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ink/ink1.xml" ContentType="application/inkml+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zdoncel_sdmujer_gov_co/Documents/OFICINA ASESORA DE PLANEACIÓN/2024/1. Plan de acción/8225/Seguimiento Plan de Acción 8225/8. AGO 2024/"/>
    </mc:Choice>
  </mc:AlternateContent>
  <xr:revisionPtr revIDLastSave="5" documentId="8_{44080E4D-4B3E-47DA-84F3-0504C450C1BF}" xr6:coauthVersionLast="47" xr6:coauthVersionMax="47" xr10:uidLastSave="{D5AAD15E-1203-4F78-BCDF-146EF4E05C57}"/>
  <bookViews>
    <workbookView xWindow="-120" yWindow="-120" windowWidth="20730" windowHeight="11160" firstSheet="3" activeTab="11" xr2:uid="{00000000-000D-0000-FFFF-FFFF00000000}"/>
  </bookViews>
  <sheets>
    <sheet name="Instructivo" sheetId="44" state="hidden" r:id="rId1"/>
    <sheet name="VIGENCIA" sheetId="66" state="hidden" r:id="rId2"/>
    <sheet name="CADENA DE VALOR" sheetId="68" state="hidden" r:id="rId3"/>
    <sheet name="META_1" sheetId="40" r:id="rId4"/>
    <sheet name="META_2" sheetId="48" r:id="rId5"/>
    <sheet name="META_3" sheetId="49" r:id="rId6"/>
    <sheet name="META_4" sheetId="55" state="hidden" r:id="rId7"/>
    <sheet name="META_5" sheetId="51" r:id="rId8"/>
    <sheet name="META_6" sheetId="52" r:id="rId9"/>
    <sheet name="META_7" sheetId="53" r:id="rId10"/>
    <sheet name="META_8" sheetId="56" state="hidden" r:id="rId11"/>
    <sheet name="Indicadores PA " sheetId="69" r:id="rId12"/>
    <sheet name="1. Indicadores PA MIPG" sheetId="36" state="hidden" r:id="rId13"/>
    <sheet name="2. Indicadores_PA_OCI" sheetId="57" state="hidden" r:id="rId14"/>
    <sheet name="3. Indicadores PA_TH" sheetId="60" state="hidden" r:id="rId15"/>
    <sheet name="4. Indicadores PA_Corporativa" sheetId="62" state="hidden" r:id="rId16"/>
    <sheet name="5. Indicadores PA_DAF" sheetId="63" state="hidden" r:id="rId17"/>
    <sheet name="Hoja1" sheetId="42" state="hidden" r:id="rId18"/>
    <sheet name="6. Indicadores PA_OAJ" sheetId="64" state="hidden" r:id="rId19"/>
    <sheet name="7. Indicadores_TI" sheetId="61" state="hidden" r:id="rId20"/>
    <sheet name="8. Indicadores PA_Contratación" sheetId="59" state="hidden" r:id="rId21"/>
    <sheet name="Territorialización PA" sheetId="37" state="hidden" r:id="rId22"/>
    <sheet name="Control de Cambios" sheetId="41" state="hidden" r:id="rId23"/>
    <sheet name="Indicadores PA_GC" sheetId="65" state="hidden" r:id="rId24"/>
    <sheet name="listas" sheetId="43" state="hidden" r:id="rId25"/>
  </sheets>
  <definedNames>
    <definedName name="_xlnm._FilterDatabase" localSheetId="12" hidden="1">'1. Indicadores PA MIPG'!$A$12:$AV$12</definedName>
    <definedName name="_xlnm._FilterDatabase" localSheetId="13" hidden="1">'2. Indicadores_PA_OCI'!$A$12:$AV$12</definedName>
    <definedName name="_xlnm._FilterDatabase" localSheetId="14" hidden="1">'3. Indicadores PA_TH'!$A$12:$AV$12</definedName>
    <definedName name="_xlnm._FilterDatabase" localSheetId="15" hidden="1">'4. Indicadores PA_Corporativa'!$A$12:$AY$12</definedName>
    <definedName name="_xlnm._FilterDatabase" localSheetId="16" hidden="1">'5. Indicadores PA_DAF'!$A$12:$AV$12</definedName>
    <definedName name="_xlnm._FilterDatabase" localSheetId="18" hidden="1">'6. Indicadores PA_OAJ'!$A$12:$AV$12</definedName>
    <definedName name="_xlnm._FilterDatabase" localSheetId="19" hidden="1">'7. Indicadores_TI'!$A$12:$AV$12</definedName>
    <definedName name="_xlnm._FilterDatabase" localSheetId="20" hidden="1">'8. Indicadores PA_Contratación'!$A$12:$AV$12</definedName>
    <definedName name="_xlnm._FilterDatabase" localSheetId="11" hidden="1">'Indicadores PA '!$A$12:$AV$12</definedName>
    <definedName name="_xlnm._FilterDatabase" localSheetId="23" hidden="1">'Indicadores PA_GC'!$A$12:$AV$12</definedName>
    <definedName name="_xlnm.Print_Area" localSheetId="11">'Indicadores PA '!$A$1:$AV$27</definedName>
    <definedName name="_xlnm.Print_Area" localSheetId="3">META_1!$A$1:$AE$64</definedName>
    <definedName name="_xlnm.Print_Area" localSheetId="4">META_2!$A$1:$AE$54</definedName>
    <definedName name="_xlnm.Print_Area" localSheetId="5">META_3!$A$1:$AE$42</definedName>
    <definedName name="_xlnm.Print_Area" localSheetId="6">META_4!$A$1:$AD$42</definedName>
    <definedName name="_xlnm.Print_Area" localSheetId="7">META_5!$A$1:$AE$42</definedName>
    <definedName name="_xlnm.Print_Area" localSheetId="8">META_6!$A$1:$AE$42</definedName>
    <definedName name="_xlnm.Print_Area" localSheetId="9">META_7!$A$1:$AE$44</definedName>
    <definedName name="_xlnm.Print_Area" localSheetId="10">META_8!$A$1:$AD$42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53" l="1"/>
  <c r="K36" i="51"/>
  <c r="J36" i="51"/>
  <c r="J35" i="51"/>
  <c r="J36" i="49"/>
  <c r="K36" i="48"/>
  <c r="J36" i="48"/>
  <c r="K36" i="40"/>
  <c r="L36" i="40"/>
  <c r="M36" i="40"/>
  <c r="N36" i="40"/>
  <c r="O36" i="40"/>
  <c r="J36" i="40"/>
  <c r="J35" i="40"/>
  <c r="P35" i="53"/>
  <c r="K35" i="53" s="1"/>
  <c r="P35" i="52"/>
  <c r="J35" i="52" s="1"/>
  <c r="P35" i="51"/>
  <c r="L35" i="51" s="1"/>
  <c r="P35" i="49"/>
  <c r="N35" i="49" s="1"/>
  <c r="P35" i="48"/>
  <c r="L35" i="48" s="1"/>
  <c r="P35" i="40"/>
  <c r="B35" i="53"/>
  <c r="B43" i="53" s="1"/>
  <c r="B35" i="52"/>
  <c r="B35" i="51"/>
  <c r="B35" i="49"/>
  <c r="B35" i="48"/>
  <c r="B35" i="40"/>
  <c r="B53" i="40" s="1"/>
  <c r="AB24" i="48"/>
  <c r="Z24" i="48"/>
  <c r="AA24" i="48"/>
  <c r="Y24" i="48"/>
  <c r="AB24" i="49"/>
  <c r="Z24" i="49"/>
  <c r="AA24" i="49"/>
  <c r="Y24" i="49"/>
  <c r="AB24" i="52"/>
  <c r="Z24" i="52"/>
  <c r="AA24" i="52"/>
  <c r="Y24" i="52"/>
  <c r="AB24" i="53"/>
  <c r="Z24" i="53"/>
  <c r="AA24" i="53"/>
  <c r="Y24" i="53"/>
  <c r="B43" i="48"/>
  <c r="B45" i="48"/>
  <c r="B47" i="48"/>
  <c r="B49" i="48"/>
  <c r="B51" i="48"/>
  <c r="B53" i="48"/>
  <c r="B41" i="48"/>
  <c r="O35" i="48" l="1"/>
  <c r="K35" i="48"/>
  <c r="M35" i="49"/>
  <c r="O35" i="51"/>
  <c r="K35" i="51"/>
  <c r="N35" i="53"/>
  <c r="N35" i="48"/>
  <c r="J35" i="49"/>
  <c r="L35" i="49"/>
  <c r="N35" i="51"/>
  <c r="M35" i="53"/>
  <c r="M35" i="48"/>
  <c r="O35" i="49"/>
  <c r="K35" i="49"/>
  <c r="M35" i="51"/>
  <c r="L35" i="53"/>
  <c r="J35" i="48"/>
  <c r="O35" i="53"/>
  <c r="B41" i="53"/>
  <c r="B51" i="40"/>
  <c r="B43" i="40"/>
  <c r="B49" i="40"/>
  <c r="B41" i="40"/>
  <c r="B63" i="40"/>
  <c r="B55" i="40"/>
  <c r="B45" i="40"/>
  <c r="B59" i="40"/>
  <c r="B57" i="40"/>
  <c r="B47" i="40"/>
  <c r="B61" i="40"/>
  <c r="D6" i="66"/>
  <c r="D7" i="66"/>
  <c r="D8" i="66"/>
  <c r="D9" i="66"/>
  <c r="D10" i="66"/>
  <c r="D11" i="66"/>
  <c r="D12" i="66"/>
  <c r="D5" i="66"/>
  <c r="C13" i="66"/>
  <c r="K35" i="40" l="1"/>
  <c r="O35" i="40"/>
  <c r="N35" i="40"/>
  <c r="L35" i="40"/>
  <c r="M35" i="40"/>
  <c r="P44" i="53"/>
  <c r="P43" i="53"/>
  <c r="P42" i="53"/>
  <c r="P41" i="53"/>
  <c r="P54" i="48"/>
  <c r="P53" i="48"/>
  <c r="P52" i="48"/>
  <c r="P51" i="48"/>
  <c r="P50" i="48"/>
  <c r="P49" i="48"/>
  <c r="P48" i="48"/>
  <c r="P47" i="48"/>
  <c r="P46" i="48"/>
  <c r="P45" i="48"/>
  <c r="P44" i="48"/>
  <c r="P43" i="48"/>
  <c r="P62" i="40"/>
  <c r="P61" i="40"/>
  <c r="P60" i="40"/>
  <c r="P59" i="40"/>
  <c r="AS13" i="62" l="1"/>
  <c r="AT13" i="62" s="1"/>
  <c r="P58" i="40" l="1"/>
  <c r="P57" i="40"/>
  <c r="P56" i="40"/>
  <c r="P55" i="40"/>
  <c r="P54" i="40"/>
  <c r="P53" i="40"/>
  <c r="P52" i="40"/>
  <c r="P51" i="40"/>
  <c r="P50" i="40" l="1"/>
  <c r="P49" i="40"/>
  <c r="P41" i="40"/>
  <c r="P42" i="40"/>
  <c r="P43" i="40"/>
  <c r="P44" i="40"/>
  <c r="P45" i="40"/>
  <c r="P46" i="40"/>
  <c r="P47" i="40"/>
  <c r="P48" i="40"/>
  <c r="P63" i="40"/>
  <c r="P64" i="40"/>
  <c r="P42" i="56" l="1"/>
  <c r="P41" i="56"/>
  <c r="P36" i="56"/>
  <c r="P35" i="56"/>
  <c r="A35" i="56"/>
  <c r="P30" i="56"/>
  <c r="AC25" i="56"/>
  <c r="N25" i="56"/>
  <c r="O25" i="56" s="1"/>
  <c r="AC24" i="56"/>
  <c r="M24" i="56"/>
  <c r="L24" i="56"/>
  <c r="K24" i="56"/>
  <c r="I24" i="56"/>
  <c r="H24" i="56"/>
  <c r="G24" i="56"/>
  <c r="F24" i="56"/>
  <c r="E24" i="56"/>
  <c r="D24" i="56"/>
  <c r="C24" i="56"/>
  <c r="B24" i="56"/>
  <c r="N24" i="56" s="1"/>
  <c r="AC23" i="56"/>
  <c r="AD23" i="56" s="1"/>
  <c r="N23" i="56"/>
  <c r="O23" i="56" s="1"/>
  <c r="AC22" i="56"/>
  <c r="B35" i="56" s="1"/>
  <c r="B41" i="56" s="1"/>
  <c r="N22" i="56"/>
  <c r="P42" i="55"/>
  <c r="P41" i="55"/>
  <c r="P36" i="55"/>
  <c r="P35" i="55"/>
  <c r="A35" i="55"/>
  <c r="P30" i="55"/>
  <c r="AC25" i="55"/>
  <c r="O25" i="55"/>
  <c r="N25" i="55"/>
  <c r="AC24" i="55"/>
  <c r="M24" i="55"/>
  <c r="L24" i="55"/>
  <c r="K24" i="55"/>
  <c r="I24" i="55"/>
  <c r="H24" i="55"/>
  <c r="G24" i="55"/>
  <c r="F24" i="55"/>
  <c r="E24" i="55"/>
  <c r="D24" i="55"/>
  <c r="N24" i="55" s="1"/>
  <c r="C24" i="55"/>
  <c r="B24" i="55"/>
  <c r="AD23" i="55"/>
  <c r="AC23" i="55"/>
  <c r="N23" i="55"/>
  <c r="O23" i="55" s="1"/>
  <c r="AC22" i="55"/>
  <c r="B35" i="55" s="1"/>
  <c r="B41" i="55" s="1"/>
  <c r="N22" i="55"/>
  <c r="A35" i="53"/>
  <c r="AE25" i="56" l="1"/>
  <c r="AE23" i="56"/>
  <c r="AE25" i="55"/>
  <c r="AD25" i="56"/>
  <c r="AE23" i="55"/>
  <c r="AD25" i="55"/>
  <c r="P36" i="53" l="1"/>
  <c r="P42" i="52"/>
  <c r="P41" i="52"/>
  <c r="P36" i="52"/>
  <c r="A35" i="52"/>
  <c r="P42" i="51"/>
  <c r="P41" i="51"/>
  <c r="P36" i="51"/>
  <c r="A35" i="51"/>
  <c r="P42" i="49"/>
  <c r="P41" i="49"/>
  <c r="P30" i="53"/>
  <c r="AC25" i="53"/>
  <c r="AD25" i="53" s="1"/>
  <c r="N25" i="53"/>
  <c r="O25" i="53" s="1"/>
  <c r="AC24" i="53"/>
  <c r="M24" i="53"/>
  <c r="L24" i="53"/>
  <c r="K24" i="53"/>
  <c r="I24" i="53"/>
  <c r="H24" i="53"/>
  <c r="G24" i="53"/>
  <c r="F24" i="53"/>
  <c r="E24" i="53"/>
  <c r="D24" i="53"/>
  <c r="C24" i="53"/>
  <c r="B24" i="53"/>
  <c r="AC23" i="53"/>
  <c r="N23" i="53"/>
  <c r="O23" i="53" s="1"/>
  <c r="AC22" i="53"/>
  <c r="N22" i="53"/>
  <c r="P30" i="52"/>
  <c r="AC25" i="52"/>
  <c r="AD25" i="52" s="1"/>
  <c r="N25" i="52"/>
  <c r="O25" i="52" s="1"/>
  <c r="AC24" i="52"/>
  <c r="M24" i="52"/>
  <c r="L24" i="52"/>
  <c r="K24" i="52"/>
  <c r="I24" i="52"/>
  <c r="H24" i="52"/>
  <c r="G24" i="52"/>
  <c r="F24" i="52"/>
  <c r="E24" i="52"/>
  <c r="D24" i="52"/>
  <c r="C24" i="52"/>
  <c r="B24" i="52"/>
  <c r="AC23" i="52"/>
  <c r="N23" i="52"/>
  <c r="O23" i="52" s="1"/>
  <c r="AC22" i="52"/>
  <c r="B41" i="52" s="1"/>
  <c r="N22" i="52"/>
  <c r="P30" i="51"/>
  <c r="AC25" i="51"/>
  <c r="AD25" i="51" s="1"/>
  <c r="N25" i="51"/>
  <c r="O25" i="51" s="1"/>
  <c r="AC24" i="51"/>
  <c r="M24" i="51"/>
  <c r="L24" i="51"/>
  <c r="K24" i="51"/>
  <c r="I24" i="51"/>
  <c r="H24" i="51"/>
  <c r="G24" i="51"/>
  <c r="F24" i="51"/>
  <c r="E24" i="51"/>
  <c r="D24" i="51"/>
  <c r="C24" i="51"/>
  <c r="B24" i="51"/>
  <c r="AC23" i="51"/>
  <c r="N23" i="51"/>
  <c r="O23" i="51" s="1"/>
  <c r="AC22" i="51"/>
  <c r="B41" i="51" s="1"/>
  <c r="N22" i="51"/>
  <c r="AE25" i="51" l="1"/>
  <c r="N24" i="52"/>
  <c r="AE25" i="53"/>
  <c r="N24" i="53"/>
  <c r="AE23" i="52"/>
  <c r="AE25" i="52"/>
  <c r="N24" i="51"/>
  <c r="AE23" i="53"/>
  <c r="AE23" i="51"/>
  <c r="AD23" i="53"/>
  <c r="AD23" i="52"/>
  <c r="AD23" i="51"/>
  <c r="P36" i="49"/>
  <c r="A35" i="49"/>
  <c r="P30" i="49"/>
  <c r="AC25" i="49"/>
  <c r="AD25" i="49" s="1"/>
  <c r="N25" i="49"/>
  <c r="O25" i="49" s="1"/>
  <c r="AC24" i="49"/>
  <c r="AE25" i="49" s="1"/>
  <c r="M24" i="49"/>
  <c r="L24" i="49"/>
  <c r="K24" i="49"/>
  <c r="I24" i="49"/>
  <c r="H24" i="49"/>
  <c r="G24" i="49"/>
  <c r="F24" i="49"/>
  <c r="E24" i="49"/>
  <c r="D24" i="49"/>
  <c r="C24" i="49"/>
  <c r="B24" i="49"/>
  <c r="AC23" i="49"/>
  <c r="N23" i="49"/>
  <c r="O23" i="49" s="1"/>
  <c r="AC22" i="49"/>
  <c r="B41" i="49" s="1"/>
  <c r="N22" i="49"/>
  <c r="P42" i="48"/>
  <c r="P41" i="48"/>
  <c r="P36" i="48"/>
  <c r="A35" i="48"/>
  <c r="P30" i="48"/>
  <c r="AC25" i="48"/>
  <c r="AD25" i="48" s="1"/>
  <c r="N25" i="48"/>
  <c r="O25" i="48" s="1"/>
  <c r="AC24" i="48"/>
  <c r="M24" i="48"/>
  <c r="L24" i="48"/>
  <c r="K24" i="48"/>
  <c r="I24" i="48"/>
  <c r="H24" i="48"/>
  <c r="G24" i="48"/>
  <c r="F24" i="48"/>
  <c r="E24" i="48"/>
  <c r="D24" i="48"/>
  <c r="C24" i="48"/>
  <c r="B24" i="48"/>
  <c r="AC23" i="48"/>
  <c r="AD23" i="48" s="1"/>
  <c r="N23" i="48"/>
  <c r="O23" i="48" s="1"/>
  <c r="AC22" i="48"/>
  <c r="N22" i="48"/>
  <c r="A35" i="40"/>
  <c r="AE25" i="48" l="1"/>
  <c r="N24" i="49"/>
  <c r="N24" i="48"/>
  <c r="AE23" i="49"/>
  <c r="AD23" i="49"/>
  <c r="AE23" i="48"/>
  <c r="M24" i="40" l="1"/>
  <c r="L24" i="40"/>
  <c r="K24" i="40"/>
  <c r="I24" i="40"/>
  <c r="H24" i="40"/>
  <c r="G24" i="40"/>
  <c r="F24" i="40"/>
  <c r="E24" i="40"/>
  <c r="D24" i="40"/>
  <c r="C24" i="40"/>
  <c r="B24" i="40"/>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5" i="40"/>
  <c r="AC23" i="40"/>
  <c r="AC22" i="40"/>
  <c r="AF22" i="40" s="1"/>
  <c r="N25" i="40"/>
  <c r="O25" i="40" s="1"/>
  <c r="N24"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A24" i="40" l="1"/>
  <c r="AB24" i="40"/>
  <c r="Y24" i="40"/>
  <c r="AC24" i="40" s="1"/>
  <c r="AE25" i="40" s="1"/>
  <c r="Z24" i="40"/>
  <c r="AE23" i="40"/>
  <c r="AD23" i="40"/>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C93FCA1-8E10-4844-8BB5-D20E85C4BAC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2E23ED5-158C-4951-9197-7D16D249A4E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DE60938-9DCA-45BE-AC06-472081A3B5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CDB08250-F55A-489D-AC50-E420B346CFB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0187E97-9726-4F1A-B90E-A72B0520BCD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D324BA2E-5A9A-48F7-8D02-3CF99604E9DE}">
      <text>
        <r>
          <rPr>
            <sz val="9"/>
            <color indexed="81"/>
            <rFont val="Tahoma"/>
            <family val="2"/>
          </rPr>
          <t>En este campo se diligencia el nombre de la actividad del proyecto de inversión</t>
        </r>
      </text>
    </comment>
    <comment ref="A21" authorId="0" shapeId="0" xr:uid="{130837D8-99CF-4B24-BBEB-D0CB7AD1094C}">
      <text>
        <r>
          <rPr>
            <sz val="9"/>
            <color indexed="81"/>
            <rFont val="Tahoma"/>
            <family val="2"/>
          </rPr>
          <t>Valor de la reserva constituida al inicio de la vigencia</t>
        </r>
      </text>
    </comment>
    <comment ref="AD21" authorId="0" shapeId="0" xr:uid="{A9B5B733-7E41-47BD-9437-7B76C1C80DDF}">
      <text>
        <r>
          <rPr>
            <sz val="9"/>
            <color indexed="81"/>
            <rFont val="Tahoma"/>
            <family val="2"/>
          </rPr>
          <t>Ajustar las sumatorias en las formulas de compromisos y giros según el periodo según corresponda</t>
        </r>
      </text>
    </comment>
    <comment ref="A22" authorId="0" shapeId="0" xr:uid="{33CE1D8A-C228-4519-AC0E-4423F2236C4B}">
      <text>
        <r>
          <rPr>
            <sz val="9"/>
            <color indexed="81"/>
            <rFont val="Tahoma"/>
            <family val="2"/>
          </rPr>
          <t>Programación de acuerdo de desempleño en la ejecución de giros para cada mes de la vigencia.</t>
        </r>
      </text>
    </comment>
    <comment ref="A23" authorId="0" shapeId="0" xr:uid="{427D676D-2A08-48E0-A5D6-2E186A95F5A6}">
      <text>
        <r>
          <rPr>
            <sz val="9"/>
            <color indexed="81"/>
            <rFont val="Tahoma"/>
            <family val="2"/>
          </rPr>
          <t>Liberaciones de reservas realizadas en cada mes de la vigencia.</t>
        </r>
      </text>
    </comment>
    <comment ref="A24" authorId="0" shapeId="0" xr:uid="{DFAA2973-C7AB-4680-9D59-AA2FAA91D1F9}">
      <text>
        <r>
          <rPr>
            <sz val="9"/>
            <color indexed="81"/>
            <rFont val="Tahoma"/>
            <family val="2"/>
          </rPr>
          <t>Reserva definitiva despues de liberaciones.</t>
        </r>
      </text>
    </comment>
    <comment ref="A25" authorId="0" shapeId="0" xr:uid="{E5AE5D0B-CF35-4BDD-98BC-47CF45BB09EB}">
      <text>
        <r>
          <rPr>
            <sz val="9"/>
            <color indexed="81"/>
            <rFont val="Tahoma"/>
            <family val="2"/>
          </rPr>
          <t>Ejecución de los giros de la reserva para mes</t>
        </r>
      </text>
    </comment>
    <comment ref="A28" authorId="2" shapeId="0" xr:uid="{380CBA76-0351-4233-87A4-2741E720711A}">
      <text>
        <r>
          <rPr>
            <sz val="9"/>
            <color indexed="81"/>
            <rFont val="Tahoma"/>
            <family val="2"/>
          </rPr>
          <t>En este campo se diligencia el nombre de la actividad del proyecto que se reportó con rezago en su cumplimiento físico en la vigencia anterior</t>
        </r>
      </text>
    </comment>
    <comment ref="B28" authorId="2" shapeId="0" xr:uid="{BC89AAC0-3ED2-4283-B266-DA3671C4604C}">
      <text>
        <r>
          <rPr>
            <sz val="9"/>
            <color indexed="81"/>
            <rFont val="Tahoma"/>
            <family val="2"/>
          </rPr>
          <t>Se diligencia el rezago reportado al corte de diciembre de la vigencia anterior</t>
        </r>
      </text>
    </comment>
    <comment ref="A33" authorId="2" shapeId="0" xr:uid="{11C56B3A-CC95-4C97-AE75-F524325BC2B8}">
      <text>
        <r>
          <rPr>
            <sz val="9"/>
            <color indexed="81"/>
            <rFont val="Tahoma"/>
            <family val="2"/>
          </rPr>
          <t>En este campo se diligencia el nombre de la actividad del proyecto de inversión</t>
        </r>
      </text>
    </comment>
    <comment ref="B33" authorId="2" shapeId="0" xr:uid="{CAB04A4B-F1A3-47E2-9A63-BD52D45D84C9}">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E35B6906-04EA-4B6F-9F3D-E2EAE32060C4}">
      <text>
        <r>
          <rPr>
            <sz val="9"/>
            <color indexed="81"/>
            <rFont val="Tahoma"/>
            <family val="2"/>
          </rPr>
          <t>Se diligencia la programación mensual de la actividad proyecto de inversión</t>
        </r>
      </text>
    </comment>
    <comment ref="A39" authorId="2" shapeId="0" xr:uid="{DB8662DB-C221-4101-9B79-30C6E4CA2982}">
      <text>
        <r>
          <rPr>
            <sz val="9"/>
            <color indexed="81"/>
            <rFont val="Tahoma"/>
            <family val="2"/>
          </rPr>
          <t>En este campo se diligencia el nombre de la tarea definida para la gestión de cumplimiento de la actividad del proyecto de inversión</t>
        </r>
      </text>
    </comment>
    <comment ref="B39" authorId="2" shapeId="0" xr:uid="{32B20F6F-9683-4BF2-AFB8-E4EF2B957F6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EA03A25E-CE27-47E6-BD28-7954F2F398A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47B716-06CD-45DD-BB4B-C6FC7828193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3FC886-7725-4B5D-8D9D-498FA153BC8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2BC8791-8FA7-4A44-BFCE-2A8C7A4DEE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2277AC4-BB05-4373-AF11-90C6E25F5989}">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87496BA7-9093-4FC5-A0EC-E11533A509D1}">
      <text>
        <r>
          <rPr>
            <sz val="9"/>
            <color indexed="81"/>
            <rFont val="Tahoma"/>
            <family val="2"/>
          </rPr>
          <t>En este campo se diligencia el nombre de la actividad del proyecto de inversión</t>
        </r>
      </text>
    </comment>
    <comment ref="A21" authorId="0" shapeId="0" xr:uid="{2B3B8B2F-6232-4F51-B73A-7904A85EBDD3}">
      <text>
        <r>
          <rPr>
            <sz val="9"/>
            <color indexed="81"/>
            <rFont val="Tahoma"/>
            <family val="2"/>
          </rPr>
          <t>Valor de la reserva constituida al inicio de la vigencia</t>
        </r>
      </text>
    </comment>
    <comment ref="AD21" authorId="0" shapeId="0" xr:uid="{1C04CA19-3DD9-4B59-B7F2-C51475ADFC97}">
      <text>
        <r>
          <rPr>
            <sz val="9"/>
            <color indexed="81"/>
            <rFont val="Tahoma"/>
            <family val="2"/>
          </rPr>
          <t>Ajustar las sumatorias en las formulas de compromisos y giros según el periodo según corresponda</t>
        </r>
      </text>
    </comment>
    <comment ref="A22" authorId="0" shapeId="0" xr:uid="{83EC7936-70AA-4F12-8598-BEA30DFC294D}">
      <text>
        <r>
          <rPr>
            <sz val="9"/>
            <color indexed="81"/>
            <rFont val="Tahoma"/>
            <family val="2"/>
          </rPr>
          <t>Programación de acuerdo de desempleño en la ejecución de giros para cada mes de la vigencia.</t>
        </r>
      </text>
    </comment>
    <comment ref="X22" authorId="3" shapeId="0" xr:uid="{8A87D18B-AA45-435C-B732-52D2BA2CEC92}">
      <text>
        <r>
          <rPr>
            <sz val="11"/>
            <color theme="1"/>
            <rFont val="Calibri"/>
            <family val="2"/>
            <scheme val="minor"/>
          </rPr>
          <t>Leidy Maritza Ángel Hernández:
OPS y logística</t>
        </r>
      </text>
    </comment>
    <comment ref="A23" authorId="0" shapeId="0" xr:uid="{EF318A79-C746-4BC5-A4DC-D57F9551AC3F}">
      <text>
        <r>
          <rPr>
            <sz val="9"/>
            <color indexed="81"/>
            <rFont val="Tahoma"/>
            <family val="2"/>
          </rPr>
          <t>Liberaciones de reservas realizadas en cada mes de la vigencia.</t>
        </r>
      </text>
    </comment>
    <comment ref="A24" authorId="0" shapeId="0" xr:uid="{E94654C2-88E5-4218-8766-A6A99752A5D6}">
      <text>
        <r>
          <rPr>
            <sz val="9"/>
            <color indexed="81"/>
            <rFont val="Tahoma"/>
            <family val="2"/>
          </rPr>
          <t>Reserva definitiva despues de liberaciones.</t>
        </r>
      </text>
    </comment>
    <comment ref="A25" authorId="0" shapeId="0" xr:uid="{1CDBD0C5-1842-4322-B63B-AED91EB83171}">
      <text>
        <r>
          <rPr>
            <sz val="9"/>
            <color indexed="81"/>
            <rFont val="Tahoma"/>
            <family val="2"/>
          </rPr>
          <t>Ejecución de los giros de la reserva para mes</t>
        </r>
      </text>
    </comment>
    <comment ref="A28" authorId="2" shapeId="0" xr:uid="{34141DE2-165B-46BA-9A8B-349AAC887C6F}">
      <text>
        <r>
          <rPr>
            <sz val="9"/>
            <color indexed="81"/>
            <rFont val="Tahoma"/>
            <family val="2"/>
          </rPr>
          <t>En este campo se diligencia el nombre de la actividad del proyecto que se reportó con rezago en su cumplimiento físico en la vigencia anterior</t>
        </r>
      </text>
    </comment>
    <comment ref="B28" authorId="2" shapeId="0" xr:uid="{B37DEA87-E597-4B8E-94A7-891B9D29498E}">
      <text>
        <r>
          <rPr>
            <sz val="9"/>
            <color indexed="81"/>
            <rFont val="Tahoma"/>
            <family val="2"/>
          </rPr>
          <t>Se diligencia el rezago reportado al corte de diciembre de la vigencia anterior</t>
        </r>
      </text>
    </comment>
    <comment ref="A33" authorId="2" shapeId="0" xr:uid="{2C23ED72-6407-4F02-83C5-8C0A76672101}">
      <text>
        <r>
          <rPr>
            <sz val="9"/>
            <color indexed="81"/>
            <rFont val="Tahoma"/>
            <family val="2"/>
          </rPr>
          <t>En este campo se diligencia el nombre de la actividad del proyecto de inversión</t>
        </r>
      </text>
    </comment>
    <comment ref="B33" authorId="2" shapeId="0" xr:uid="{DA6436D9-02D4-413F-87B3-0371706D756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DFB058-DFBB-49E8-B80C-B288D0D322CA}">
      <text>
        <r>
          <rPr>
            <sz val="9"/>
            <color indexed="81"/>
            <rFont val="Tahoma"/>
            <family val="2"/>
          </rPr>
          <t>Se diligencia la programación mensual de la actividad proyecto de inversión</t>
        </r>
      </text>
    </comment>
    <comment ref="A39" authorId="2" shapeId="0" xr:uid="{FB41FBA4-0F64-4425-91AD-E2FA028F20A2}">
      <text>
        <r>
          <rPr>
            <sz val="9"/>
            <color indexed="81"/>
            <rFont val="Tahoma"/>
            <family val="2"/>
          </rPr>
          <t>En este campo se diligencia el nombre de la tarea definida para la gestión de cumplimiento de la actividad del proyecto de inversión</t>
        </r>
      </text>
    </comment>
    <comment ref="B39" authorId="2" shapeId="0" xr:uid="{447F951D-4676-4D23-8565-86ECEDCA5EB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F87E09A7-D505-4009-B573-9F62902120D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7280F7C5-8D6E-431F-A7F1-0657D6945B2A}">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77648A2-C7AE-4C77-B6E7-6E35DA92FC6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04C3DE4-3A12-4C1F-8365-F90E6A83DD5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10DCBA4-B8D2-40F5-BC98-E03BF48F03F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C539A1E-FD0A-494B-98C4-DEE4E4BB70B5}">
      <text>
        <r>
          <rPr>
            <sz val="9"/>
            <color indexed="81"/>
            <rFont val="Tahoma"/>
            <family val="2"/>
          </rPr>
          <t>En este campo se diligencia el nombre de la actividad del proyecto de inversión</t>
        </r>
      </text>
    </comment>
    <comment ref="A21" authorId="0" shapeId="0" xr:uid="{9D0247C9-00B1-4106-A19D-E0544E669512}">
      <text>
        <r>
          <rPr>
            <sz val="9"/>
            <color indexed="81"/>
            <rFont val="Tahoma"/>
            <family val="2"/>
          </rPr>
          <t>Valor de la reserva constituida al inicio de la vigencia</t>
        </r>
      </text>
    </comment>
    <comment ref="AD21" authorId="0" shapeId="0" xr:uid="{FD35A327-21B0-44DD-8F41-CB224856B799}">
      <text>
        <r>
          <rPr>
            <sz val="9"/>
            <color indexed="81"/>
            <rFont val="Tahoma"/>
            <family val="2"/>
          </rPr>
          <t>Ajustar las sumatorias en las formulas de compromisos y giros según el periodo según corresponda</t>
        </r>
      </text>
    </comment>
    <comment ref="A22" authorId="0" shapeId="0" xr:uid="{457A9730-0577-4129-8EE3-422FB671996E}">
      <text>
        <r>
          <rPr>
            <sz val="9"/>
            <color indexed="81"/>
            <rFont val="Tahoma"/>
            <family val="2"/>
          </rPr>
          <t>Programación de acuerdo de desempleño en la ejecución de giros para cada mes de la vigencia.</t>
        </r>
      </text>
    </comment>
    <comment ref="A23" authorId="0" shapeId="0" xr:uid="{0DDCAFF2-F1E0-4A0D-9A27-BBE17375D79E}">
      <text>
        <r>
          <rPr>
            <sz val="9"/>
            <color indexed="81"/>
            <rFont val="Tahoma"/>
            <family val="2"/>
          </rPr>
          <t>Liberaciones de reservas realizadas en cada mes de la vigencia.</t>
        </r>
      </text>
    </comment>
    <comment ref="A24" authorId="0" shapeId="0" xr:uid="{209C3356-3FDE-44C6-B2F5-53F19BD254EA}">
      <text>
        <r>
          <rPr>
            <sz val="9"/>
            <color indexed="81"/>
            <rFont val="Tahoma"/>
            <family val="2"/>
          </rPr>
          <t>Reserva definitiva despues de liberaciones.</t>
        </r>
      </text>
    </comment>
    <comment ref="A25" authorId="0" shapeId="0" xr:uid="{D05EEA82-932D-441E-AFF1-43FA7FCF3808}">
      <text>
        <r>
          <rPr>
            <sz val="9"/>
            <color indexed="81"/>
            <rFont val="Tahoma"/>
            <family val="2"/>
          </rPr>
          <t>Ejecución de los giros de la reserva para mes</t>
        </r>
      </text>
    </comment>
    <comment ref="A28" authorId="2" shapeId="0" xr:uid="{71B3EE67-A939-4F3F-A8EA-0B37CBB1659A}">
      <text>
        <r>
          <rPr>
            <sz val="9"/>
            <color indexed="81"/>
            <rFont val="Tahoma"/>
            <family val="2"/>
          </rPr>
          <t>En este campo se diligencia el nombre de la actividad del proyecto que se reportó con rezago en su cumplimiento físico en la vigencia anterior</t>
        </r>
      </text>
    </comment>
    <comment ref="B28" authorId="2" shapeId="0" xr:uid="{B5B43F11-26BC-441D-81C5-C6018C3D42AB}">
      <text>
        <r>
          <rPr>
            <sz val="9"/>
            <color indexed="81"/>
            <rFont val="Tahoma"/>
            <family val="2"/>
          </rPr>
          <t>Se diligencia el rezago reportado al corte de diciembre de la vigencia anterior</t>
        </r>
      </text>
    </comment>
    <comment ref="A33" authorId="2" shapeId="0" xr:uid="{2B4CED97-5A64-4AD4-8AD2-7A6A318A1023}">
      <text>
        <r>
          <rPr>
            <sz val="9"/>
            <color indexed="81"/>
            <rFont val="Tahoma"/>
            <family val="2"/>
          </rPr>
          <t>En este campo se diligencia el nombre de la actividad del proyecto de inversión</t>
        </r>
      </text>
    </comment>
    <comment ref="B33" authorId="2" shapeId="0" xr:uid="{6C705BB3-6353-4884-BB05-4048845D5C0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D9C27131-C555-48BA-B259-8C74DB43898F}">
      <text>
        <r>
          <rPr>
            <sz val="9"/>
            <color indexed="81"/>
            <rFont val="Tahoma"/>
            <family val="2"/>
          </rPr>
          <t>Se diligencia la programación mensual de la actividad proyecto de inversión</t>
        </r>
      </text>
    </comment>
    <comment ref="A39" authorId="2" shapeId="0" xr:uid="{6623CE3E-2DC2-47D7-97BC-3F23C630D2A5}">
      <text>
        <r>
          <rPr>
            <sz val="9"/>
            <color indexed="81"/>
            <rFont val="Tahoma"/>
            <family val="2"/>
          </rPr>
          <t>En este campo se diligencia el nombre de la tarea definida para la gestión de cumplimiento de la actividad del proyecto de inversión</t>
        </r>
      </text>
    </comment>
    <comment ref="B39" authorId="2" shapeId="0" xr:uid="{331F0AF9-5287-4DB9-BE20-ADEFD64D17A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0CFE961E-CCB0-4ED3-8E7D-0D9D4A31E03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33E8A4F-DD80-492E-95BC-4A1D8F10D30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CF23452-A0F7-4D65-9C41-BC0F7C05F2A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3B769ED7-0BC4-482A-B431-C9641DC7DBF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F93112B-EBFE-49BB-B8A8-B29DF6589FA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ED30714-5CDA-4746-8E0A-EA045A9878B2}">
      <text>
        <r>
          <rPr>
            <sz val="9"/>
            <color indexed="81"/>
            <rFont val="Tahoma"/>
            <family val="2"/>
          </rPr>
          <t>En este campo se diligencia el nombre de la actividad del proyecto de inversión</t>
        </r>
      </text>
    </comment>
    <comment ref="A21" authorId="0" shapeId="0" xr:uid="{2CED7059-99A3-45E0-9C81-9FEF499D9DD9}">
      <text>
        <r>
          <rPr>
            <sz val="9"/>
            <color indexed="81"/>
            <rFont val="Tahoma"/>
            <family val="2"/>
          </rPr>
          <t>Valor de la reserva constituida al inicio de la vigencia</t>
        </r>
      </text>
    </comment>
    <comment ref="AD21" authorId="0" shapeId="0" xr:uid="{9A216F51-C0D9-4ABD-A683-D2B86936C761}">
      <text>
        <r>
          <rPr>
            <sz val="9"/>
            <color indexed="81"/>
            <rFont val="Tahoma"/>
            <family val="2"/>
          </rPr>
          <t>Ajustar las sumatorias en las formulas de compromisos y giros según el periodo según corresponda</t>
        </r>
      </text>
    </comment>
    <comment ref="A22" authorId="0" shapeId="0" xr:uid="{F9DA9DC0-F386-4F54-AC38-41074F039C2B}">
      <text>
        <r>
          <rPr>
            <sz val="9"/>
            <color indexed="81"/>
            <rFont val="Tahoma"/>
            <family val="2"/>
          </rPr>
          <t>Programación de acuerdo de desempleño en la ejecución de giros para cada mes de la vigencia.</t>
        </r>
      </text>
    </comment>
    <comment ref="X22" authorId="3" shapeId="0" xr:uid="{084E7430-6567-4263-93D8-3E765DDA24F1}">
      <text>
        <r>
          <rPr>
            <sz val="11"/>
            <color theme="1"/>
            <rFont val="Calibri"/>
            <family val="2"/>
            <scheme val="minor"/>
          </rPr>
          <t>Leidy Maritza Ángel Hernández:
OPS y logística</t>
        </r>
      </text>
    </comment>
    <comment ref="A23" authorId="0" shapeId="0" xr:uid="{A4B22EA7-3EFE-4B88-9B66-B8449EE8DE17}">
      <text>
        <r>
          <rPr>
            <sz val="9"/>
            <color indexed="81"/>
            <rFont val="Tahoma"/>
            <family val="2"/>
          </rPr>
          <t>Liberaciones de reservas realizadas en cada mes de la vigencia.</t>
        </r>
      </text>
    </comment>
    <comment ref="A24" authorId="0" shapeId="0" xr:uid="{2512CAF3-F94C-4651-9A02-9520B6853A48}">
      <text>
        <r>
          <rPr>
            <sz val="9"/>
            <color indexed="81"/>
            <rFont val="Tahoma"/>
            <family val="2"/>
          </rPr>
          <t>Reserva definitiva despues de liberaciones.</t>
        </r>
      </text>
    </comment>
    <comment ref="A25" authorId="0" shapeId="0" xr:uid="{F9FEA203-ABE9-48EE-85D4-50517C686B26}">
      <text>
        <r>
          <rPr>
            <sz val="9"/>
            <color indexed="81"/>
            <rFont val="Tahoma"/>
            <family val="2"/>
          </rPr>
          <t>Ejecución de los giros de la reserva para mes</t>
        </r>
      </text>
    </comment>
    <comment ref="A28" authorId="2" shapeId="0" xr:uid="{56E89A9B-CFE8-4A02-BE73-DC4B7547FAF0}">
      <text>
        <r>
          <rPr>
            <sz val="9"/>
            <color indexed="81"/>
            <rFont val="Tahoma"/>
            <family val="2"/>
          </rPr>
          <t>En este campo se diligencia el nombre de la actividad del proyecto que se reportó con rezago en su cumplimiento físico en la vigencia anterior</t>
        </r>
      </text>
    </comment>
    <comment ref="B28" authorId="2" shapeId="0" xr:uid="{844EA555-D692-47A4-B407-D1AB60036ADC}">
      <text>
        <r>
          <rPr>
            <sz val="9"/>
            <color indexed="81"/>
            <rFont val="Tahoma"/>
            <family val="2"/>
          </rPr>
          <t>Se diligencia el rezago reportado al corte de diciembre de la vigencia anterior</t>
        </r>
      </text>
    </comment>
    <comment ref="A33" authorId="2" shapeId="0" xr:uid="{8B34375D-159E-4AC5-8534-DF0F55222A3E}">
      <text>
        <r>
          <rPr>
            <sz val="9"/>
            <color indexed="81"/>
            <rFont val="Tahoma"/>
            <family val="2"/>
          </rPr>
          <t>En este campo se diligencia el nombre de la actividad del proyecto de inversión</t>
        </r>
      </text>
    </comment>
    <comment ref="B33" authorId="2" shapeId="0" xr:uid="{0196177E-4405-42CE-AD0C-2CD4A6D6307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8AB94A-148A-4710-9904-3F602E20C347}">
      <text>
        <r>
          <rPr>
            <sz val="9"/>
            <color indexed="81"/>
            <rFont val="Tahoma"/>
            <family val="2"/>
          </rPr>
          <t>Se diligencia la programación mensual de la actividad proyecto de inversión</t>
        </r>
      </text>
    </comment>
    <comment ref="A39" authorId="2" shapeId="0" xr:uid="{2793B460-21F0-4AD7-B7D0-A9569632B5EB}">
      <text>
        <r>
          <rPr>
            <sz val="9"/>
            <color indexed="81"/>
            <rFont val="Tahoma"/>
            <family val="2"/>
          </rPr>
          <t>En este campo se diligencia el nombre de la tarea definida para la gestión de cumplimiento de la actividad del proyecto de inversión</t>
        </r>
      </text>
    </comment>
    <comment ref="B39" authorId="2" shapeId="0" xr:uid="{91B51C18-4293-4D84-BADD-6A397D225AC7}">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993D4AEF-B687-4C03-AE0B-EBFC31E04E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73CCCC1-A7BA-4844-A365-8C90CAFA4B6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8DB1C7D-64B4-41F5-9F08-99D792B095D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441DBA7-9727-4A41-BD76-7A8FDDB0A99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2D41C4B-5BEE-4DDC-A7A9-6C848D1380C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BF8318B-C972-4C22-9D7C-D9A1025DC6E1}">
      <text>
        <r>
          <rPr>
            <sz val="9"/>
            <color indexed="81"/>
            <rFont val="Tahoma"/>
            <family val="2"/>
          </rPr>
          <t>En este campo se diligencia el nombre de la actividad del proyecto de inversión</t>
        </r>
      </text>
    </comment>
    <comment ref="A21" authorId="0" shapeId="0" xr:uid="{0E199176-1951-4077-A57D-8A370E7815E4}">
      <text>
        <r>
          <rPr>
            <sz val="9"/>
            <color indexed="81"/>
            <rFont val="Tahoma"/>
            <family val="2"/>
          </rPr>
          <t>Valor de la reserva constituida al inicio de la vigencia</t>
        </r>
      </text>
    </comment>
    <comment ref="AD21" authorId="0" shapeId="0" xr:uid="{C9654F42-5860-48AF-881B-E9AF4FCC65BA}">
      <text>
        <r>
          <rPr>
            <sz val="9"/>
            <color indexed="81"/>
            <rFont val="Tahoma"/>
            <family val="2"/>
          </rPr>
          <t>Ajustar las sumatorias en las formulas de compromisos y giros según el periodo según corresponda</t>
        </r>
      </text>
    </comment>
    <comment ref="A22" authorId="0" shapeId="0" xr:uid="{AA94EB23-AB47-46FC-96BA-770957931EF4}">
      <text>
        <r>
          <rPr>
            <sz val="9"/>
            <color indexed="81"/>
            <rFont val="Tahoma"/>
            <family val="2"/>
          </rPr>
          <t>Programación de acuerdo de desempleño en la ejecución de giros para cada mes de la vigencia.</t>
        </r>
      </text>
    </comment>
    <comment ref="X22" authorId="3" shapeId="0" xr:uid="{6FBA40E2-7048-4C64-9CDF-F195304A071A}">
      <text>
        <r>
          <rPr>
            <sz val="11"/>
            <color theme="1"/>
            <rFont val="Calibri"/>
            <family val="2"/>
            <scheme val="minor"/>
          </rPr>
          <t>Leidy Maritza Ángel Hernández:
OPS y logística</t>
        </r>
      </text>
    </comment>
    <comment ref="A23" authorId="0" shapeId="0" xr:uid="{8144F9CB-601A-41EB-9B3F-DFC87E279A18}">
      <text>
        <r>
          <rPr>
            <sz val="9"/>
            <color indexed="81"/>
            <rFont val="Tahoma"/>
            <family val="2"/>
          </rPr>
          <t>Liberaciones de reservas realizadas en cada mes de la vigencia.</t>
        </r>
      </text>
    </comment>
    <comment ref="A24" authorId="0" shapeId="0" xr:uid="{5941E6CA-50F2-41E9-A267-27FD0419FCC9}">
      <text>
        <r>
          <rPr>
            <sz val="9"/>
            <color indexed="81"/>
            <rFont val="Tahoma"/>
            <family val="2"/>
          </rPr>
          <t>Reserva definitiva despues de liberaciones.</t>
        </r>
      </text>
    </comment>
    <comment ref="A25" authorId="0" shapeId="0" xr:uid="{30E5F41F-72D6-4DD7-A889-30AC112EC74C}">
      <text>
        <r>
          <rPr>
            <sz val="9"/>
            <color indexed="81"/>
            <rFont val="Tahoma"/>
            <family val="2"/>
          </rPr>
          <t>Ejecución de los giros de la reserva para mes</t>
        </r>
      </text>
    </comment>
    <comment ref="A28" authorId="2" shapeId="0" xr:uid="{EEE754A4-FC54-4942-B692-89503E21F7E7}">
      <text>
        <r>
          <rPr>
            <sz val="9"/>
            <color indexed="81"/>
            <rFont val="Tahoma"/>
            <family val="2"/>
          </rPr>
          <t>En este campo se diligencia el nombre de la actividad del proyecto que se reportó con rezago en su cumplimiento físico en la vigencia anterior</t>
        </r>
      </text>
    </comment>
    <comment ref="B28" authorId="2" shapeId="0" xr:uid="{141F983B-8699-4822-83F1-C6CEE7804B5A}">
      <text>
        <r>
          <rPr>
            <sz val="9"/>
            <color indexed="81"/>
            <rFont val="Tahoma"/>
            <family val="2"/>
          </rPr>
          <t>Se diligencia el rezago reportado al corte de diciembre de la vigencia anterior</t>
        </r>
      </text>
    </comment>
    <comment ref="A33" authorId="2" shapeId="0" xr:uid="{B830DA25-62AD-4322-A3F8-72A23850E08B}">
      <text>
        <r>
          <rPr>
            <sz val="9"/>
            <color indexed="81"/>
            <rFont val="Tahoma"/>
            <family val="2"/>
          </rPr>
          <t>En este campo se diligencia el nombre de la actividad del proyecto de inversión</t>
        </r>
      </text>
    </comment>
    <comment ref="B33" authorId="2" shapeId="0" xr:uid="{83A25986-EC14-4B5D-A004-347394E1339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7D477AD-5977-4233-A49A-AA302F9ACF8B}">
      <text>
        <r>
          <rPr>
            <sz val="9"/>
            <color indexed="81"/>
            <rFont val="Tahoma"/>
            <family val="2"/>
          </rPr>
          <t>Se diligencia la programación mensual de la actividad proyecto de inversión</t>
        </r>
      </text>
    </comment>
    <comment ref="A39" authorId="2" shapeId="0" xr:uid="{452AF0EA-B952-45DA-A3EF-D0C116EA93E3}">
      <text>
        <r>
          <rPr>
            <sz val="9"/>
            <color indexed="81"/>
            <rFont val="Tahoma"/>
            <family val="2"/>
          </rPr>
          <t>En este campo se diligencia el nombre de la tarea definida para la gestión de cumplimiento de la actividad del proyecto de inversión</t>
        </r>
      </text>
    </comment>
    <comment ref="B39" authorId="2" shapeId="0" xr:uid="{12EC9F32-EC72-4A1B-BAF8-6C0D49166F39}">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9821466B-67AA-481C-9E88-F764D49B3BF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5669EA6A-310A-485A-8DC7-E1263C5D1565}">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4AF43C2-A236-4FB6-B931-4AA76F92719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4BD388E-C202-42E9-B614-8C444AB20DC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3A9983-BBE8-478D-9B76-11273CB481C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70321A7-44C2-4E99-BDDA-32FB3F3F53BC}">
      <text>
        <r>
          <rPr>
            <sz val="9"/>
            <color indexed="81"/>
            <rFont val="Tahoma"/>
            <family val="2"/>
          </rPr>
          <t>En este campo se diligencia el nombre de la actividad del proyecto de inversión</t>
        </r>
      </text>
    </comment>
    <comment ref="A21" authorId="0" shapeId="0" xr:uid="{540C1240-EDCC-47CF-B849-98144A144479}">
      <text>
        <r>
          <rPr>
            <sz val="9"/>
            <color indexed="81"/>
            <rFont val="Tahoma"/>
            <family val="2"/>
          </rPr>
          <t>Valor de la reserva constituida al inicio de la vigencia</t>
        </r>
      </text>
    </comment>
    <comment ref="AD21" authorId="0" shapeId="0" xr:uid="{328DB37F-F0D4-4111-BFB9-4E802AF193BF}">
      <text>
        <r>
          <rPr>
            <sz val="9"/>
            <color indexed="81"/>
            <rFont val="Tahoma"/>
            <family val="2"/>
          </rPr>
          <t>Ajustar las sumatorias en las formulas de compromisos y giros según el periodo según corresponda</t>
        </r>
      </text>
    </comment>
    <comment ref="A22" authorId="0" shapeId="0" xr:uid="{5C664774-BF22-4E0E-B362-56459AAF48AA}">
      <text>
        <r>
          <rPr>
            <sz val="9"/>
            <color indexed="81"/>
            <rFont val="Tahoma"/>
            <family val="2"/>
          </rPr>
          <t>Programación de acuerdo de desempleño en la ejecución de giros para cada mes de la vigencia.</t>
        </r>
      </text>
    </comment>
    <comment ref="X22" authorId="3" shapeId="0" xr:uid="{0660CDF4-D25C-4444-98E2-250B073D4EC6}">
      <text>
        <r>
          <rPr>
            <sz val="11"/>
            <color theme="1"/>
            <rFont val="Calibri"/>
            <family val="2"/>
            <scheme val="minor"/>
          </rPr>
          <t>Leidy Maritza Ángel Hernández:
OPS y logística</t>
        </r>
      </text>
    </comment>
    <comment ref="A23" authorId="0" shapeId="0" xr:uid="{11155C1B-B940-4438-B2C0-450F8FDBB1C0}">
      <text>
        <r>
          <rPr>
            <sz val="9"/>
            <color indexed="81"/>
            <rFont val="Tahoma"/>
            <family val="2"/>
          </rPr>
          <t>Liberaciones de reservas realizadas en cada mes de la vigencia.</t>
        </r>
      </text>
    </comment>
    <comment ref="A24" authorId="0" shapeId="0" xr:uid="{C3F3E791-4710-43F6-A6DB-340F9DF3AEAC}">
      <text>
        <r>
          <rPr>
            <sz val="9"/>
            <color indexed="81"/>
            <rFont val="Tahoma"/>
            <family val="2"/>
          </rPr>
          <t>Reserva definitiva despues de liberaciones.</t>
        </r>
      </text>
    </comment>
    <comment ref="A25" authorId="0" shapeId="0" xr:uid="{9BD83162-09E2-45A4-BCA3-08A365947FA2}">
      <text>
        <r>
          <rPr>
            <sz val="9"/>
            <color indexed="81"/>
            <rFont val="Tahoma"/>
            <family val="2"/>
          </rPr>
          <t>Ejecución de los giros de la reserva para mes</t>
        </r>
      </text>
    </comment>
    <comment ref="A28" authorId="2" shapeId="0" xr:uid="{447F493C-66EA-4E96-AA5F-7406FDB8FE0C}">
      <text>
        <r>
          <rPr>
            <sz val="9"/>
            <color indexed="81"/>
            <rFont val="Tahoma"/>
            <family val="2"/>
          </rPr>
          <t>En este campo se diligencia el nombre de la actividad del proyecto que se reportó con rezago en su cumplimiento físico en la vigencia anterior</t>
        </r>
      </text>
    </comment>
    <comment ref="B28" authorId="2" shapeId="0" xr:uid="{596D7CAA-80B1-4F4F-9770-B5B3315C0F93}">
      <text>
        <r>
          <rPr>
            <sz val="9"/>
            <color indexed="81"/>
            <rFont val="Tahoma"/>
            <family val="2"/>
          </rPr>
          <t>Se diligencia el rezago reportado al corte de diciembre de la vigencia anterior</t>
        </r>
      </text>
    </comment>
    <comment ref="A33" authorId="2" shapeId="0" xr:uid="{C994843A-381A-4D70-9E41-1BD3BEE9CAF0}">
      <text>
        <r>
          <rPr>
            <sz val="9"/>
            <color indexed="81"/>
            <rFont val="Tahoma"/>
            <family val="2"/>
          </rPr>
          <t>En este campo se diligencia el nombre de la actividad del proyecto de inversión</t>
        </r>
      </text>
    </comment>
    <comment ref="B33" authorId="2" shapeId="0" xr:uid="{930FDDAF-5692-401F-A64D-099D09CC3CE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A663DB2-7065-4B98-8FC9-94A98A9CF7DB}">
      <text>
        <r>
          <rPr>
            <sz val="9"/>
            <color indexed="81"/>
            <rFont val="Tahoma"/>
            <family val="2"/>
          </rPr>
          <t>Se diligencia la programación mensual de la actividad proyecto de inversión</t>
        </r>
      </text>
    </comment>
    <comment ref="A39" authorId="2" shapeId="0" xr:uid="{1DC92DD9-9A36-4CF9-8990-0B8E594ABB58}">
      <text>
        <r>
          <rPr>
            <sz val="9"/>
            <color indexed="81"/>
            <rFont val="Tahoma"/>
            <family val="2"/>
          </rPr>
          <t>En este campo se diligencia el nombre de la tarea definida para la gestión de cumplimiento de la actividad del proyecto de inversión</t>
        </r>
      </text>
    </comment>
    <comment ref="B39" authorId="2" shapeId="0" xr:uid="{B84544B6-B6B6-4063-80DC-B020CF99D18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9FD1A0EC-2C26-4EC9-B2AB-3B93717242A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F59954B-569C-4809-914D-8C15962A019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97311F26-5045-4B8F-9D88-A1967C5E95A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A0562D8C-5FA1-4F1B-83D3-2204EE6A9B9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38705CC3-66D4-4CB5-BD3F-0AB2BFDB6F7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55D5FC-AF78-48DC-B4C8-B2F05779A730}">
      <text>
        <r>
          <rPr>
            <sz val="9"/>
            <color indexed="81"/>
            <rFont val="Tahoma"/>
            <family val="2"/>
          </rPr>
          <t>En este campo se diligencia el nombre de la actividad del proyecto de inversión</t>
        </r>
      </text>
    </comment>
    <comment ref="A21" authorId="0" shapeId="0" xr:uid="{524E77DD-F578-4CDB-804F-07E11241CFCE}">
      <text>
        <r>
          <rPr>
            <sz val="9"/>
            <color indexed="81"/>
            <rFont val="Tahoma"/>
            <family val="2"/>
          </rPr>
          <t>Valor de la reserva constituida al inicio de la vigencia</t>
        </r>
      </text>
    </comment>
    <comment ref="AD21" authorId="0" shapeId="0" xr:uid="{F1724B40-4ABD-4231-83FE-84561CBA08D1}">
      <text>
        <r>
          <rPr>
            <sz val="9"/>
            <color indexed="81"/>
            <rFont val="Tahoma"/>
            <family val="2"/>
          </rPr>
          <t>Ajustar las sumatorias en las formulas de compromisos y giros según el periodo según corresponda</t>
        </r>
      </text>
    </comment>
    <comment ref="A22" authorId="0" shapeId="0" xr:uid="{81233F68-E773-455E-821E-13CF344CD561}">
      <text>
        <r>
          <rPr>
            <sz val="9"/>
            <color indexed="81"/>
            <rFont val="Tahoma"/>
            <family val="2"/>
          </rPr>
          <t>Programación de acuerdo de desempleño en la ejecución de giros para cada mes de la vigencia.</t>
        </r>
      </text>
    </comment>
    <comment ref="A23" authorId="0" shapeId="0" xr:uid="{F705D0A9-D7DE-4627-9C4B-3C3A8887D876}">
      <text>
        <r>
          <rPr>
            <sz val="9"/>
            <color indexed="81"/>
            <rFont val="Tahoma"/>
            <family val="2"/>
          </rPr>
          <t>Liberaciones de reservas realizadas en cada mes de la vigencia.</t>
        </r>
      </text>
    </comment>
    <comment ref="A24" authorId="0" shapeId="0" xr:uid="{FD6958E2-C456-4199-B913-B2A59F870DCC}">
      <text>
        <r>
          <rPr>
            <sz val="9"/>
            <color indexed="81"/>
            <rFont val="Tahoma"/>
            <family val="2"/>
          </rPr>
          <t>Reserva definitiva despues de liberaciones.</t>
        </r>
      </text>
    </comment>
    <comment ref="A25" authorId="0" shapeId="0" xr:uid="{9EDDE260-DD08-4381-89FF-335DD0D94CC6}">
      <text>
        <r>
          <rPr>
            <sz val="9"/>
            <color indexed="81"/>
            <rFont val="Tahoma"/>
            <family val="2"/>
          </rPr>
          <t>Ejecución de los giros de la reserva para mes</t>
        </r>
      </text>
    </comment>
    <comment ref="A28" authorId="2" shapeId="0" xr:uid="{240BE14E-9B9E-44A2-9817-1125FBEFFC40}">
      <text>
        <r>
          <rPr>
            <sz val="9"/>
            <color indexed="81"/>
            <rFont val="Tahoma"/>
            <family val="2"/>
          </rPr>
          <t>En este campo se diligencia el nombre de la actividad del proyecto que se reportó con rezago en su cumplimiento físico en la vigencia anterior</t>
        </r>
      </text>
    </comment>
    <comment ref="B28" authorId="2" shapeId="0" xr:uid="{AE14234D-6855-4B25-8C08-1DC5364CDE42}">
      <text>
        <r>
          <rPr>
            <sz val="9"/>
            <color indexed="81"/>
            <rFont val="Tahoma"/>
            <family val="2"/>
          </rPr>
          <t>Se diligencia el rezago reportado al corte de diciembre de la vigencia anterior</t>
        </r>
      </text>
    </comment>
    <comment ref="A33" authorId="2" shapeId="0" xr:uid="{3E1D7B09-D494-4E11-9E6E-A1FDD007107B}">
      <text>
        <r>
          <rPr>
            <sz val="9"/>
            <color indexed="81"/>
            <rFont val="Tahoma"/>
            <family val="2"/>
          </rPr>
          <t>En este campo se diligencia el nombre de la actividad del proyecto de inversión</t>
        </r>
      </text>
    </comment>
    <comment ref="B33" authorId="2" shapeId="0" xr:uid="{D70B012D-0D39-408C-9EEA-9BC5D5A4B0D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0C071D8-D390-4506-8B9D-479854E1D3C6}">
      <text>
        <r>
          <rPr>
            <sz val="9"/>
            <color indexed="81"/>
            <rFont val="Tahoma"/>
            <family val="2"/>
          </rPr>
          <t>Se diligencia la programación mensual de la actividad proyecto de inversión</t>
        </r>
      </text>
    </comment>
    <comment ref="A39" authorId="2" shapeId="0" xr:uid="{D1297923-0A2A-49E4-A048-981A68DDEBBE}">
      <text>
        <r>
          <rPr>
            <sz val="9"/>
            <color indexed="81"/>
            <rFont val="Tahoma"/>
            <family val="2"/>
          </rPr>
          <t>En este campo se diligencia el nombre de la tarea definida para la gestión de cumplimiento de la actividad del proyecto de inversión</t>
        </r>
      </text>
    </comment>
    <comment ref="B39" authorId="2" shapeId="0" xr:uid="{A5580D46-9048-40FF-B5BD-1E53149B218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49683F81-111B-4DC5-8C56-E3C06F039942}">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B9315131-1D24-4A8D-A7D1-F71BABD1AD40}">
      <text>
        <r>
          <rPr>
            <sz val="10"/>
            <color indexed="81"/>
            <rFont val="Tahoma"/>
            <family val="2"/>
          </rPr>
          <t>En este campo se diligencia el link o la ruta donde se puede consultar las evidencias que soportan la ejecución reportada</t>
        </r>
      </text>
    </comment>
    <comment ref="AT5" authorId="0" shapeId="0" xr:uid="{54E09165-2EA6-44A4-978D-385D24820DAF}">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16E8D0A5-245C-4183-89E2-0434F9324DC2}">
      <text>
        <r>
          <rPr>
            <sz val="10"/>
            <color indexed="8"/>
            <rFont val="Tahoma"/>
            <family val="2"/>
          </rPr>
          <t>Relacionar el detalle del retraso, en coherencia con la programación de cada periodo. De presentarse esta situación es obligatorio diligenciar este campo.</t>
        </r>
      </text>
    </comment>
    <comment ref="AV5" authorId="0" shapeId="0" xr:uid="{DEF08DBF-7AEB-40E9-87A1-25D09513896D}">
      <text>
        <r>
          <rPr>
            <sz val="10"/>
            <color indexed="8"/>
            <rFont val="Tahoma"/>
            <family val="2"/>
          </rPr>
          <t xml:space="preserve">Relacionar la descripción de las alternativas de solución </t>
        </r>
      </text>
    </comment>
    <comment ref="A9" authorId="2" shapeId="0" xr:uid="{0310CE20-C8E0-452C-A711-38C379CABD3D}">
      <text>
        <r>
          <rPr>
            <sz val="10"/>
            <color indexed="81"/>
            <rFont val="Tahoma"/>
            <family val="2"/>
          </rPr>
          <t>Relacionar el producto PMR asociado</t>
        </r>
      </text>
    </comment>
    <comment ref="A10" authorId="2" shapeId="0" xr:uid="{0FB73428-91A2-41B5-80E0-849CC28A9AF9}">
      <text>
        <r>
          <rPr>
            <sz val="10"/>
            <color indexed="81"/>
            <rFont val="Tahoma"/>
            <family val="2"/>
          </rPr>
          <t>Relacionar el objetivo estratégico asociado</t>
        </r>
      </text>
    </comment>
    <comment ref="A11" authorId="0" shapeId="0" xr:uid="{4BB6A749-B273-44A6-AC4D-BAC0BAD9C86F}">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F8A7C333-8C28-4B7E-BDA3-89A07A4FF113}">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3DDEAB3D-1C93-452D-8141-24182F6DCD9D}">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DB3A5DD8-0394-45CE-B5F9-D58E5F1F4ECD}">
      <text>
        <r>
          <rPr>
            <sz val="10"/>
            <color rgb="FF000000"/>
            <rFont val="Tahoma"/>
            <family val="2"/>
          </rPr>
          <t>Define la representación matemática del cálculo del indicador.</t>
        </r>
      </text>
    </comment>
    <comment ref="G11" authorId="0" shapeId="0" xr:uid="{DFB5E7E7-3041-4229-8A5C-B1E286AA7EA3}">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E38109A5-8C39-4F29-9C76-C09A29ADF969}">
      <text>
        <r>
          <rPr>
            <sz val="10"/>
            <color rgb="FF000000"/>
            <rFont val="Tahoma"/>
            <family val="2"/>
          </rPr>
          <t>Valor de la meta programada de acuerdo con el indicador formulado y el parámetro de referencia para determinar la magnitud</t>
        </r>
      </text>
    </comment>
    <comment ref="I11" authorId="2" shapeId="0" xr:uid="{8671B0C8-D700-499D-A8B6-3D092EA8EED4}">
      <text>
        <r>
          <rPr>
            <sz val="10"/>
            <color indexed="81"/>
            <rFont val="Tahoma"/>
            <family val="2"/>
          </rPr>
          <t xml:space="preserve">Parámetro de referencia para determinar la magnitud y el tipo de unidad del indicador.  </t>
        </r>
      </text>
    </comment>
    <comment ref="J11" authorId="0" shapeId="0" xr:uid="{B7EDC335-540A-4636-A3DC-970EC790D529}">
      <text>
        <r>
          <rPr>
            <sz val="10"/>
            <color indexed="8"/>
            <rFont val="Tahoma"/>
            <family val="2"/>
          </rPr>
          <t>Describe los pasos o el proceso para calcular el indicador</t>
        </r>
      </text>
    </comment>
    <comment ref="K11" authorId="2" shapeId="0" xr:uid="{FE3251B0-D57A-410B-9F7E-40098E385B08}">
      <text>
        <r>
          <rPr>
            <sz val="10"/>
            <color rgb="FF000000"/>
            <rFont val="Tahoma"/>
            <family val="2"/>
          </rPr>
          <t xml:space="preserve">Dependencia responsable de la medición y reporte del indicador. </t>
        </r>
      </text>
    </comment>
    <comment ref="L11" authorId="2" shapeId="0" xr:uid="{D8F11F8B-5614-4915-9272-D1E7BD306401}">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C35B6810-AB67-43BE-9928-D74DE28FB7C0}">
      <text>
        <r>
          <rPr>
            <sz val="10"/>
            <color indexed="8"/>
            <rFont val="Tahoma"/>
            <family val="2"/>
          </rPr>
          <t xml:space="preserve">Se debe establecer la periodicidad de la medicicion del indicador y del reporte del seguimiento </t>
        </r>
      </text>
    </comment>
    <comment ref="Q11" authorId="2" shapeId="0" xr:uid="{B786D650-3A70-4971-9564-6D86F7496C1B}">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708C8514-3711-446F-8F0F-2EDE103DD1D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C2677FF3-81DE-491A-B648-C9E128B1F2C3}">
      <text>
        <r>
          <rPr>
            <sz val="10"/>
            <color indexed="81"/>
            <rFont val="Tahoma"/>
            <family val="2"/>
          </rPr>
          <t>En este campo se diligencia el link o la ruta donde se puede consultar las evidencias que soportan la ejecución reportada</t>
        </r>
      </text>
    </comment>
    <comment ref="AT5" authorId="0" shapeId="0" xr:uid="{AB7B8C2E-8E5E-4F5D-AC99-45EA092B84A7}">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B93EAB82-F9DD-4A4B-BA4C-4955B1FBBB7C}">
      <text>
        <r>
          <rPr>
            <sz val="10"/>
            <color indexed="8"/>
            <rFont val="Tahoma"/>
            <family val="2"/>
          </rPr>
          <t>Relacionar el detalle del retraso, en coherencia con la programación de cada periodo. De presentarse esta situación es obligatorio diligenciar este campo.</t>
        </r>
      </text>
    </comment>
    <comment ref="AV5" authorId="0" shapeId="0" xr:uid="{36BFC77C-8BEA-454A-A80A-A0248BD9FC49}">
      <text>
        <r>
          <rPr>
            <sz val="10"/>
            <color indexed="8"/>
            <rFont val="Tahoma"/>
            <family val="2"/>
          </rPr>
          <t xml:space="preserve">Relacionar la descripción de las alternativas de solución </t>
        </r>
      </text>
    </comment>
    <comment ref="A9" authorId="2" shapeId="0" xr:uid="{5AF8D3DF-66E3-4C7C-9936-ED10AB620186}">
      <text>
        <r>
          <rPr>
            <sz val="10"/>
            <color indexed="81"/>
            <rFont val="Tahoma"/>
            <family val="2"/>
          </rPr>
          <t>Relacionar el producto PMR asociado</t>
        </r>
      </text>
    </comment>
    <comment ref="A10" authorId="2" shapeId="0" xr:uid="{8D15A0B4-D52E-4BA5-A4FB-E2E8663F1150}">
      <text>
        <r>
          <rPr>
            <sz val="10"/>
            <color indexed="81"/>
            <rFont val="Tahoma"/>
            <family val="2"/>
          </rPr>
          <t>Relacionar el objetivo estratégico asociado</t>
        </r>
      </text>
    </comment>
    <comment ref="A11" authorId="0" shapeId="0" xr:uid="{CF37482A-08D6-4368-92F7-037F358C2CC3}">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4D9EDB3-8086-4C3E-BD57-D7C95E31E46B}">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51E5044F-B3DC-4765-9BC0-0CAA49717E42}">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2A8D8A57-55C9-4EA3-AD19-B2A67FD5972E}">
      <text>
        <r>
          <rPr>
            <sz val="10"/>
            <color rgb="FF000000"/>
            <rFont val="Tahoma"/>
            <family val="2"/>
          </rPr>
          <t>Define la representación matemática del cálculo del indicador.</t>
        </r>
      </text>
    </comment>
    <comment ref="G11" authorId="0" shapeId="0" xr:uid="{8D20459C-0F8E-46D7-AC8C-86D09DD5D4D8}">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52C5AF9B-4B9A-43EE-BBFD-1E9C2C097CE7}">
      <text>
        <r>
          <rPr>
            <sz val="10"/>
            <color rgb="FF000000"/>
            <rFont val="Tahoma"/>
            <family val="2"/>
          </rPr>
          <t>Valor de la meta programada de acuerdo con el indicador formulado y el parámetro de referencia para determinar la magnitud</t>
        </r>
      </text>
    </comment>
    <comment ref="I11" authorId="2" shapeId="0" xr:uid="{392D87C0-C0DC-4004-8590-05C0C26DD83E}">
      <text>
        <r>
          <rPr>
            <sz val="10"/>
            <color indexed="81"/>
            <rFont val="Tahoma"/>
            <family val="2"/>
          </rPr>
          <t xml:space="preserve">Parámetro de referencia para determinar la magnitud y el tipo de unidad del indicador.  </t>
        </r>
      </text>
    </comment>
    <comment ref="J11" authorId="0" shapeId="0" xr:uid="{CB57B29C-5569-4406-B730-36FBBD89D4BA}">
      <text>
        <r>
          <rPr>
            <sz val="10"/>
            <color indexed="8"/>
            <rFont val="Tahoma"/>
            <family val="2"/>
          </rPr>
          <t>Describe los pasos o el proceso para calcular el indicador</t>
        </r>
      </text>
    </comment>
    <comment ref="K11" authorId="2" shapeId="0" xr:uid="{F1523500-6ED0-4B48-AF20-0CDB8E5E4A60}">
      <text>
        <r>
          <rPr>
            <sz val="10"/>
            <color rgb="FF000000"/>
            <rFont val="Tahoma"/>
            <family val="2"/>
          </rPr>
          <t xml:space="preserve">Dependencia responsable de la medición y reporte del indicador. </t>
        </r>
      </text>
    </comment>
    <comment ref="L11" authorId="2" shapeId="0" xr:uid="{E945D1F1-40D1-495F-AC71-5ED5B7BAB9D4}">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26C5DBD3-259A-44CC-A113-E29ACAEA32B9}">
      <text>
        <r>
          <rPr>
            <sz val="10"/>
            <color indexed="8"/>
            <rFont val="Tahoma"/>
            <family val="2"/>
          </rPr>
          <t xml:space="preserve">Se debe establecer la periodicidad de la medicicion del indicador y del reporte del seguimiento </t>
        </r>
      </text>
    </comment>
    <comment ref="Q11" authorId="2" shapeId="0" xr:uid="{C749233A-4755-49C6-A6DF-E88F5A82202A}">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56723024-4873-45A5-985F-81857C08474C}">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2D3DB28A-5931-47AD-A9C2-D50345650792}">
      <text>
        <r>
          <rPr>
            <sz val="10"/>
            <color indexed="81"/>
            <rFont val="Tahoma"/>
            <family val="2"/>
          </rPr>
          <t>En este campo se diligencia el link o la ruta donde se puede consultar las evidencias que soportan la ejecución reportada</t>
        </r>
      </text>
    </comment>
    <comment ref="AT5" authorId="0" shapeId="0" xr:uid="{3C7C6ABE-2CA3-4979-99C8-80A9B20C8577}">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6A83DD39-8C68-43EB-8238-0C64E8194C2D}">
      <text>
        <r>
          <rPr>
            <sz val="10"/>
            <color indexed="8"/>
            <rFont val="Tahoma"/>
            <family val="2"/>
          </rPr>
          <t>Relacionar el detalle del retraso, en coherencia con la programación de cada periodo. De presentarse esta situación es obligatorio diligenciar este campo.</t>
        </r>
      </text>
    </comment>
    <comment ref="AV5" authorId="0" shapeId="0" xr:uid="{7F370068-B44B-4027-86B9-5687E79504B9}">
      <text>
        <r>
          <rPr>
            <sz val="10"/>
            <color indexed="8"/>
            <rFont val="Tahoma"/>
            <family val="2"/>
          </rPr>
          <t xml:space="preserve">Relacionar la descripción de las alternativas de solución </t>
        </r>
      </text>
    </comment>
    <comment ref="A9" authorId="2" shapeId="0" xr:uid="{27B70CC6-E302-47E9-8F52-4A86BA848687}">
      <text>
        <r>
          <rPr>
            <sz val="10"/>
            <color indexed="81"/>
            <rFont val="Tahoma"/>
            <family val="2"/>
          </rPr>
          <t>Relacionar el producto PMR asociado</t>
        </r>
      </text>
    </comment>
    <comment ref="A10" authorId="2" shapeId="0" xr:uid="{12437798-F754-4FAE-AEF9-6CB8E05FF2E7}">
      <text>
        <r>
          <rPr>
            <sz val="10"/>
            <color indexed="81"/>
            <rFont val="Tahoma"/>
            <family val="2"/>
          </rPr>
          <t>Relacionar el objetivo estratégico asociado</t>
        </r>
      </text>
    </comment>
    <comment ref="A11" authorId="0" shapeId="0" xr:uid="{C761405F-9A9F-47A2-BB2F-AF9B2F43468F}">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14FC8104-532E-40A3-A0F1-D307CB9AC695}">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A9DA0F2A-DC35-484B-BAA8-FAD8879B7E48}">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DD07EBB5-A579-4059-B241-2368D71AAF31}">
      <text>
        <r>
          <rPr>
            <sz val="10"/>
            <color rgb="FF000000"/>
            <rFont val="Tahoma"/>
            <family val="2"/>
          </rPr>
          <t>Define la representación matemática del cálculo del indicador.</t>
        </r>
      </text>
    </comment>
    <comment ref="G11" authorId="0" shapeId="0" xr:uid="{61E648BA-7310-4461-9EC6-53E1ADE173ED}">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62F1F9D0-19BA-46B5-A90A-173AA5572019}">
      <text>
        <r>
          <rPr>
            <sz val="10"/>
            <color rgb="FF000000"/>
            <rFont val="Tahoma"/>
            <family val="2"/>
          </rPr>
          <t>Valor de la meta programada de acuerdo con el indicador formulado y el parámetro de referencia para determinar la magnitud</t>
        </r>
      </text>
    </comment>
    <comment ref="I11" authorId="2" shapeId="0" xr:uid="{A3C583E9-DF0B-4188-87DC-CCE4A81EDCC8}">
      <text>
        <r>
          <rPr>
            <sz val="10"/>
            <color indexed="81"/>
            <rFont val="Tahoma"/>
            <family val="2"/>
          </rPr>
          <t xml:space="preserve">Parámetro de referencia para determinar la magnitud y el tipo de unidad del indicador.  </t>
        </r>
      </text>
    </comment>
    <comment ref="J11" authorId="0" shapeId="0" xr:uid="{82CD3B8B-5FE2-4004-9D6C-B785C01AD69D}">
      <text>
        <r>
          <rPr>
            <sz val="10"/>
            <color indexed="8"/>
            <rFont val="Tahoma"/>
            <family val="2"/>
          </rPr>
          <t>Describe los pasos o el proceso para calcular el indicador</t>
        </r>
      </text>
    </comment>
    <comment ref="K11" authorId="2" shapeId="0" xr:uid="{0C8D3765-D90D-4017-B30F-62F9863F8F02}">
      <text>
        <r>
          <rPr>
            <sz val="10"/>
            <color rgb="FF000000"/>
            <rFont val="Tahoma"/>
            <family val="2"/>
          </rPr>
          <t xml:space="preserve">Dependencia responsable de la medición y reporte del indicador. </t>
        </r>
      </text>
    </comment>
    <comment ref="L11" authorId="2" shapeId="0" xr:uid="{08C61416-BB43-4603-838F-15C644593FA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65BBE22C-864C-494D-8075-7BE13EB18D4D}">
      <text>
        <r>
          <rPr>
            <sz val="10"/>
            <color indexed="8"/>
            <rFont val="Tahoma"/>
            <family val="2"/>
          </rPr>
          <t xml:space="preserve">Se debe establecer la periodicidad de la medicicion del indicador y del reporte del seguimiento </t>
        </r>
      </text>
    </comment>
    <comment ref="Q11" authorId="2" shapeId="0" xr:uid="{0A54D5E4-1CAA-41B3-9817-BB98CF41537C}">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D5A76E7A-A3B3-411A-B9CA-9AD76D8FEC44}">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2494CB5B-F927-4BE7-9050-E6F100AF1B3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A84CB43F-0DD9-476F-A71F-B9493F2FC25F}">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802C95B1-B253-480C-AE38-DBA1B696960A}">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2B6D81EC-BE5D-4828-81AF-3452BC8CC02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5472FAA4-613D-4F0C-ABED-8B8EB2FE4BF5}">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2E44DC36-C01C-4E08-A8E8-B645F27E2591}">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F3A2AFD-30FD-49AA-AFEF-042092B9FC6E}">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39233785-9E7E-4C4C-B45C-EF9C954727A9}">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1096EC1-E6D4-4DE9-99C6-A48F7E7B5594}">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A3F07D1-279D-4016-98B8-1D078110D9F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E47944BB-1908-4932-BDE4-6E676986D32C}">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6FCFAFDA-5537-4673-A8A3-34BD3EB030ED}">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4854D7FD-9937-4276-8DBF-DD71CA1B4BC2}">
      <text>
        <r>
          <rPr>
            <sz val="10"/>
            <color indexed="81"/>
            <rFont val="Tahoma"/>
            <family val="2"/>
          </rPr>
          <t>En este campo se diligencia el link o la ruta donde se puede consultar las evidencias que soportan la ejecución reportada</t>
        </r>
      </text>
    </comment>
    <comment ref="AT5" authorId="0" shapeId="0" xr:uid="{2D66FD2C-A3F3-4C3C-99D6-4B4CF591521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D0878F60-E124-462F-A6ED-32C44DB49C09}">
      <text>
        <r>
          <rPr>
            <sz val="10"/>
            <color indexed="8"/>
            <rFont val="Tahoma"/>
            <family val="2"/>
          </rPr>
          <t>Relacionar el detalle del retraso, en coherencia con la programación de cada periodo. De presentarse esta situación es obligatorio diligenciar este campo.</t>
        </r>
      </text>
    </comment>
    <comment ref="AV5" authorId="0" shapeId="0" xr:uid="{96914FA1-5EF2-4EF0-ABDA-11EF790B9FA4}">
      <text>
        <r>
          <rPr>
            <sz val="10"/>
            <color indexed="8"/>
            <rFont val="Tahoma"/>
            <family val="2"/>
          </rPr>
          <t xml:space="preserve">Relacionar la descripción de las alternativas de solución </t>
        </r>
      </text>
    </comment>
    <comment ref="A9" authorId="2" shapeId="0" xr:uid="{603142B4-A5FE-43F6-97BD-27E2D86C6357}">
      <text>
        <r>
          <rPr>
            <sz val="10"/>
            <color indexed="81"/>
            <rFont val="Tahoma"/>
            <family val="2"/>
          </rPr>
          <t>Relacionar el producto PMR asociado</t>
        </r>
      </text>
    </comment>
    <comment ref="A10" authorId="2" shapeId="0" xr:uid="{F3EACAF6-58BF-41CC-9EB4-48FA5C53EB30}">
      <text>
        <r>
          <rPr>
            <sz val="10"/>
            <color indexed="81"/>
            <rFont val="Tahoma"/>
            <family val="2"/>
          </rPr>
          <t>Relacionar el objetivo estratégico asociado</t>
        </r>
      </text>
    </comment>
    <comment ref="A11" authorId="0" shapeId="0" xr:uid="{67229DA1-D860-428A-8695-B593DB161B4D}">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BF62560D-928A-4A80-8513-34F753958642}">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43864FF7-7D08-48C2-83C5-ECD0012D3652}">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EB6643A-7F23-432C-A6A6-E9A3A3C705A0}">
      <text>
        <r>
          <rPr>
            <sz val="10"/>
            <color rgb="FF000000"/>
            <rFont val="Tahoma"/>
            <family val="2"/>
          </rPr>
          <t>Define la representación matemática del cálculo del indicador.</t>
        </r>
      </text>
    </comment>
    <comment ref="G11" authorId="0" shapeId="0" xr:uid="{C5170B35-1581-4FBF-AB15-6AE7379C82A8}">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F424AEE3-BC82-4E3B-8607-9D529B0ABD04}">
      <text>
        <r>
          <rPr>
            <sz val="10"/>
            <color rgb="FF000000"/>
            <rFont val="Tahoma"/>
            <family val="2"/>
          </rPr>
          <t>Valor de la meta programada de acuerdo con el indicador formulado y el parámetro de referencia para determinar la magnitud</t>
        </r>
      </text>
    </comment>
    <comment ref="I11" authorId="2" shapeId="0" xr:uid="{91C5E8B7-DE2D-4078-B981-34B95AF74487}">
      <text>
        <r>
          <rPr>
            <sz val="10"/>
            <color indexed="81"/>
            <rFont val="Tahoma"/>
            <family val="2"/>
          </rPr>
          <t xml:space="preserve">Parámetro de referencia para determinar la magnitud y el tipo de unidad del indicador.  </t>
        </r>
      </text>
    </comment>
    <comment ref="J11" authorId="0" shapeId="0" xr:uid="{1FA3F645-94E2-406A-8069-580853C917E8}">
      <text>
        <r>
          <rPr>
            <sz val="10"/>
            <color indexed="8"/>
            <rFont val="Tahoma"/>
            <family val="2"/>
          </rPr>
          <t>Describe los pasos o el proceso para calcular el indicador</t>
        </r>
      </text>
    </comment>
    <comment ref="K11" authorId="2" shapeId="0" xr:uid="{087981C5-B1C1-4DDC-B057-CA7D7DD19074}">
      <text>
        <r>
          <rPr>
            <sz val="10"/>
            <color rgb="FF000000"/>
            <rFont val="Tahoma"/>
            <family val="2"/>
          </rPr>
          <t xml:space="preserve">Dependencia responsable de la medición y reporte del indicador. </t>
        </r>
      </text>
    </comment>
    <comment ref="L11" authorId="2" shapeId="0" xr:uid="{5EE1C2BC-2B8A-4517-8CC0-58B637F0274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F99BCB50-BD74-4D1A-94F5-E30CE2CB0EB3}">
      <text>
        <r>
          <rPr>
            <sz val="10"/>
            <color indexed="8"/>
            <rFont val="Tahoma"/>
            <family val="2"/>
          </rPr>
          <t xml:space="preserve">Se debe establecer la periodicidad de la medicicion del indicador y del reporte del seguimiento </t>
        </r>
      </text>
    </comment>
    <comment ref="Q11" authorId="2" shapeId="0" xr:uid="{9939271B-E43C-4ABF-A66F-6D838D12A683}">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55E97EA0-8884-4CB1-8D28-B8300E927DF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D99D033C-7C46-47F4-9F75-A53D972DAD43}">
      <text>
        <r>
          <rPr>
            <sz val="10"/>
            <color indexed="81"/>
            <rFont val="Tahoma"/>
            <family val="2"/>
          </rPr>
          <t>En este campo se diligencia el link o la ruta donde se puede consultar las evidencias que soportan la ejecución reportada</t>
        </r>
      </text>
    </comment>
    <comment ref="AT5" authorId="0" shapeId="0" xr:uid="{77C0CB1F-C501-4962-9BBC-B1555C08531B}">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B3449244-6C1A-4E6B-827F-801F8FA8BE85}">
      <text>
        <r>
          <rPr>
            <sz val="10"/>
            <color indexed="8"/>
            <rFont val="Tahoma"/>
            <family val="2"/>
          </rPr>
          <t>Relacionar el detalle del retraso, en coherencia con la programación de cada periodo. De presentarse esta situación es obligatorio diligenciar este campo.</t>
        </r>
      </text>
    </comment>
    <comment ref="AV5" authorId="0" shapeId="0" xr:uid="{6D1604F0-A421-42EC-83E5-5E4195C70D58}">
      <text>
        <r>
          <rPr>
            <sz val="10"/>
            <color indexed="8"/>
            <rFont val="Tahoma"/>
            <family val="2"/>
          </rPr>
          <t xml:space="preserve">Relacionar la descripción de las alternativas de solución </t>
        </r>
      </text>
    </comment>
    <comment ref="A9" authorId="2" shapeId="0" xr:uid="{CCF88DA4-21E9-4024-9A9E-6B5EEE11F830}">
      <text>
        <r>
          <rPr>
            <sz val="10"/>
            <color indexed="81"/>
            <rFont val="Tahoma"/>
            <family val="2"/>
          </rPr>
          <t>Relacionar el producto PMR asociado</t>
        </r>
      </text>
    </comment>
    <comment ref="A10" authorId="2" shapeId="0" xr:uid="{EFE5F6C7-C413-4BB4-9423-E8A82C8639ED}">
      <text>
        <r>
          <rPr>
            <sz val="10"/>
            <color indexed="81"/>
            <rFont val="Tahoma"/>
            <family val="2"/>
          </rPr>
          <t>Relacionar el objetivo estratégico asociado</t>
        </r>
      </text>
    </comment>
    <comment ref="A11" authorId="0" shapeId="0" xr:uid="{3CF551F9-D099-4211-8B38-0F9167C37262}">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2BD3DB47-0F45-4588-B73F-6871F52A8216}">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838B9CB8-7BF8-4AF2-8D86-23994F21556E}">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3F82BD97-EE8C-4144-8901-4257FF67E200}">
      <text>
        <r>
          <rPr>
            <sz val="10"/>
            <color rgb="FF000000"/>
            <rFont val="Tahoma"/>
            <family val="2"/>
          </rPr>
          <t>Define la representación matemática del cálculo del indicador.</t>
        </r>
      </text>
    </comment>
    <comment ref="G11" authorId="0" shapeId="0" xr:uid="{CBA0C54B-643A-4E81-B275-8E0CF375B1B6}">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A5BF43D6-7657-4C88-A895-36BE634CFCD0}">
      <text>
        <r>
          <rPr>
            <sz val="10"/>
            <color rgb="FF000000"/>
            <rFont val="Tahoma"/>
            <family val="2"/>
          </rPr>
          <t>Valor de la meta programada de acuerdo con el indicador formulado y el parámetro de referencia para determinar la magnitud</t>
        </r>
      </text>
    </comment>
    <comment ref="I11" authorId="2" shapeId="0" xr:uid="{95C46AD8-EF1B-4B1D-9D97-661257E5B859}">
      <text>
        <r>
          <rPr>
            <sz val="10"/>
            <color indexed="81"/>
            <rFont val="Tahoma"/>
            <family val="2"/>
          </rPr>
          <t xml:space="preserve">Parámetro de referencia para determinar la magnitud y el tipo de unidad del indicador.  </t>
        </r>
      </text>
    </comment>
    <comment ref="J11" authorId="0" shapeId="0" xr:uid="{3152AE5E-8781-43C6-8D93-9B80E43B0385}">
      <text>
        <r>
          <rPr>
            <sz val="10"/>
            <color indexed="8"/>
            <rFont val="Tahoma"/>
            <family val="2"/>
          </rPr>
          <t>Describe los pasos o el proceso para calcular el indicador</t>
        </r>
      </text>
    </comment>
    <comment ref="K11" authorId="2" shapeId="0" xr:uid="{B7E0E666-58A0-43BA-BFDC-B45DF9A8BCFC}">
      <text>
        <r>
          <rPr>
            <sz val="10"/>
            <color rgb="FF000000"/>
            <rFont val="Tahoma"/>
            <family val="2"/>
          </rPr>
          <t xml:space="preserve">Dependencia responsable de la medición y reporte del indicador. </t>
        </r>
      </text>
    </comment>
    <comment ref="L11" authorId="2" shapeId="0" xr:uid="{31776DEB-E847-4AC3-99E4-C923A8B949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25889B71-F338-452C-83CD-0BF343ABA529}">
      <text>
        <r>
          <rPr>
            <sz val="10"/>
            <color indexed="8"/>
            <rFont val="Tahoma"/>
            <family val="2"/>
          </rPr>
          <t xml:space="preserve">Se debe establecer la periodicidad de la medicicion del indicador y del reporte del seguimiento </t>
        </r>
      </text>
    </comment>
    <comment ref="Q11" authorId="2" shapeId="0" xr:uid="{A720F770-9E5A-4BA3-9E26-25A0EDB3A17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BD80D298-4135-4669-996A-35E1DF83A78B}">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41909E27-5252-40B7-BC17-840FBFBD89CD}">
      <text>
        <r>
          <rPr>
            <sz val="10"/>
            <color indexed="81"/>
            <rFont val="Tahoma"/>
            <family val="2"/>
          </rPr>
          <t>En este campo se diligencia el link o la ruta donde se puede consultar las evidencias que soportan la ejecución reportada</t>
        </r>
      </text>
    </comment>
    <comment ref="AT5" authorId="0" shapeId="0" xr:uid="{76EFDA91-81E3-40BA-B023-281A19361CC8}">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D165BA0-13C7-486C-8A51-1E19E6FE24EA}">
      <text>
        <r>
          <rPr>
            <sz val="10"/>
            <color indexed="8"/>
            <rFont val="Tahoma"/>
            <family val="2"/>
          </rPr>
          <t>Relacionar el detalle del retraso, en coherencia con la programación de cada periodo. De presentarse esta situación es obligatorio diligenciar este campo.</t>
        </r>
      </text>
    </comment>
    <comment ref="AV5" authorId="0" shapeId="0" xr:uid="{6F22806A-3923-47E2-8E91-F9096EEC2D01}">
      <text>
        <r>
          <rPr>
            <sz val="10"/>
            <color indexed="8"/>
            <rFont val="Tahoma"/>
            <family val="2"/>
          </rPr>
          <t xml:space="preserve">Relacionar la descripción de las alternativas de solución </t>
        </r>
      </text>
    </comment>
    <comment ref="A9" authorId="2" shapeId="0" xr:uid="{2E5CEA98-8D3A-40D5-ADFA-D55B96B93740}">
      <text>
        <r>
          <rPr>
            <sz val="10"/>
            <color indexed="81"/>
            <rFont val="Tahoma"/>
            <family val="2"/>
          </rPr>
          <t>Relacionar el producto PMR asociado</t>
        </r>
      </text>
    </comment>
    <comment ref="A10" authorId="2" shapeId="0" xr:uid="{A580CBF3-E630-497C-B35B-E18D6D8ECEC9}">
      <text>
        <r>
          <rPr>
            <sz val="10"/>
            <color indexed="81"/>
            <rFont val="Tahoma"/>
            <family val="2"/>
          </rPr>
          <t>Relacionar el objetivo estratégico asociado</t>
        </r>
      </text>
    </comment>
    <comment ref="A11" authorId="0" shapeId="0" xr:uid="{CF1FD249-EFCC-4B75-8677-C5EB6325108C}">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5A24ED10-B4AA-4A2D-8AAD-4F01347030BE}">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17A3732F-465E-45A4-8F52-7D01B09758E3}">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5F089B5-644F-4650-A296-3B775E89E840}">
      <text>
        <r>
          <rPr>
            <sz val="10"/>
            <color rgb="FF000000"/>
            <rFont val="Tahoma"/>
            <family val="2"/>
          </rPr>
          <t>Define la representación matemática del cálculo del indicador.</t>
        </r>
      </text>
    </comment>
    <comment ref="G11" authorId="0" shapeId="0" xr:uid="{0D43878C-48EC-4B3B-A527-1E496C428F37}">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C65493A-A77F-4BE4-B71B-5A2837A70887}">
      <text>
        <r>
          <rPr>
            <sz val="10"/>
            <color rgb="FF000000"/>
            <rFont val="Tahoma"/>
            <family val="2"/>
          </rPr>
          <t>Valor de la meta programada de acuerdo con el indicador formulado y el parámetro de referencia para determinar la magnitud</t>
        </r>
      </text>
    </comment>
    <comment ref="I11" authorId="2" shapeId="0" xr:uid="{D8AEF788-1C68-4567-AE08-39E2BF509D36}">
      <text>
        <r>
          <rPr>
            <sz val="10"/>
            <color indexed="81"/>
            <rFont val="Tahoma"/>
            <family val="2"/>
          </rPr>
          <t xml:space="preserve">Parámetro de referencia para determinar la magnitud y el tipo de unidad del indicador.  </t>
        </r>
      </text>
    </comment>
    <comment ref="J11" authorId="0" shapeId="0" xr:uid="{88DD59D4-6817-439E-BCB0-553C6DDC6219}">
      <text>
        <r>
          <rPr>
            <sz val="10"/>
            <color indexed="8"/>
            <rFont val="Tahoma"/>
            <family val="2"/>
          </rPr>
          <t>Describe los pasos o el proceso para calcular el indicador</t>
        </r>
      </text>
    </comment>
    <comment ref="K11" authorId="2" shapeId="0" xr:uid="{A0271120-AECE-4FCE-BDD4-8BB0BDAC6E77}">
      <text>
        <r>
          <rPr>
            <sz val="10"/>
            <color rgb="FF000000"/>
            <rFont val="Tahoma"/>
            <family val="2"/>
          </rPr>
          <t xml:space="preserve">Dependencia responsable de la medición y reporte del indicador. </t>
        </r>
      </text>
    </comment>
    <comment ref="L11" authorId="2" shapeId="0" xr:uid="{55841285-4412-4355-AEDA-B1D909CF0E77}">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D88CB103-6F9A-4C3A-90D8-027C02558AE1}">
      <text>
        <r>
          <rPr>
            <sz val="10"/>
            <color indexed="8"/>
            <rFont val="Tahoma"/>
            <family val="2"/>
          </rPr>
          <t xml:space="preserve">Se debe establecer la periodicidad de la medicicion del indicador y del reporte del seguimiento </t>
        </r>
      </text>
    </comment>
    <comment ref="Q11" authorId="2" shapeId="0" xr:uid="{3D6CAE32-CEE4-4922-9642-0B9E9770467D}">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94FB63FF-BB5C-47CA-B4EF-C91D16C9B77E}">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E4941B87-40F9-4947-8342-2E3FF713436F}">
      <text>
        <r>
          <rPr>
            <sz val="10"/>
            <color indexed="81"/>
            <rFont val="Tahoma"/>
            <family val="2"/>
          </rPr>
          <t>En este campo se diligencia el link o la ruta donde se puede consultar las evidencias que soportan la ejecución reportada</t>
        </r>
      </text>
    </comment>
    <comment ref="AT5" authorId="0" shapeId="0" xr:uid="{E5687E59-4F2A-48EB-9A43-2D75BF239D4E}">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F21CF391-7594-49EA-8AE8-1A40E357A0A3}">
      <text>
        <r>
          <rPr>
            <sz val="10"/>
            <color indexed="8"/>
            <rFont val="Tahoma"/>
            <family val="2"/>
          </rPr>
          <t>Relacionar el detalle del retraso, en coherencia con la programación de cada periodo. De presentarse esta situación es obligatorio diligenciar este campo.</t>
        </r>
      </text>
    </comment>
    <comment ref="AV5" authorId="0" shapeId="0" xr:uid="{1224A057-41BA-4149-A47C-C1B5C9C10004}">
      <text>
        <r>
          <rPr>
            <sz val="10"/>
            <color indexed="8"/>
            <rFont val="Tahoma"/>
            <family val="2"/>
          </rPr>
          <t xml:space="preserve">Relacionar la descripción de las alternativas de solución </t>
        </r>
      </text>
    </comment>
    <comment ref="A9" authorId="2" shapeId="0" xr:uid="{AB34CEB3-06A9-4922-A46A-50191403D827}">
      <text>
        <r>
          <rPr>
            <sz val="10"/>
            <color indexed="81"/>
            <rFont val="Tahoma"/>
            <family val="2"/>
          </rPr>
          <t>Relacionar el producto PMR asociado</t>
        </r>
      </text>
    </comment>
    <comment ref="A10" authorId="2" shapeId="0" xr:uid="{C267535C-53C6-477C-BF6E-9169870D72E8}">
      <text>
        <r>
          <rPr>
            <sz val="10"/>
            <color indexed="81"/>
            <rFont val="Tahoma"/>
            <family val="2"/>
          </rPr>
          <t>Relacionar el objetivo estratégico asociado</t>
        </r>
      </text>
    </comment>
    <comment ref="A11" authorId="0" shapeId="0" xr:uid="{37B47701-21C2-4F7E-9C35-1BD35E949FB7}">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FA0D792-5385-450C-AFFE-51C1EC28D004}">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4ADC0B38-9A61-4D8E-8CEB-F36B733322AC}">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1D9B243-DBDC-41A8-BDE8-89B046DF86C3}">
      <text>
        <r>
          <rPr>
            <sz val="10"/>
            <color rgb="FF000000"/>
            <rFont val="Tahoma"/>
            <family val="2"/>
          </rPr>
          <t>Define la representación matemática del cálculo del indicador.</t>
        </r>
      </text>
    </comment>
    <comment ref="G11" authorId="0" shapeId="0" xr:uid="{469B82AA-924B-4B8E-B366-BD967CFC1082}">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412B251C-524B-4EF6-AD2A-A12C6E7F4B35}">
      <text>
        <r>
          <rPr>
            <sz val="10"/>
            <color rgb="FF000000"/>
            <rFont val="Tahoma"/>
            <family val="2"/>
          </rPr>
          <t>Valor de la meta programada de acuerdo con el indicador formulado y el parámetro de referencia para determinar la magnitud</t>
        </r>
      </text>
    </comment>
    <comment ref="I11" authorId="2" shapeId="0" xr:uid="{F04D4CBC-897B-44A6-9E5A-42C7AF1EDD83}">
      <text>
        <r>
          <rPr>
            <sz val="10"/>
            <color indexed="81"/>
            <rFont val="Tahoma"/>
            <family val="2"/>
          </rPr>
          <t xml:space="preserve">Parámetro de referencia para determinar la magnitud y el tipo de unidad del indicador.  </t>
        </r>
      </text>
    </comment>
    <comment ref="J11" authorId="0" shapeId="0" xr:uid="{E3051BA4-B41E-46D6-A21D-EB5D84A05F02}">
      <text>
        <r>
          <rPr>
            <sz val="10"/>
            <color indexed="8"/>
            <rFont val="Tahoma"/>
            <family val="2"/>
          </rPr>
          <t>Describe los pasos o el proceso para calcular el indicador</t>
        </r>
      </text>
    </comment>
    <comment ref="K11" authorId="2" shapeId="0" xr:uid="{1FE169C9-542F-49DD-A129-9FE009413ED7}">
      <text>
        <r>
          <rPr>
            <sz val="10"/>
            <color rgb="FF000000"/>
            <rFont val="Tahoma"/>
            <family val="2"/>
          </rPr>
          <t xml:space="preserve">Dependencia responsable de la medición y reporte del indicador. </t>
        </r>
      </text>
    </comment>
    <comment ref="L11" authorId="2" shapeId="0" xr:uid="{B1F4BE88-BCA1-4672-8FA3-397C9936DE9A}">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F6138C8F-E613-4637-87E3-32DF6F4D398C}">
      <text>
        <r>
          <rPr>
            <sz val="10"/>
            <color indexed="8"/>
            <rFont val="Tahoma"/>
            <family val="2"/>
          </rPr>
          <t xml:space="preserve">Se debe establecer la periodicidad de la medicicion del indicador y del reporte del seguimiento </t>
        </r>
      </text>
    </comment>
    <comment ref="Q11" authorId="2" shapeId="0" xr:uid="{2E3609E1-02AB-4A44-AA99-7739E551C79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61BDA074-C2B5-4282-8B44-BECCF02089AF}">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848154FE-1EF1-4BF7-99B3-4E9AC4B0013D}">
      <text>
        <r>
          <rPr>
            <sz val="10"/>
            <color indexed="81"/>
            <rFont val="Tahoma"/>
            <family val="2"/>
          </rPr>
          <t>En este campo se diligencia el link o la ruta donde se puede consultar las evidencias que soportan la ejecución reportada</t>
        </r>
      </text>
    </comment>
    <comment ref="AT5" authorId="0" shapeId="0" xr:uid="{D8338780-ED2E-4705-AA5E-8BCB122F0DB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B1DE43E-367E-4203-BD30-543AA53182CF}">
      <text>
        <r>
          <rPr>
            <sz val="10"/>
            <color indexed="8"/>
            <rFont val="Tahoma"/>
            <family val="2"/>
          </rPr>
          <t>Relacionar el detalle del retraso, en coherencia con la programación de cada periodo. De presentarse esta situación es obligatorio diligenciar este campo.</t>
        </r>
      </text>
    </comment>
    <comment ref="AV5" authorId="0" shapeId="0" xr:uid="{6459C5C8-68DC-4674-A6EC-D98E8CA373F9}">
      <text>
        <r>
          <rPr>
            <sz val="10"/>
            <color indexed="8"/>
            <rFont val="Tahoma"/>
            <family val="2"/>
          </rPr>
          <t xml:space="preserve">Relacionar la descripción de las alternativas de solución </t>
        </r>
      </text>
    </comment>
    <comment ref="A9" authorId="2" shapeId="0" xr:uid="{B4A90394-02A3-4FEF-922C-E1DD1C6257B3}">
      <text>
        <r>
          <rPr>
            <sz val="10"/>
            <color indexed="81"/>
            <rFont val="Tahoma"/>
            <family val="2"/>
          </rPr>
          <t>Relacionar el producto PMR asociado</t>
        </r>
      </text>
    </comment>
    <comment ref="A10" authorId="2" shapeId="0" xr:uid="{12A6F471-7EFA-442E-9F60-1E40E656EB51}">
      <text>
        <r>
          <rPr>
            <sz val="10"/>
            <color indexed="81"/>
            <rFont val="Tahoma"/>
            <family val="2"/>
          </rPr>
          <t>Relacionar el objetivo estratégico asociado</t>
        </r>
      </text>
    </comment>
    <comment ref="A11" authorId="0" shapeId="0" xr:uid="{40D70C96-4921-46C6-9EC3-5F9492501881}">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39FA6FE0-6B3C-403A-830B-0DC3AE9F6F6E}">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E04C0D74-8D7E-436E-813A-51A34496CBFA}">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F7B0E456-EAA1-4A58-AE0B-55553541F29B}">
      <text>
        <r>
          <rPr>
            <sz val="10"/>
            <color rgb="FF000000"/>
            <rFont val="Tahoma"/>
            <family val="2"/>
          </rPr>
          <t>Define la representación matemática del cálculo del indicador.</t>
        </r>
      </text>
    </comment>
    <comment ref="G11" authorId="0" shapeId="0" xr:uid="{9F45D7C6-BD1A-4106-980D-C090D6BC74BC}">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7DC94FD-778A-43DC-9AC7-52AEA14412AE}">
      <text>
        <r>
          <rPr>
            <sz val="10"/>
            <color rgb="FF000000"/>
            <rFont val="Tahoma"/>
            <family val="2"/>
          </rPr>
          <t>Valor de la meta programada de acuerdo con el indicador formulado y el parámetro de referencia para determinar la magnitud</t>
        </r>
      </text>
    </comment>
    <comment ref="I11" authorId="2" shapeId="0" xr:uid="{499841D6-1C3F-46BE-97D0-02979AA3F7DC}">
      <text>
        <r>
          <rPr>
            <sz val="10"/>
            <color indexed="81"/>
            <rFont val="Tahoma"/>
            <family val="2"/>
          </rPr>
          <t xml:space="preserve">Parámetro de referencia para determinar la magnitud y el tipo de unidad del indicador.  </t>
        </r>
      </text>
    </comment>
    <comment ref="J11" authorId="0" shapeId="0" xr:uid="{333A5905-D730-49BE-80AA-CEC7B1A25186}">
      <text>
        <r>
          <rPr>
            <sz val="10"/>
            <color indexed="8"/>
            <rFont val="Tahoma"/>
            <family val="2"/>
          </rPr>
          <t>Describe los pasos o el proceso para calcular el indicador</t>
        </r>
      </text>
    </comment>
    <comment ref="K11" authorId="2" shapeId="0" xr:uid="{F89615C6-76E7-4BF5-A5FD-A6D1C0125FC5}">
      <text>
        <r>
          <rPr>
            <sz val="10"/>
            <color rgb="FF000000"/>
            <rFont val="Tahoma"/>
            <family val="2"/>
          </rPr>
          <t xml:space="preserve">Dependencia responsable de la medición y reporte del indicador. </t>
        </r>
      </text>
    </comment>
    <comment ref="L11" authorId="2" shapeId="0" xr:uid="{10196B35-B0CA-4C0F-B84B-CAAF1CC373DE}">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72BBB944-61FC-4A10-B7E1-52DB8E9399B1}">
      <text>
        <r>
          <rPr>
            <sz val="10"/>
            <color indexed="8"/>
            <rFont val="Tahoma"/>
            <family val="2"/>
          </rPr>
          <t xml:space="preserve">Se debe establecer la periodicidad de la medicicion del indicador y del reporte del seguimiento </t>
        </r>
      </text>
    </comment>
    <comment ref="Q11" authorId="2" shapeId="0" xr:uid="{AC2249B9-03E2-4023-933B-D94F49332B52}">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sharedStrings.xml><?xml version="1.0" encoding="utf-8"?>
<sst xmlns="http://schemas.openxmlformats.org/spreadsheetml/2006/main" count="3350" uniqueCount="792">
  <si>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</si>
  <si>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</si>
  <si>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</si>
  <si>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</si>
  <si>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</si>
  <si>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</si>
  <si>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</si>
  <si>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</si>
  <si>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</si>
  <si>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</si>
  <si>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</si>
  <si>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</si>
  <si>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</si>
  <si>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</si>
  <si>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</si>
  <si>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</si>
  <si>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</si>
  <si>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</si>
  <si>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</si>
  <si>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</si>
  <si>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</si>
  <si>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</si>
  <si>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</si>
  <si>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</si>
  <si>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</si>
  <si>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</si>
  <si>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</si>
  <si>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</si>
  <si>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</si>
  <si>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</si>
  <si>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</si>
  <si>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</si>
  <si>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</si>
  <si>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</si>
  <si>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</si>
  <si>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</si>
  <si>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</si>
  <si>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</si>
  <si>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</si>
  <si>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</si>
  <si>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</si>
  <si>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</si>
  <si>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</si>
  <si>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</si>
  <si>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</si>
  <si>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</si>
  <si>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</si>
  <si>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</si>
  <si>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</si>
  <si>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</si>
  <si>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</si>
  <si>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</si>
  <si>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</si>
  <si>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</si>
  <si>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</si>
  <si>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</si>
  <si>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</si>
  <si>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</si>
  <si>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</si>
  <si>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</si>
  <si>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</si>
  <si>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</si>
  <si>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</si>
  <si>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</si>
  <si>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</si>
  <si>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</si>
  <si>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</si>
  <si>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</si>
  <si>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</si>
  <si>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</si>
  <si>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</si>
  <si>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</si>
  <si>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</si>
  <si>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</si>
  <si>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</si>
  <si>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</si>
  <si>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</si>
  <si>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</si>
  <si>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</si>
  <si>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</si>
  <si>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</si>
  <si>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</si>
  <si>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</si>
  <si>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</si>
  <si>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</si>
  <si>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</si>
  <si>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</si>
  <si>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</si>
  <si>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</si>
  <si>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</si>
  <si>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</si>
  <si>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</si>
  <si>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</si>
  <si>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</si>
  <si>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</si>
  <si>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</si>
  <si>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</si>
  <si>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</si>
  <si>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</si>
  <si>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</si>
  <si>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</si>
  <si>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</si>
  <si>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</si>
  <si>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</si>
  <si>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</si>
  <si>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</si>
  <si>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</si>
  <si>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</si>
  <si>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</si>
  <si>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</si>
  <si>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</si>
  <si>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</si>
  <si>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</si>
  <si>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</si>
  <si>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</si>
  <si>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</si>
  <si>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</si>
  <si>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</si>
  <si>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</si>
  <si>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</si>
  <si>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</si>
  <si>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META</t>
  </si>
  <si>
    <t xml:space="preserve">Objetivos específicos </t>
  </si>
  <si>
    <t>Productos</t>
  </si>
  <si>
    <t>Indicadores de Producto</t>
  </si>
  <si>
    <t>Unidad de Medida</t>
  </si>
  <si>
    <t>Actividad 
Verbo + cantidad + complemento</t>
  </si>
  <si>
    <t>6 METAS</t>
  </si>
  <si>
    <t>8 METAS</t>
  </si>
  <si>
    <t>Fortalecer la apropiación de los planes, políticas institucionales y los lineamientos para su implementación</t>
  </si>
  <si>
    <t>Servicio de implementación del Sistema de Gestión</t>
  </si>
  <si>
    <t>Sistema de gestión implementado</t>
  </si>
  <si>
    <t>Implementar el 100% de los planes de gestión para el cierre de brechas FURAG</t>
  </si>
  <si>
    <t>Implementar al 92% la Política de Gestión Documental institucional</t>
  </si>
  <si>
    <t>Implementar el 100% del plan de acción de la Política de Gobierno Digital</t>
  </si>
  <si>
    <t>Implementar 1 plan de fortalecimiento de la gestión de conocimiento e innovación alineado con la apuesta distrital</t>
  </si>
  <si>
    <t>Servicios tecnológicos</t>
  </si>
  <si>
    <t>Índice de capacidad en la prestación de servicios de tecnología</t>
  </si>
  <si>
    <t>Implementar 1 Plan Estratégico de Tecnologías de la Información</t>
  </si>
  <si>
    <t>Mejorar la gestión presupuestal y contractual de la entidad</t>
  </si>
  <si>
    <t>Documentos de lineamientos técnicos</t>
  </si>
  <si>
    <t>Documentos de lineamientos técnicos realizados</t>
  </si>
  <si>
    <t>Implementar 1 estrategia para el fortalecimiento de la gestión contractual institucional</t>
  </si>
  <si>
    <t>Fortalecer el 100% de los controles asociados al proceso de gestión financiera</t>
  </si>
  <si>
    <t xml:space="preserve">Fortalecer el seguimiento a la inversión en la entidad </t>
  </si>
  <si>
    <t>Documentos de planeación</t>
  </si>
  <si>
    <t>Documentos de planeación realizados</t>
  </si>
  <si>
    <t>Fortalecer el 100% de las herramientas para el seguimiento a de los planes, políticas públicas, proyectos y presupuesto asociados a la inversión de la entidad</t>
  </si>
  <si>
    <t>SECRETARÍA DISTRITAL DE LA MUJER</t>
  </si>
  <si>
    <t>Código: DE-FO-5</t>
  </si>
  <si>
    <t xml:space="preserve">DIRECCIONAMIENTO ESTRATEGICO </t>
  </si>
  <si>
    <t>Versión: 13</t>
  </si>
  <si>
    <t xml:space="preserve">FORMULACIÓN Y SEGUIMIENTO  PLAN DE ACCIÓN </t>
  </si>
  <si>
    <t>Fecha de Emisión: 28/06/2024</t>
  </si>
  <si>
    <t>Página 1 de 4</t>
  </si>
  <si>
    <t>AGO</t>
  </si>
  <si>
    <t>FORMULACION</t>
  </si>
  <si>
    <t>ACTUALIZACION</t>
  </si>
  <si>
    <t>SEGUIMIENTO</t>
  </si>
  <si>
    <t>X</t>
  </si>
  <si>
    <t>8225 - Mejoramiento del modelo de operación por procesos de la Secretaría Distrital de la Mujer en Bogotá D.C.</t>
  </si>
  <si>
    <t>5. Bogotá confía en su gobierno</t>
  </si>
  <si>
    <t>5.33. Fortalecimiento institucional para un gobierno confiable</t>
  </si>
  <si>
    <t>355. Lograr al menos 92 puntos del índice de Gestión Pública Distrital.</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</si>
  <si>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</si>
  <si>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</si>
  <si>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</si>
  <si>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</si>
  <si>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</si>
  <si>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</si>
  <si>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</si>
  <si>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</si>
  <si>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</si>
  <si>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</si>
  <si>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</si>
  <si>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</si>
  <si>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</si>
  <si>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</si>
  <si>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</si>
  <si>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</si>
  <si>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</si>
  <si>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</si>
  <si>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</si>
  <si>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</si>
  <si>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</si>
  <si>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</si>
  <si>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</si>
  <si>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</si>
  <si>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</si>
  <si>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</si>
  <si>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</si>
  <si>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</si>
  <si>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</si>
  <si>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</si>
  <si>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</si>
  <si>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</si>
  <si>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</si>
  <si>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</si>
  <si>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</si>
  <si>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</si>
  <si>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</si>
  <si>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</si>
  <si>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</si>
  <si>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</si>
  <si>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</si>
  <si>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</si>
  <si>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</si>
  <si>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</si>
  <si>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r>
      <t xml:space="preserve">OAP (MIPG):
</t>
    </r>
    <r>
      <rPr>
        <sz val="11"/>
        <rFont val="Arial"/>
        <family val="2"/>
      </rPr>
      <t xml:space="preserve">
1. Realizar el acompañamiento, revisión y trámite de actualización documental del Sistema Integrado de Gestión.</t>
    </r>
  </si>
  <si>
    <t>Durante el mes de agosto, se llevó a cabo la actualización de la documentación de los procesos de la entidad, incluyendo la creación de nuevos formatos y la actualización de los procedimientos para los procesos de apoyo. Además, se está colaborando en la actualización de la documentación relacionada con caracterizaciones y otros tipos documentales.</t>
  </si>
  <si>
    <t>https://secretariadistritald-my.sharepoint.com/:f:/g/personal/zdoncel_sdmujer_gov_co/Er74yJ-k7NRBsgl9j6Wa-cABm46R0ZGXl_0l_K_DqAv0oA?e=N6O8NG</t>
  </si>
  <si>
    <r>
      <t xml:space="preserve">OAP (MIPG):
</t>
    </r>
    <r>
      <rPr>
        <sz val="11"/>
        <rFont val="Arial"/>
        <family val="2"/>
      </rPr>
      <t xml:space="preserve">
2. Acompañar, orientar, monitorear y hacer seguimiento a la gestión de riesgos de gestión, corrupción, seguridad de la información, SARLAFT y los controles vinculados a los procesos.</t>
    </r>
  </si>
  <si>
    <t xml:space="preserve">
En el mes de agosto, se brindó apoyo en el diligenciamiento del Programa de Transparencia y Ética Pública. También se asistió en la elaboración del acta de seguimiento de riesgos de los procesos y se llevaron a cabo mesas de trabajo para la revisión, actualización y eliminación de riesgos.</t>
  </si>
  <si>
    <t>https://secretariadistritald-my.sharepoint.com/:f:/g/personal/zdoncel_sdmujer_gov_co/Emyg8A7m_kZItPR7GgnPRGMBmQa6_yQLNRnk2dDdcaEP7A?e=8Jqeln</t>
  </si>
  <si>
    <r>
      <t xml:space="preserve">OAP (MIPG):
</t>
    </r>
    <r>
      <rPr>
        <sz val="11"/>
        <rFont val="Arial"/>
        <family val="2"/>
      </rPr>
      <t xml:space="preserve">
3. Acompañar y orientar la formulación, creación, actualización o eliminación de indicadores de desempeño y resultados, así como monitorear y hacer seguimiento a los indicadores generados.</t>
    </r>
  </si>
  <si>
    <t>Se realizó la formulación de indicadores asociados al plan de acción de los proyectos de inversión. Así mismo, se realizó el borrador del procedimiento de indicadores de desempeño y resultado.</t>
  </si>
  <si>
    <t>https://secretariadistritald-my.sharepoint.com/:f:/g/personal/zdoncel_sdmujer_gov_co/EunkPoriUs1FotW2JaNPOhkBpgTmtsnrYWE1Oxe_VYodlA?e=GulS8S</t>
  </si>
  <si>
    <r>
      <t xml:space="preserve">OAP (MIPG):
</t>
    </r>
    <r>
      <rPr>
        <sz val="11"/>
        <rFont val="Arial"/>
        <family val="2"/>
      </rPr>
      <t xml:space="preserve">
4. Acompañar la formulación de planes de mejora derivados de las auditorías internas y externas, y realizar el monitoreo y seguimiento como segunda línea de defensa.</t>
    </r>
  </si>
  <si>
    <t>Se brindó acompañamiento, seguimiento y monitoreo a los planes de mejoramiento de los procesos, generando alertas oportunas para la carga o corrección de evidencias. Además, se asistió en la formulación de planes de mejora derivados de auditorías de entes de control y se procedió con el crague y asignación de responsables en Kawak.</t>
  </si>
  <si>
    <t>https://secretariadistritald-my.sharepoint.com/:f:/g/personal/zdoncel_sdmujer_gov_co/EhgfZJyLv7dBnJ5ELC6I_G4BBI7uaa8Hsxvzjy2XSnsVrg?e=Nb0vTs</t>
  </si>
  <si>
    <r>
      <rPr>
        <b/>
        <sz val="11"/>
        <color rgb="FF000000"/>
        <rFont val="Arial"/>
        <family val="2"/>
      </rPr>
      <t xml:space="preserve">OAP (MIPG):
</t>
    </r>
    <r>
      <rPr>
        <sz val="11"/>
        <color rgb="FF000000"/>
        <rFont val="Arial"/>
        <family val="2"/>
      </rPr>
      <t xml:space="preserve">
5. Realizar el seguimiento y monitoreo al cumplimiento del Plan Institucional de Gestión Ambiental - PIGA</t>
    </r>
  </si>
  <si>
    <t xml:space="preserve"> Durante el mes de agosto 2024, se realizaron las siguientes actividades para aportar al cumplimiento del plan de gestión ambiental:
1. Programa residuos solidos: Se gestionó con la asociación de reciclaje la recolección y aprovechamiento de los residuos generados en las diferentes sedes de la Secretaría Distrital de la Mujer.
Se dio cumplimiento a la normatividad referente a la gestión de residuos haciendo el envíó de los informes trimestrales a la UAESP
2. Programa consumo sostenible: Se gestionó la inclusión de clausulas ambientales en los procesos contractuales de elementos ergonomicos.
</t>
  </si>
  <si>
    <t>https://secretariadistritald-my.sharepoint.com/:f:/g/personal/zdoncel_sdmujer_gov_co/EkidNtpfqONCnlEJcx3VSZYBEUACh7fwUz4hVkCdTXm2pg?e=kLmaEM</t>
  </si>
  <si>
    <r>
      <rPr>
        <b/>
        <sz val="11"/>
        <color rgb="FF000000"/>
        <rFont val="Arial"/>
        <family val="2"/>
      </rPr>
      <t xml:space="preserve">OAP (MIPG): 
</t>
    </r>
    <r>
      <rPr>
        <sz val="11"/>
        <color rgb="FF000000"/>
        <rFont val="Arial"/>
        <family val="2"/>
      </rPr>
      <t xml:space="preserve">
6. Fortalecer el uso y apropiación de las herramientas de los Sistemas de información</t>
    </r>
  </si>
  <si>
    <t xml:space="preserve">Se firmó el convenio interadministrativo para el uso y la transferencia del Sistema de Información Institucional Pandora, incluyendo los módulos de proyectos de inversión, plan de desarrollo, indicadores y SIG. Además, se trasladó la administración del Sistema de Información Misional (SIMISIONAL) a la Oficina Asesora de Planeación. En cuanto al Sistema de Gestión Documental - ORFEO, se han logrado avances en la actualización del versionamiento del sistema. </t>
  </si>
  <si>
    <t>https://secretariadistritald-my.sharepoint.com/:f:/g/personal/zdoncel_sdmujer_gov_co/Eilxuu6s0AdIkp-_in1vXZoBvV1FGzZ4ge-fApbozSX8gg?e=Dylg0U</t>
  </si>
  <si>
    <r>
      <t xml:space="preserve">CONTROL INTERNO:
</t>
    </r>
    <r>
      <rPr>
        <sz val="11"/>
        <rFont val="Arial"/>
        <family val="2"/>
      </rPr>
      <t>7. Apoyar la ejecución del Plan Anual de Auditoria Interna Vigente.</t>
    </r>
  </si>
  <si>
    <t>https://secretariadistritald-my.sharepoint.com/:f:/g/personal/zdoncel_sdmujer_gov_co/EtAM-MNEfhlHvDlLdCkXHWIBR_4xenARPUxWFB7zW5PoOw?e=IyTuc2</t>
  </si>
  <si>
    <r>
      <t xml:space="preserve">TALENTO HUMANO: 
</t>
    </r>
    <r>
      <rPr>
        <sz val="11"/>
        <rFont val="Arial"/>
        <family val="2"/>
      </rPr>
      <t>8. Realizar la formulación, implementación y ejecución de los planes y programas a cargo de la Dirección de Talento Humano.</t>
    </r>
  </si>
  <si>
    <t>Agosto: BIENESTAR: Torneo Bolirana, promoviendo el trabajo en equipo, Yoga como espacio de respiro y actividad con gatos, como inclusión de las familias interespecie. CAPACITACIÓN: Curso de Excel Intermedio sin costo, fortaleciendo las habilidades de las participantes. SST: Implementación de la inducción SST a contratistas. CONTRATOS: Suscripción de 14 contratos del equipo de Talento Humano y la suscripción del contrato para la ejecución del PIC de la Entidad. SITUACIONES ADMINISTRATIVAS:  Disminución en las vacancias temporales y definitivas, así como la vinculación en provisionalidad de personal que ha laborado en la entidad como contratista. Se precisa que las acciones formuladas se han ejecutado de acuerdo con lo programado y a medida que son allegadas a la Dirección, a la fecha no se presenta ningún retraso significativo o que exija la formulación e implementación de acciones de mejora.
Feb.-Ago. 2024: BIENESTAR: Acciones enfocadas a brindar espacios de respiro, compartir y reconocimiento a las personas vinculadas en la Entidad. CAPACITACIÓN: Espacios de formación con el objetivo de ampliar y fortalecer los conocimientos de las personas vinculadas a la Entidad, lo que se reflejará en el desempeño de sus labores. SST: Jornadas, programas y acciones encaminadas a brindar un entorno laboral saludable y seguro. CONTRATOS: Suscripción de contratos que fortalecen la labor que realiza la dirección, así como la ejecución de los planes formulados para la vigencia. EDL y AG: Acciones que permiten la identificación de las evaluaciones y calificaciones y posibles acciones de mejora para las personas vinculadas a la planta. SITUACIONES ADMINISTRATIVAS: Gestiones oportunas de las diferentes situaciones administrativas que se derivan de la función pública y que permiten el correcto funcionamiento y la prestación de los servicios. A la fecha no se presenta ningún retraso significativo o que exija la formulación e implementación de acciones de mejora.</t>
  </si>
  <si>
    <r>
      <t xml:space="preserve">CORPORATIVA:
</t>
    </r>
    <r>
      <rPr>
        <sz val="11"/>
        <rFont val="Arial"/>
        <family val="2"/>
      </rPr>
      <t>9. Desarrollar acciones de gestión administrativa, organizacional y del componente estratégico como eje transversal para el cumplimiento de la misión institucional.</t>
    </r>
  </si>
  <si>
    <t>1. Contratación:
Subasta, Mínima Cuantía, Contratos de Prestación de Servicios, Interadministrativos. Actos Administrativos. Modificaciones, suspensiones, terminaciones, liquidaciones. Informes de Incumplimiento contractual
2. Contraloría  de Bogotá
Rta requerimientos Auditoría de Cumplimiento Cód 34. Rta requerimientos Dirección de Equidad y Género. Rendiciones Cuenta Mensual julio.
3. Revisión documentos Talento Humano de firma de la SDMujer_SubGestión Corporativa
Nombramientos, Renuncias, Encargos, Ordenación pago Concurso, Modificatoria.
4. Seguimiento Financiero y Presupuestal
Seguimiento Información Presupuestal 24 proyectos (PDD anterior y nuevo). Reporte cierre ejecución mes. Revisión de cuentas de proveedores_contratistas, solicitudes RP Servicios Públicos, Estados Financieros, Ejecuciones vigencia_reservas, Informe de Austeridad, Traslados, pago Admón. Informe Indicadores PI 7662. Revisión rendición cuenta julio. Informe de seguimiento y saldos_reserva. Creación líneas PAA DAF. Proyecto Presupuesto SubCorporativa, giros, vigencias futuras.
5. Atención a la Ciudadanía
Información servicios prestados. Informe trimestral de gestión PQRS. Reunión_acta de seguimiento riesgos del proceso. Solicitud actualización página web. Encuesta satisfacción. Seguimiento semanal peticiones. Informes de seguimiento, estadísticas, tiempos respuesta y calidad PQRS. Administración Bogotá Te Escucha. Informe mensual criterios calidad. Diligenciamiento Índice Distrital Servicio a la Ciudadanía
6. Seguimiento a planes
Formulación Plan de Acción SubCorporativa. Seguimiento a Plan Mejoramiento Externo. Revisión POA proceso de Atención a la Ciudadanía</t>
  </si>
  <si>
    <t>https://secretariadistritald-my.sharepoint.com/:f:/g/personal/zdoncel_sdmujer_gov_co/ErOZJ4MI8P5OmW8xIcWgfHcBODSRh5RO9rVBVcU5bb2WyQ?e=1qw20W</t>
  </si>
  <si>
    <r>
      <t xml:space="preserve"> DAF (GA): 
</t>
    </r>
    <r>
      <rPr>
        <sz val="11"/>
        <color rgb="FF000000"/>
        <rFont val="Arial"/>
        <family val="2"/>
      </rPr>
      <t>10. Gestionar las solicitudes recibidas en la mesa de ayuda referente a los servicios Administrativos de la Entidad</t>
    </r>
  </si>
  <si>
    <t>De acuerdo a la programación del cumplimiento de la tarea, no se reporta avance.</t>
  </si>
  <si>
    <t>No aplica.</t>
  </si>
  <si>
    <r>
      <t xml:space="preserve"> DAF (GA):</t>
    </r>
    <r>
      <rPr>
        <sz val="11"/>
        <color rgb="FF000000"/>
        <rFont val="Arial"/>
        <family val="2"/>
      </rPr>
      <t xml:space="preserve"> 
11. Actualizar el inventario físico de los bienes y elementos de la Entidad. </t>
    </r>
  </si>
  <si>
    <r>
      <t xml:space="preserve">JURIDICA:
</t>
    </r>
    <r>
      <rPr>
        <sz val="11"/>
        <rFont val="Arial"/>
        <family val="2"/>
      </rPr>
      <t>12. Responder en los términos legales establecidos  y según el marco normativo vigente, los requerimientos que sean asignados a la Oficina Asesora Jurídica</t>
    </r>
  </si>
  <si>
    <r>
      <rPr>
        <sz val="11"/>
        <color rgb="FF000000"/>
        <rFont val="Arial"/>
        <family val="2"/>
      </rPr>
      <t xml:space="preserve"> Desde la Oficina Asesora Jurídica, durante el mes de </t>
    </r>
    <r>
      <rPr>
        <b/>
        <sz val="11"/>
        <color rgb="FF000000"/>
        <rFont val="Arial"/>
        <family val="2"/>
      </rPr>
      <t>AGOSTO</t>
    </r>
    <r>
      <rPr>
        <sz val="11"/>
        <color rgb="FF000000"/>
        <rFont val="Arial"/>
        <family val="2"/>
      </rPr>
      <t xml:space="preserve"> correspondiente a la vigencia 2024, se tramitaron un total de  117 respuestas a requerimientos asignados a la OAJ en los términos legales establecidos y de acuerdo con el marco normativo vigente.</t>
    </r>
  </si>
  <si>
    <t xml:space="preserve">https://secretariadistritald-my.sharepoint.com/:f:/g/personal/vramirez_sdmujer_gov_co/Eq9mBNyRooRBmY7_egRj2fYBvJxIcbAfnrYKqPfm3NmeGw?e=555BcV  </t>
  </si>
  <si>
    <t xml:space="preserve"> </t>
  </si>
  <si>
    <r>
      <t xml:space="preserve">OAP.(TI. ORFEO):
</t>
    </r>
    <r>
      <rPr>
        <sz val="11"/>
        <rFont val="Arial"/>
        <family val="2"/>
      </rPr>
      <t>13. Actualizar a la versión más reciente de ORFEO, implementar la firma electrónica, parametrizar con las tablas de retención documental y tipos documentales, y dar inicio a la fase capacitación y de producción.</t>
    </r>
  </si>
  <si>
    <r>
      <rPr>
        <b/>
        <sz val="11"/>
        <color rgb="FF000000"/>
        <rFont val="Arial"/>
        <family val="2"/>
      </rPr>
      <t>DAF (GD):</t>
    </r>
    <r>
      <rPr>
        <sz val="11"/>
        <color rgb="FF000000"/>
        <rFont val="Arial"/>
        <family val="2"/>
      </rPr>
      <t xml:space="preserve"> 
14. Gestionar las transferencias documentales primarias de las dependencias de Nivel Central y las CIOM al archivo central de la Secretaría.</t>
    </r>
  </si>
  <si>
    <r>
      <rPr>
        <b/>
        <sz val="11"/>
        <color rgb="FF000000"/>
        <rFont val="Arial"/>
        <family val="2"/>
      </rPr>
      <t>DAF (GD):</t>
    </r>
    <r>
      <rPr>
        <sz val="11"/>
        <color rgb="FF000000"/>
        <rFont val="Arial"/>
        <family val="2"/>
      </rPr>
      <t xml:space="preserve"> 
15. Intervención archivística de 20 metros lineales pertenecientes a la Dirección de Territorialización  custodiados en el Archivo Central </t>
    </r>
  </si>
  <si>
    <r>
      <rPr>
        <b/>
        <sz val="11"/>
        <color rgb="FF000000"/>
        <rFont val="Arial"/>
        <family val="2"/>
      </rPr>
      <t>DAF (GD):</t>
    </r>
    <r>
      <rPr>
        <sz val="11"/>
        <color rgb="FF000000"/>
        <rFont val="Arial"/>
        <family val="2"/>
      </rPr>
      <t xml:space="preserve"> 
16. Actualización inventario documental Archivo central con asignación topografica de 707 metros lineales del Archivo Central</t>
    </r>
  </si>
  <si>
    <r>
      <rPr>
        <b/>
        <sz val="11"/>
        <color rgb="FF000000"/>
        <rFont val="Arial"/>
        <family val="2"/>
      </rPr>
      <t>DAF (GD):</t>
    </r>
    <r>
      <rPr>
        <sz val="11"/>
        <color rgb="FF000000"/>
        <rFont val="Arial"/>
        <family val="2"/>
      </rPr>
      <t xml:space="preserve"> 
17. Actualización de los instrumentos y herramientas archivísticas a necesidad del proceso</t>
    </r>
  </si>
  <si>
    <r>
      <rPr>
        <b/>
        <sz val="11"/>
        <color rgb="FF000000"/>
        <rFont val="Arial"/>
        <family val="2"/>
      </rPr>
      <t>DAF (GD):</t>
    </r>
    <r>
      <rPr>
        <sz val="11"/>
        <color rgb="FF000000"/>
        <rFont val="Arial"/>
        <family val="2"/>
      </rPr>
      <t xml:space="preserve"> 
18. Sensibilización en la implementación de  instrumentos archivísticos, herramientas de Gestión Documental y el Sistema de Gestión de Documentos</t>
    </r>
  </si>
  <si>
    <r>
      <rPr>
        <b/>
        <sz val="11"/>
        <color rgb="FF000000"/>
        <rFont val="Arial"/>
        <family val="2"/>
      </rPr>
      <t xml:space="preserve">DAF (GD): 
</t>
    </r>
    <r>
      <rPr>
        <sz val="11"/>
        <color rgb="FF000000"/>
        <rFont val="Arial"/>
        <family val="2"/>
      </rPr>
      <t>19. Implementación y Seguimiento del Plan de Conservación Documental y Plan de Preservación Digital a Largo Plazo del Sistema Integrado de Conservación - SIC</t>
    </r>
  </si>
  <si>
    <t xml:space="preserve"> Implementar el 100% del plan de acción de la Política de Gobierno Digital</t>
  </si>
  <si>
    <t xml:space="preserve">Se gestionan los equipos de SIMISIONAL, desarrollo, infraestructura, mesa de ayuda y soporte técnico. Se realizan reuniones de seguimiento  semanales para tratar temas como: roles y responsabilidades, firmas digitales, revisión del licenciamiento,  procesos de contratación (Adobe, Oracle, Pandora) casos pendientes de solución, planes de mantenimiento y nuevos requerimientos. </t>
  </si>
  <si>
    <t xml:space="preserve">Se gestionan los equipos de SIMISIONAL, desarrollo, infraestructura, mesa de ayuda y soporte técnico. </t>
  </si>
  <si>
    <t>Demoras en los procesos de contratación.</t>
  </si>
  <si>
    <t>Aplicaciones y servicios con soporte y mantenimiento especializado.</t>
  </si>
  <si>
    <r>
      <t xml:space="preserve">OAP (TI. TH):
</t>
    </r>
    <r>
      <rPr>
        <sz val="11"/>
        <rFont val="Arial"/>
        <family val="2"/>
      </rPr>
      <t>20. Disponer de los servicios profesionales de apoyo para realizar actividades relacionadas con la infraestructura, el desarrollo de software, la seguridad de la información, las redes, las comunicaciones y el soporte técnico.</t>
    </r>
  </si>
  <si>
    <t xml:space="preserve">MENSUAL: Se gestionan los equipos de SIMISIONAL, desarrollo, infraestructura, mesa de ayuda y soporte técnico. Se realizan reuniones de seguimiento  semanales para tratar temas como: roles y responsabilidades, firmas digitales, revisión del licenciamiento,  procesos de contratación (Adobe, Oracle, Pandora) casos pendientes de solución, planes de mantenimiento y nuevos requerimientos. 
ACUMULADO: Se gestionan los equipos de SIMISIONAL, desarrollo, infraestructura, mesa de ayuda y soporte técnico. </t>
  </si>
  <si>
    <t>https://secretariadistritald-my.sharepoint.com/:f:/g/personal/zdoncel_sdmujer_gov_co/EoJXOgCW3CBJmdW_9veqW1kBmacWv_U9413iMbtA6QPkiw?e=yM5Kb8</t>
  </si>
  <si>
    <t>Implementar 1 plan de fortalecimiento de la gestión de conocimiento e innovación alineado con la apuesta Distrital.</t>
  </si>
  <si>
    <t>EXPLICACIÓN: En este campo se deberá diligenciar lo relacionando a los logros y avances del mes en coherencia con lo registrado en el avance cuantitativo de la actividad (Columnas D a la O)</t>
  </si>
  <si>
    <t>EXPLICACIÓN: En este campo se deberá diligenciar lo relacionando a los logros y avances acumulados a la fecha del reporte en coherencia con lo registrado en el avance cuantitativo de la actividad (Columnas P)</t>
  </si>
  <si>
    <t>EXPLICACIÓN: 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t>
  </si>
  <si>
    <t>EXPLICACIÓN: En este campo se deberá diligenciar lo relacionando con los beneficio, de forma acumulada e integrada.</t>
  </si>
  <si>
    <r>
      <t xml:space="preserve">OAP (GC):
</t>
    </r>
    <r>
      <rPr>
        <sz val="11"/>
        <rFont val="Arial"/>
        <family val="2"/>
      </rPr>
      <t>Identificar el estado actual de la gestión del conocimiento y la innovación en la entidad.</t>
    </r>
  </si>
  <si>
    <t xml:space="preserve">Se actualizó el Plan Estratégico de Tecnologías de la Información y Comunicaciones en su documento principal y en la Hoja de Ruta con proyetos a incluir para la vigencia 2025. 
Implementación de la Política de Seguridad Digital en la Secretaría Distrital de la Mujer. Actualización del Inventario de Activos y Procedimientos de Registro. Capacitaciones al Personal: Se consolidó la información de las capacitaciones realizadas durante el primer semestre de 2024, con el propósito de incluirla en el Plan de Seguridad de la Información 2024.
Desarrollo de la Política General de Seguridad de la Información: Se formuló y envió para revisión la Política General de Seguridad de la Información.
</t>
  </si>
  <si>
    <t>Se revisan las políticas, guías, procedimientos y demás información relacionada con el MSPI.</t>
  </si>
  <si>
    <t>Establecer las fechas de remediación de las vulnerabilidades de los sistemas de información para mitigar los riesgos encontrados, inicialmente a los críticos y altos para actualizar el plan de tratamiento de riesgos.</t>
  </si>
  <si>
    <t>PETI Actualizado en su Hoja de Ruta para la proyección de implementación de proyectos.
Documentación del SIG y del MSPI actualizada y acorde con las necesidades de ls SDMujer.</t>
  </si>
  <si>
    <r>
      <t xml:space="preserve">OAP. (TI):
</t>
    </r>
    <r>
      <rPr>
        <sz val="11"/>
        <rFont val="Arial"/>
        <family val="2"/>
      </rPr>
      <t>21. Desarrollar capacidades para el fortalecimiento institucional en la gestión, gobierno y desarrollo de los proyectos con componentes TIC's haciendo énfasis en la aplicación de los lineamientos y principios de la seguridad y privacidad de la información.</t>
    </r>
  </si>
  <si>
    <t>MENSUAL: Se actualizó el Plan Estratégico de Tecnologías de la Información y Comunicaciones en su documento principal y en la Hoja de Ruta con proyetos a incluir para la vigencia 2025. 
Implementación de la Política de Seguridad Digital en la Secretaría Distrital de la Mujer. Actualización del Inventario de Activos y Procedimientos de Registro. Capacitaciones al Personal: Se consolidó la información de las capacitaciones realizadas durante el primer semestre de 2024, con el propósito de incluirla en el Plan de Seguridad de la Información 2024.
Desarrollo de la Política General de Seguridad de la Información: Se formuló y envió para revisión la Política General de Seguridad de la Información.
ACUMULADO: Se revisan las políticas, guías, procedimientos y demás información relacionada con el MSPI.</t>
  </si>
  <si>
    <t>https://secretariadistritald-my.sharepoint.com/:f:/g/personal/zdoncel_sdmujer_gov_co/EnnzKIu9cyVPsU6v54WTLSoBBX35yAYODI8egZBg0IzipA?e=gMpwLN</t>
  </si>
  <si>
    <t>Durante el mes de julio y agosto se adelanto el 60% del avance proyectado, para la suscripción de trámites contractuales.
Para el mes de julio y agosto  se suscribieron un total  de (679) porestaciones de Servicios Profesiinales y Apoyo a la Gestión, (2)  Arrendamientos (1) contrato Interadministrativo (2) con Proveedor Exclusivo ( 5)  prestaciónes de Servicios.</t>
  </si>
  <si>
    <t xml:space="preserve">  A la fecha los retrazos presentados por devoluciones de documentos contractuales han sido solucionado en la mayoria de los casos inmediatamente</t>
  </si>
  <si>
    <t xml:space="preserve">Con la suscripcion de  679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10 nuevos  contratos por otras tipologías y modalidades, necesario para el cumplimiento de la misionalidad de la entidad, se sigue  asegurando la continuidad en la  prestación de los ofertados por la SDMujer  
 </t>
  </si>
  <si>
    <r>
      <t xml:space="preserve">CONTRATACION:
</t>
    </r>
    <r>
      <rPr>
        <sz val="11"/>
        <rFont val="Arial"/>
        <family val="2"/>
      </rPr>
      <t xml:space="preserve">
22. Tramitar las diferentes solicitudes radicadas en la Dirección de contratación  en las etapas 
(Precontractual, Contractual y Postcontractual)</t>
    </r>
  </si>
  <si>
    <t xml:space="preserve"> La Dirección de Contratación, en el mes de Julio y agosto en el marco del proyecto de inversión 8225  tramitó  77 solicitudes de contratación, para un total  a  dejandonos con un avance del 68 % de cumplimiento en la contratación  por esta meta.
Por otro lado, tramitó un total de 612 solicitudes  de contratación por  otros proyectos de invesión , para un total  en el mes de julio y agosto 612 solicitudes de contracción, dejandonos con un avance del 79,5 %  de cumplimiento en la contratación por estas metas.
De acuerdo a lo anterior,  entre el mes de  julio y agosto   la Dirección de Contratación  tramitó un total 689  solicitudes de contratación, suscribiendose los respectivos contratos, dejando  un avance del 78% de cumplimiento en la contratación a la fecha.
Así mismo, en el mes de julio y agosto se realizó 42  modificaciones entre las cuales se encuentran, Adiciones, Adiciones y Prórroga, Prórroga, Terminaciones Anticipadas, Otro Sí Modificatorios, Cesiones,  liquidaciones, Aclaratorios entre otros"</t>
  </si>
  <si>
    <t>Tarea 22</t>
  </si>
  <si>
    <t>Se dio cumplimineto proporcional a los controles asociados del proceso de gestion financiera</t>
  </si>
  <si>
    <t>se avanzo en el cumplimiento del 33% acumuilado al periodo del avance programado de la actividad para la presente vigencia</t>
  </si>
  <si>
    <t>no aplica para el periodo</t>
  </si>
  <si>
    <t>se vienen tomando las medifdas relacionadas con el cumplimiento del reporte del avance de la actividad relacionada con el control asociado al proceso de gestion financietra</t>
  </si>
  <si>
    <r>
      <rPr>
        <b/>
        <sz val="11"/>
        <rFont val="Arial"/>
        <family val="2"/>
      </rPr>
      <t>DAF (GF):</t>
    </r>
    <r>
      <rPr>
        <sz val="11"/>
        <rFont val="Arial"/>
        <family val="2"/>
      </rPr>
      <t xml:space="preserve"> 
23. Expedir los certificados presupuestales solicitados a la Dirección Administrativa y Financiera</t>
    </r>
  </si>
  <si>
    <t>A corte agosto se ha reportado el 16,6% de los CDP acumulado el 33% del 100%</t>
  </si>
  <si>
    <t>https://secretariadistritald-my.sharepoint.com/:x:/r/personal/zdoncel_sdmujer_gov_co/_layouts/15/Doc.aspx?sourcedoc=%7B26DB7D8C-4722-4CC0-967D-61D700A5B2F2%7D&amp;file=CDP%20AGOSTO-2024.XLSX&amp;action=default&amp;mobileredirect=true</t>
  </si>
  <si>
    <r>
      <rPr>
        <b/>
        <sz val="11"/>
        <rFont val="Arial"/>
        <family val="2"/>
      </rPr>
      <t xml:space="preserve">DAF (GF): </t>
    </r>
    <r>
      <rPr>
        <sz val="11"/>
        <rFont val="Arial"/>
        <family val="2"/>
      </rPr>
      <t xml:space="preserve">
24. Gestionar los pagos radicados a la Dirección Administrativa y Financiera que cumplan con los requisitos establecidos</t>
    </r>
  </si>
  <si>
    <t>Se ha reporta el 33% del 100% de la meta del 100% a corte agosto de 2024 de los pagos radicados en la DAF</t>
  </si>
  <si>
    <t>https://secretariadistritald-my.sharepoint.com/:x:/r/personal/zdoncel_sdmujer_gov_co/_layouts/15/Doc.aspx?sourcedoc=%7BF6DEDE5E-DB4A-46B3-A43C-A66D0B1F9A48%7D&amp;file=CRP%20AGO-2024.XLSX&amp;action=default&amp;mobileredirect=true</t>
  </si>
  <si>
    <t>Fortalecer el 100% de las herramientas para el seguimiento a de los planes, políticas públicas, proyectos y presupuesto asociados a la inversión de la entidad.</t>
  </si>
  <si>
    <t>OAP. (4P)</t>
  </si>
  <si>
    <t>Página 2 de 4</t>
  </si>
  <si>
    <t xml:space="preserve">PROGRAMACIÓN </t>
  </si>
  <si>
    <t>SOLUCIONES PROPUESTAS PARA RESOLVER LOS RETRASOS Y FACTORES LIMITANTES PARA EL CUMPLIMIENTO</t>
  </si>
  <si>
    <t>x</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</si>
  <si>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</si>
  <si>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</si>
  <si>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</si>
  <si>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</si>
  <si>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</si>
  <si>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</si>
  <si>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</si>
  <si>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</si>
  <si>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</si>
  <si>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Índice de Gestión Pública Distrital</t>
  </si>
  <si>
    <t>Sumatoria de promedios ponderados del IDI EP GR</t>
  </si>
  <si>
    <t xml:space="preserve">Creciente </t>
  </si>
  <si>
    <t>Porcentaje</t>
  </si>
  <si>
    <t>Alcanzar un valor del 90,4% en la sumatoria de promedios ponderados del IDI EP GR</t>
  </si>
  <si>
    <t>OAP - Planeación y Gestión</t>
  </si>
  <si>
    <t>90.4%</t>
  </si>
  <si>
    <t>91.5%</t>
  </si>
  <si>
    <t>Anual</t>
  </si>
  <si>
    <t>Porcentanje de avance de la formulación y/o implementación planeación y sistemas de gestión</t>
  </si>
  <si>
    <t>(Número de planes formulados y/o implementados / Total de planes a formular y/o implementar) x 100</t>
  </si>
  <si>
    <t xml:space="preserve">Constante </t>
  </si>
  <si>
    <t>Alcanzar un valor del 100% para garantizar que todos los planes previstos hayan sido formulados e implementados.</t>
  </si>
  <si>
    <t>Porcentaje de avance en el desarrollo, mantenimiento o adquisión de hardware o software</t>
  </si>
  <si>
    <t>(Número de actividades adelantadas para el desarrollo, mantenimiento o adquisición de hardware o software / Número de actividades establecidas para el desarrollo, mantenimiento o adquisición de hardware o software) x 100</t>
  </si>
  <si>
    <t>Alcanzar un valor del 100% para garantizar que todas las actividades necesarias para el desarrollo, mantenimiento o adquisición de hardware o software hayan sido adelantadas.</t>
  </si>
  <si>
    <t>Sistema de gestión documental actualizado</t>
  </si>
  <si>
    <t>(Actividades adelantadas para la actualización del sistema de gestión documental realizadas / Actividades adelantadas para la actualización del sistema de gestión documental establecidas) x 100</t>
  </si>
  <si>
    <t>Alcanzar un valor del 100% para garantizar que todas las actividades necesarias para actualizar el sistema de gestión documental hayan sido realizadas.</t>
  </si>
  <si>
    <t>90.5%</t>
  </si>
  <si>
    <t>(Planes de gestión implementados para el cierre de brechas FURAG / Planes de gestión establecidos para el cierre de brechas FURAG) x 100</t>
  </si>
  <si>
    <t>Alcanzar un valor del 100% para garantizar que todos los planes necesarios para cerrar brechas FURAG hayan sido implementados.</t>
  </si>
  <si>
    <t>(Actividades realizadas para implementar la Política de Gestión Documental institucional  / Actividades establecidas para implementar la Política de Gestión Documental institucional) x 100</t>
  </si>
  <si>
    <t>Alcanzar un valor del 100% para garantizar que todas las actividades necesarias para implementar la Política de Gestión Documental institucional hayan sido realizadas.</t>
  </si>
  <si>
    <t>OAP - Gestión Tecnológica
DAF - Gestión Documental</t>
  </si>
  <si>
    <t>(Plan de acción implementado de la Política de Gobierno Digital / Plan de acción formulado de la Política de Gobierno Digital) x 100</t>
  </si>
  <si>
    <t>Alcanzar un valor del 100% para garantizar que todas las acciones necesarias para implementar la Política de Gobierno Digital hayan sido realizadas.</t>
  </si>
  <si>
    <t>OAP - Gestión Tecnológica</t>
  </si>
  <si>
    <t>Plan de fortalecimiento de la gestión de conocimiento e innovación alineado con la apuesta distrital</t>
  </si>
  <si>
    <t>Suma</t>
  </si>
  <si>
    <t>Número</t>
  </si>
  <si>
    <t>Plan estratégicos de tecnologías de la información</t>
  </si>
  <si>
    <t>Estratégia para el fortalecimiento de la gestión contractual institucional</t>
  </si>
  <si>
    <t>Direcció de Cotratación</t>
  </si>
  <si>
    <t>(Controles realizados asociados al proceso de gestión financiera / Controles establecidos asociados al proceso de gestión financiera) x 100</t>
  </si>
  <si>
    <t>Alcanzar un valor del 100% para garantizar que todos los controles necesarios para la gestión financiera hayan sido implementados.</t>
  </si>
  <si>
    <t>DAF - Gestión Financiera</t>
  </si>
  <si>
    <t>(Herramientas fortalecidas para el seguimiento / Herramientas establecidas para el seguimiento) x 100</t>
  </si>
  <si>
    <t>Alcanzar un valor del 100% para garantizar que todas las herramientas necesarias para el seguimiento hayan sido fortalecidas.</t>
  </si>
  <si>
    <t>ELABORÓ</t>
  </si>
  <si>
    <t>APROBÓ (Según aplique Gerenta de proyecto, Lider técnica y responsable de proceso)</t>
  </si>
  <si>
    <t>Firma:</t>
  </si>
  <si>
    <t>REVISÓ OFICINA ASESORA DE PLANEACIÓN</t>
  </si>
  <si>
    <t xml:space="preserve">VoBo. </t>
  </si>
  <si>
    <t>Nombre: ZARETH DONCEL BARACALDO</t>
  </si>
  <si>
    <t>Nombre: CARLOS GAITÁN SÁNCHEZ</t>
  </si>
  <si>
    <t xml:space="preserve">Nombre: </t>
  </si>
  <si>
    <t>Nombre:</t>
  </si>
  <si>
    <t>Cargo: Contratista</t>
  </si>
  <si>
    <t>Cargo: Jefe Oficina Asesora de Planeación</t>
  </si>
  <si>
    <t xml:space="preserve">Cargo: </t>
  </si>
  <si>
    <t xml:space="preserve">Porcentaje de solicitudes gestionadas </t>
  </si>
  <si>
    <t>(número de solicitudes tramitadas/número de solicitudes recibidas)*100</t>
  </si>
  <si>
    <t>porcentaje</t>
  </si>
  <si>
    <t>Corresponde al porcentaje de solicitudes gestionadas para la actualización documental</t>
  </si>
  <si>
    <t>Cuatrimestral</t>
  </si>
  <si>
    <t>Casos trámitados en mesa de ayuda
Documentos actualizados en el SIG
Actas de reunión de acompañamiento
Correo electrónico con observaciones o ajustes a los documentos</t>
  </si>
  <si>
    <t>suma</t>
  </si>
  <si>
    <t>Porcentaje de monitoreos</t>
  </si>
  <si>
    <t>(Número de monitoreos ejecutados/número de monitoreos programados) * 100</t>
  </si>
  <si>
    <t>Corresponde al porcentaje de reportes de monitoreo a los riesgos de los procesos</t>
  </si>
  <si>
    <t xml:space="preserve">Acompañamiento al diligencimiento del acta de seguimiento a riesgos por proceso, y validación de cargue en el sistema de información.
</t>
  </si>
  <si>
    <t>creciente</t>
  </si>
  <si>
    <t>Corresponde al porcentaje de reportes de monitoreo a indicadores de los procesos</t>
  </si>
  <si>
    <t xml:space="preserve">Hoja de vida de indicadores 
Seguimiento a indicadores
Informes de monitoreo a indicadores
</t>
  </si>
  <si>
    <t>decreciente</t>
  </si>
  <si>
    <t>Corresponde al porcentaje de reportes de monitoreo planes de mejoramiento</t>
  </si>
  <si>
    <t xml:space="preserve">Seguimientos realizados en el Sistema de Información
Actas de reunión de seguimiento
Correos electrónicos de alerta remitidos
</t>
  </si>
  <si>
    <t>constante</t>
  </si>
  <si>
    <t>Corresponde al porcentaje de reportes de monitoreo del PIGA</t>
  </si>
  <si>
    <t>Correos electrónicos
Informe de cumplimiento al PIGA</t>
  </si>
  <si>
    <t>Porcentaje de implamementación de sistemas de información</t>
  </si>
  <si>
    <t>(Número de sisyemas de información implementados/número de sistemas de información programados) * 100</t>
  </si>
  <si>
    <t>Corresponde al porcentaje de implementación de los sistemación de información de la entidad</t>
  </si>
  <si>
    <t>OAP - Planeación y Gestión
- TI</t>
  </si>
  <si>
    <t xml:space="preserve">funcionalidades, desarrollos, módulos, soluciones gestionadas
Mesa de ayuda
Actas de reunión de avance
</t>
  </si>
  <si>
    <t>*Incluir tantas filas sean necesarias</t>
  </si>
  <si>
    <t>Nombre: PAULA SOSA MARTÍN</t>
  </si>
  <si>
    <t>Informes de Auditoria RCS elaborados, remitidos y publicados de acuerdo con el Plan Anual de Auditoría aprobado.</t>
  </si>
  <si>
    <t>(Número de Informes de auditoria RCS emitidos/Número de Informes de auditoria RCS programados)*100</t>
  </si>
  <si>
    <t>N.A.</t>
  </si>
  <si>
    <t>Jefe Oficina de Control Interno</t>
  </si>
  <si>
    <t>Informes de auditorías RCS emitidos.</t>
  </si>
  <si>
    <t>Actividades de consultoría (asesoría y acompañamiento)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</si>
  <si>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</si>
  <si>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Formulación y seguimiento al Plan Anual de Auditoría; 
Actas de CICCI;
Actas del CDA; 
Actas de otras instancias internas y externas;
Evidencia de reuniones;
Actas de visitas;
 Documentos del proceso revisados.</t>
  </si>
  <si>
    <t>Nombre: MARYAM PAOLA HERRERA MORALES</t>
  </si>
  <si>
    <t>Nombre: ANDRES PABON S.</t>
  </si>
  <si>
    <t>Cargo: PROFESIONAL ESPECIALIZADO</t>
  </si>
  <si>
    <t>Cargo:  JEFE OFICINA DE CONTROL INTERNO</t>
  </si>
  <si>
    <t>Porcentaje de actividades del Plan de Bienestar Social, Estímulos e Incentivos ejecutadas.</t>
  </si>
  <si>
    <t>(No. de actividades ejecutadas en el Plan de Bienestar Social, Estímulos e Incentivos durante el mes de medición / No. de actividades programadas del Plan de Bienestar Social, Estímulos e Incentivos para el mes de medición) *100</t>
  </si>
  <si>
    <t>A DEMANDA</t>
  </si>
  <si>
    <t>Dirección de Talento Humano</t>
  </si>
  <si>
    <t>Trimestral</t>
  </si>
  <si>
    <t>Actas, registros de asistencia, registros fotográficos, videos, piezas de comunicación, correos electrónicos, certificados, comunicaciones internas y externas, archivos de excel, presentaciones power point, invitaciones, entre otros, de las actividades ejecutadas.</t>
  </si>
  <si>
    <t>N/A</t>
  </si>
  <si>
    <t>Porcentaje de actividades previstas en el Plan Institucional de Capacitación - PIC y de los programas de inducción y reinducción ejecutadas.</t>
  </si>
  <si>
    <t>(No. de actividades ejecutadas en el Plan Institucional de Capacitación - PIC durante el mes de medición/ No. de actividades programadas en el Plan Institucional de Capacitación - PIC para el mes de medición) *100</t>
  </si>
  <si>
    <t>Constante</t>
  </si>
  <si>
    <t>Procentaje</t>
  </si>
  <si>
    <t>Porcentaje de las actividades previstas en el Plan de Trabajo Anual de Seguridad y Salud en el Trabajo ejecutadas</t>
  </si>
  <si>
    <t>(No. de actividades ejecutadas en el Plan Anual de Seguridad y Salud en el Trabajo durante el mes de medición / No. de actividades programadas en el Plan Anual de Seguridad y Salud en el Trabajo para el mes de medición) *100</t>
  </si>
  <si>
    <t>Porcentaje de las actividades previstas en el el Plan  de Gestión de Integridad establecido en el Programa de Transparencia y Ética pública ejecutadas.</t>
  </si>
  <si>
    <t>(No. de actividades ejecutadas en el Plan  de Gestión de Integridad establecido en el Programa de Transparencia y Ética pública durante el mes de medición / No. de actividades programadas en el el Plan  de Gestión de Integridad establecido en el Programa de Transparencia y Ética pública para el mes de medición) *100</t>
  </si>
  <si>
    <t xml:space="preserve">Reporte de resultados de encuestas, de evaluaciones, 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ejecutadas. </t>
  </si>
  <si>
    <t>Número de acciones de mejora ejecutadas conforme con los resultados obtenidos en la medición de FURAG 2023.</t>
  </si>
  <si>
    <t>(No. de acciones de mejora ejecutadas conforme con los resultados obtenidos en la medición de FURAG 2023 / No. de acciones de mejora programadas conforme con los resultados obtenidos en la medición de FURAG 2023. (3)) *100</t>
  </si>
  <si>
    <t>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realizadas para el cumplimiento de las acciones de meejora.</t>
  </si>
  <si>
    <t>Nombre: ANDREA MILENA PARADA ORTIZ</t>
  </si>
  <si>
    <t>Nombre: CLAUDIA MARCELA GARCÍA SANTOS</t>
  </si>
  <si>
    <t xml:space="preserve">Cargo: PROFESIONAL UNIVERSITARIA </t>
  </si>
  <si>
    <t>Cargo: DIRECTORA DE TALENTO HUMANO</t>
  </si>
  <si>
    <t>Versión: 12</t>
  </si>
  <si>
    <t>Fecha de Emisión: 22/12/2023</t>
  </si>
  <si>
    <t>Implementar buenas prácticas de gestión en la Secretaría Distrital de la Mujer.</t>
  </si>
  <si>
    <t xml:space="preserve">MAGNITUD CUATRIENIO
(Únicamente para indicadores Sectoriales y PMR. Se debe diligenciar "A demanda" cuando aplique en los indicadores de actividad) </t>
  </si>
  <si>
    <t xml:space="preserve">AVANCE META </t>
  </si>
  <si>
    <t>Meta sectorial</t>
  </si>
  <si>
    <t xml:space="preserve"> De actividad  </t>
  </si>
  <si>
    <t xml:space="preserve"> Proceso (POA)</t>
  </si>
  <si>
    <t>Planes Decreto 612</t>
  </si>
  <si>
    <t>Atención a la Ciudadanía</t>
  </si>
  <si>
    <t>9. Plan Anticorrupción y de Atención al Ciudadano</t>
  </si>
  <si>
    <t xml:space="preserve">Actualizar la información de la Guia de Tramites y Servicios de de la Alcaldia Mayor de Bogota </t>
  </si>
  <si>
    <t>Actualizar la información de la Guia de Tramites y Servicios de Bogota de la Alcaldia Mayor</t>
  </si>
  <si>
    <t>Número de actualizaciones de la información relacionada al proceso de Atención a la Ciudadanía en plataformas virtuales</t>
  </si>
  <si>
    <t>Subsecretaría de Gestión Corporativa - Atención a la Ciudadanía</t>
  </si>
  <si>
    <t>Mensual</t>
  </si>
  <si>
    <t xml:space="preserve">Acta de seguimiento mensual </t>
  </si>
  <si>
    <t>Sensibilizar a servidoras/es y contratistas en temas de atención a la ciudadanía y gestión de peticiones ciudadanas.</t>
  </si>
  <si>
    <t>Número de sensibilizaciones a servidoras/es y contratistas en temas de atención a la ciudadanía y gestión de peticiones ciudadanas realizadas.</t>
  </si>
  <si>
    <t>Listados de asistencia
Presentación</t>
  </si>
  <si>
    <t>Difundir piezas de comunicación para sensibilizar a las servidoras/es y contratistas en temas de atención a la ciudadanía y gestión de peticiones ciudadanas.</t>
  </si>
  <si>
    <t>Número de piezas comunicacionales para sensibilizar a las servidoras/es y contratistas en temas de atención a la ciudadanía y gestión de peticiones ciudadanas difundidas</t>
  </si>
  <si>
    <t>Piezas publicadas en Boletina Informativa.</t>
  </si>
  <si>
    <t>Realizar el seguimiento y revisión de los documentos asociados al proceso de Atención a la Ciudadanía para identificar su necesidad de actualización.</t>
  </si>
  <si>
    <t>Número de revisiones de los documentos asociados al proceso de Atención a la Ciudadanía para identificar su necesidad de actualización.</t>
  </si>
  <si>
    <t>Semestral</t>
  </si>
  <si>
    <t>Actas de reuniones realizadas para revisión documental.</t>
  </si>
  <si>
    <t>Recibir, registrar, asignar y hacer seguimiento a la gestión de las peticiones ciudadanas (PQRS) y al manejo del Sistema Distrital para la Gestión de Peticiones Ciudadanas, Bogotá te escucha.</t>
  </si>
  <si>
    <t>(No de peticiones ciudadanas atendidas oportunamente/No de peticiones ciudadana recibidas)*100%</t>
  </si>
  <si>
    <t>Porcentaje de respuestas peticiones ciudadanas con respuesta oportuna de acuerdo con la normatividad vigente</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</si>
  <si>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</si>
  <si>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</si>
  <si>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(Número de espacios de articulación interinstitucional con participación de la SDMujer en el periodo de medición/Número de espacios de articulación interinstitucional participaciones programados Red Distrital de Quejas y Reclamos (Veeduría Distrital), Secretaría General de la Alcaldía Mayor de Bogotá, y otras entidades distritales y nacionales)*100%</t>
  </si>
  <si>
    <t>Porcentaje de espacios de articulación interinstitucional y promoción de la cooperación e intercambio de conocimientos en temas de atención a la ciudadanía con participación de la SDMujer</t>
  </si>
  <si>
    <t>Listados de asistencia</t>
  </si>
  <si>
    <t xml:space="preserve">Revisar los informes de  calidad de las respuestas de PQRS de la Dirección Distrital de Calidad del Servicio de la Secretaría General de la Alcaldía Mayor y acoger las observaciones a que haya lugar </t>
  </si>
  <si>
    <t>Número de informes con la consolidación de las acciones adelantadas frente a los resultados de los informes de calidad de la Dirección Distrital y de las acciones adelantadas a que haya lugar</t>
  </si>
  <si>
    <t>Reporte de la revisión de los informes de calidad de las respuestas de PQRS de la Dirección Distrital de Calidad del Servicio de la Secretaría General de la Alcaldía Mayor y acoger las observaciones a que haya lugar</t>
  </si>
  <si>
    <t>Informes con consolidación de acciones</t>
  </si>
  <si>
    <t>Elaborar informes mensuales de seguimiento a la gestión de las peticiones ciudadanas.</t>
  </si>
  <si>
    <t>Número de informes de seguimiento a la gestión de las peticiones ciudadanas.</t>
  </si>
  <si>
    <t>Informes de seguimiento a la gestión de las peticiones ciudadanas.</t>
  </si>
  <si>
    <t>Informes mensuales de seguimiento</t>
  </si>
  <si>
    <t>Medir la satisfacción de la ciudadanía con respecto a la atención y retroalimentar sus resultados.</t>
  </si>
  <si>
    <t>Número de informes de medición de la satisfacción de la ciudadanía elaborados</t>
  </si>
  <si>
    <t>Informes de medición de la satisfacción ciudadana con respecto a la atención de la SDMujer elaborados</t>
  </si>
  <si>
    <t xml:space="preserve">Informe semestral de satisfacción publicado </t>
  </si>
  <si>
    <t>Nombre: DIEGO ANDRÉS PEDRAZA PEÑA</t>
  </si>
  <si>
    <t>Nombre: MARGARITA MARÍA RÚA ATEHORTÚA</t>
  </si>
  <si>
    <t>Cargo: Subsecretaria de Gestión Corporativa</t>
  </si>
  <si>
    <t>Cargo: Jefa Oficina Asesora de Planeación</t>
  </si>
  <si>
    <t>REVISÓ</t>
  </si>
  <si>
    <t>Nombre: LUZ AMPARO MACÍAS QUINTANA</t>
  </si>
  <si>
    <t>Cargo: Contratista- Líder Atención a la Ciudadanía</t>
  </si>
  <si>
    <t>Porcentaje de gestión de solicitudes recibidas</t>
  </si>
  <si>
    <t>Número solicitudes gestionadas / Número Solicitudes recibidas en la mesa de ayuda</t>
  </si>
  <si>
    <t>No aplica</t>
  </si>
  <si>
    <t>Se calcula a partir del número de solicitudes gestionados frente al número de solicitudes recibidas de mesa de ayuda</t>
  </si>
  <si>
    <t>Gestión Administrativa</t>
  </si>
  <si>
    <t xml:space="preserve">Porcentaje de actualización del inventario físico de los bienes y elementos de la Entidad </t>
  </si>
  <si>
    <t>Número de atualización de inventarios realizados / Número de atualización de inventarios programados</t>
  </si>
  <si>
    <t>Se calcula a partir del número de actualizaciones de inventarios realizados frente al número de actualizaciones de inventarios en el cronograma</t>
  </si>
  <si>
    <t>DAF (GD): Gestionar las transferencias documentales primarias de las dependencias de Nivel Central y las CIOM al archivo central de la Secretaría.</t>
  </si>
  <si>
    <t>Porcentaje de transferencias documentales realizadas</t>
  </si>
  <si>
    <t>Número de transferencias documentales realizadas / Número de transferencias documentales programados</t>
  </si>
  <si>
    <t xml:space="preserve">Se calcula a partir del número de transferencias documentales </t>
  </si>
  <si>
    <t>Gestión Documental</t>
  </si>
  <si>
    <t xml:space="preserve">DAF (GD): Intervención archivística de 20 metros lineales pertenecientes a la Dirección de Territorialización  custodiados en el Archivo Central </t>
  </si>
  <si>
    <t>Numero de metros lineales intervenidos y organizados</t>
  </si>
  <si>
    <t xml:space="preserve">Metros lineales intervenidos </t>
  </si>
  <si>
    <t>Metros lineales de archivo intervenidos</t>
  </si>
  <si>
    <t>Se calcula a partir del número de metros lineales intervenidos de la Dirección de Territorialización</t>
  </si>
  <si>
    <t>20</t>
  </si>
  <si>
    <t>3</t>
  </si>
  <si>
    <t>5</t>
  </si>
  <si>
    <t>6</t>
  </si>
  <si>
    <t>DAF (GD): Actualización inventario documental Archivo central con asignación topografica de 707 metros lineales del Archivo Central</t>
  </si>
  <si>
    <t>Numero de metros lineales intervenidos</t>
  </si>
  <si>
    <t>Se calcula a partir del número de metros lineales actualizados</t>
  </si>
  <si>
    <t>707</t>
  </si>
  <si>
    <t>DAF (GD): Actualización de los instrumentos y herramientas archivísticas a necesidad del proceso</t>
  </si>
  <si>
    <t>Numero de instrumentos y/o herramientas actualizadas y publicadas</t>
  </si>
  <si>
    <t>Instrumentos actualizados, publicados y dispuestos para consulta</t>
  </si>
  <si>
    <t>Número de instrumentos actualizados y publicados.</t>
  </si>
  <si>
    <t>Se calcula a partir del numero de instrumentos actualizados, publicados y dispuestos para consulta</t>
  </si>
  <si>
    <t>DAF (GD): Sensibilización en la implementación de  instrumentos archivísticos, herramientas de Gestión Documental y el Sistema de Gestión de Documentos</t>
  </si>
  <si>
    <t>Número de sensibilizaciones realizadas / Número sensibilizaciones programadas por cronograma</t>
  </si>
  <si>
    <t>Sumatoria de sensibilizaciones programadas en el periodo de medición</t>
  </si>
  <si>
    <t>Número de sensibilizaciones programadas</t>
  </si>
  <si>
    <t>Se calcula a partir de la cantidad de sensibilizaciones realizadas frente a las programas den el periodo</t>
  </si>
  <si>
    <t>4</t>
  </si>
  <si>
    <t>DAF (GD): Implementación y Seguimiento del Plan de Conservación Documental y Plan de Preservación Digital a Largo Plazo del Sistema Integrado de Conservación - SIC</t>
  </si>
  <si>
    <t>Número de informes programados / Número de informes presentados</t>
  </si>
  <si>
    <t>Sumatoria de informes de implementación y seguimiento</t>
  </si>
  <si>
    <t>Número de Informes</t>
  </si>
  <si>
    <t>Se calcula a partir de la cantidad de informes realizadas frente a la implementación y seguimiento en el periodo</t>
  </si>
  <si>
    <t>DAF (GF): Expedir los certificados presupuestales solicitados a la Dirección Administrativa y Financiera</t>
  </si>
  <si>
    <t xml:space="preserve">Porcentaje de CDP y CRP solicitados y emitidos </t>
  </si>
  <si>
    <t>Número de CDP y CRP emitidos / Número de CDP y CRP solicitados</t>
  </si>
  <si>
    <t>Se calcula a partir del número de solicitudes gestionadas frente al numero de solicitudes recibidas</t>
  </si>
  <si>
    <t>Gestión Financiera</t>
  </si>
  <si>
    <t>DAF (GF): Gestionar los pagos radicados a la Dirección Administrativa y Financiera que cumplan con los requisitos establecidos</t>
  </si>
  <si>
    <t>Porcentaje de pagos gestionados</t>
  </si>
  <si>
    <t>Número de pagos gestionados / Número de pagos radicados</t>
  </si>
  <si>
    <t>Se calcula a partir del número de pagos gestionados frente al número de pagos radicados</t>
  </si>
  <si>
    <t xml:space="preserve">Nombre: ZARETH DONCEL BARACALDO </t>
  </si>
  <si>
    <t>Nombre: DAYRA MARCELA ALDANA</t>
  </si>
  <si>
    <t>Cargo: Directora Administrativa y Financiera</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</si>
  <si>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</si>
  <si>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</si>
  <si>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</si>
  <si>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</si>
  <si>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</si>
  <si>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</si>
  <si>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</si>
  <si>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</si>
  <si>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</si>
  <si>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</si>
  <si>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10. Plan Estratégico de Tecnologías de la Información y las Comunicaciones (PETI)</t>
  </si>
  <si>
    <t>11. Plan de Tratamiento de Riesgos de Seguridad y Privacidad de la Información</t>
  </si>
  <si>
    <t>12. Plan de Seguridad y Privacidad de la Información</t>
  </si>
  <si>
    <t>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</si>
  <si>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Porcentaje de conceptos jurídicos emitidos y/o derechos de petición, atendidos en términos de ley.</t>
  </si>
  <si>
    <t>(No. de conceptos jurídicos emitidos y/o derechos de petición atendidos en términos de ley / No. de conceptos jurídicos y/o derechos de petición requeridos)*100</t>
  </si>
  <si>
    <t>A demanda</t>
  </si>
  <si>
    <t>De acuerdo con las solicitudes de conceptos jurídicos y/o derechos de petición recibidos, se calcula el porcentaje de respuesta emitido por parte del equipo de la Oficina Asesora Jurídica</t>
  </si>
  <si>
    <t>Oficina Asesora Jurídica</t>
  </si>
  <si>
    <t>Conceptos jurídicos - respuestas a derechos de petición</t>
  </si>
  <si>
    <t>Proyectar, analizar  y conceptuar acerca de la viabilidad jurídica de los proyectos de ley, de acuerdo y demás actos administrativos</t>
  </si>
  <si>
    <t>Porcentaje de proyectos de ley y/o de Acuerdo y Actos administrativos analizados</t>
  </si>
  <si>
    <t xml:space="preserve">(No. de proyectos de ley y/o de Acuerdos, conceptuados en términos de ley /No. Proyectos de ley y/o de acuerdo, requeridos)*100*porcentaje de ponderación del periodo </t>
  </si>
  <si>
    <t>De acuerdo con las solicitudes de análisis de proyectos de ley y/o acuerdos y actos administrativos, se calcula el porcentaje de respuesta emitido por parte del equipo de la Oficina Asesora Jurídica</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</si>
  <si>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</si>
  <si>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</si>
  <si>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Porcentaje de casos en representación judicial con actuaciones y respuestas realizadas en el marco del ejercicio de defensa y representación judicial de la entidad</t>
  </si>
  <si>
    <t>(No. de actuaciones y respuestas realizadas en el marco del ejercicio de la defensa y representación judicial de la entidad, atendidos /No. de actuaciones en el marco de la representación judicial, requeridos)*100</t>
  </si>
  <si>
    <t>De acuerdo con las solicitudes de representación judicial recibidas durante el periodo, se calcula el porcentaje de actuaciones y respuestas emitidas por parte del equipo de la Oficina Asesora Jurídica</t>
  </si>
  <si>
    <t>Contestación de demandas,  y de acciones constitucionales y actuaciones judiciales</t>
  </si>
  <si>
    <t>Efectuar la revisión y ajuste desde la competencia normativa  y consolidación de las respuestas a Proposiciones</t>
  </si>
  <si>
    <t>Porcentaje de proposiciones con respuestas consolidadas</t>
  </si>
  <si>
    <t>(No. de proposiciones atendidas en términos de ley /No. de proposiciones recibidas)*100</t>
  </si>
  <si>
    <t>De acuerdo con las proposiciones recibidas en el periodo, se calcula el porcentaje de respuesta atendidas por el equipo de la Oficina Asesora Jurídica en términos de Ley</t>
  </si>
  <si>
    <t>Respuesta a Proposiciones</t>
  </si>
  <si>
    <t>Analizar y emitir conceptos de los casos que le sean asignados a la OAJ en el marco del Comité de Enlaces de la Estrategia Justicia de Género</t>
  </si>
  <si>
    <t>Porcentaje de casos asignados a la OAJ en el marco del Comité de Enlaces de Justicia de Género analizados</t>
  </si>
  <si>
    <t>(No. de casos estudiados  / No. de casos asignados a la OAJ en el marco del Comité de Enlaces de Justicia de Género )*100</t>
  </si>
  <si>
    <t>De acuerdo con los casos asignados en el marco del Comité de Enlaces de Justicia de Género, se calcula el porcentaje de casos estudiados por parte del equipo de la Oficina Asesora Jurídica</t>
  </si>
  <si>
    <t>Acta de Asistencia al Comité - Casos analizados por la OAJ</t>
  </si>
  <si>
    <t>Ejercer la Secretaría Técnica para apoyar la labor del Comité de Conciliación de la Entidad.</t>
  </si>
  <si>
    <t>Sesiones realizadas del Comité de Conciliación de conformidad con el marco legal.</t>
  </si>
  <si>
    <t>(No. de sesiones del Comité de Conciliación realizadas en el periodo de medición / No. de sesiones del Comité programadas para la vigencia)*100</t>
  </si>
  <si>
    <t>De acuerdo con el número de sesiones del Comité programadas, se calcula el porcentaje de las sesiones realizadas</t>
  </si>
  <si>
    <t>Actas del Comité de Conciliación</t>
  </si>
  <si>
    <t xml:space="preserve">Nombre: Kelly Carolina Morantes Pérez </t>
  </si>
  <si>
    <t xml:space="preserve">Nombre:Silvia Juliana Arciniegas Morales </t>
  </si>
  <si>
    <t xml:space="preserve">Cargo: Profesional Especializada </t>
  </si>
  <si>
    <t xml:space="preserve">Cargo: Jefa Oficina Asesora Jurídica </t>
  </si>
  <si>
    <t>Servicios profesionales para la gestión de TIC's</t>
  </si>
  <si>
    <t>(Servicios profesionales de TI / Total de componentes de TI ) x 100</t>
  </si>
  <si>
    <t>Se debe determinar la proporción de componentes de TI que requieren servicios de apoyo profesional y compararlo con las personas asignadas a la gestión de los mismos.</t>
  </si>
  <si>
    <t>OAP</t>
  </si>
  <si>
    <t>Actualización y mantenimiento de la infraestructura TI</t>
  </si>
  <si>
    <t>(No de actualizaciones y mantenimientos realizados durante el periodo de medición / No de actualizaciones y mantenimientos programados)  x 100</t>
  </si>
  <si>
    <t>Se debe determinar la proporción de actualizaciones y mantenimientos realizados y compararlo con los programados.</t>
  </si>
  <si>
    <t>Fortalecimiento del Modelo de Seguridad y Privacidad de la Información – MSPI</t>
  </si>
  <si>
    <t>Instrumento de autodiagnóstico del MSPI</t>
  </si>
  <si>
    <t>Se debe realizar el autodiagnóstico del MSPI según lo establecido por MinTIC</t>
  </si>
  <si>
    <t>Fortalecimiento en reingeniería y plataformas tecnológicas</t>
  </si>
  <si>
    <t>(No de mantenimientos y desarrollos realizados / No. de mantenimientos y de desarrollos programados) x 100</t>
  </si>
  <si>
    <t>Se debe determinar la proporción de mantenimientos y desarrollos realizados y compararlo con los programados.</t>
  </si>
  <si>
    <t>Fortalecer el modelo operativo para la gestión de servicios TIC's.</t>
  </si>
  <si>
    <t>(No. de requerimientos tecnológicos de mesa de ayuda atendidos / No. de requerimientos tecnológicos de mesa de ayuda solicitados) x 100</t>
  </si>
  <si>
    <t>Se debe determinar la proporción de requerimientos de TI atendidos y compararlo con los solicitados.</t>
  </si>
  <si>
    <t>Sumatoria (Cantidad de procesos contractuales finalizados / Cantidad de procesos contractuales en PAABS) x 100</t>
  </si>
  <si>
    <t>Al final de la vigencia se deben completar la totalidad de procesos programados en el PAABS.</t>
  </si>
  <si>
    <t xml:space="preserve">Nombre: KARIN LILIANA FORERO </t>
  </si>
  <si>
    <t>Nombre:Liza Yomara Garcia Reyes</t>
  </si>
  <si>
    <t xml:space="preserve">Cargo: PROFESIONAL UNIVERSITARIO </t>
  </si>
  <si>
    <t>Cargo: Subsecretaría del Cuidado y Políticas de Igualdad</t>
  </si>
  <si>
    <t>Porcentaje de estudios previos (procesos precontractuales) revisados</t>
  </si>
  <si>
    <t>(No. de estudios previos revisados en el periodo de medición / No. de estudios  previos recibidos en el periodo de medición)</t>
  </si>
  <si>
    <t>%</t>
  </si>
  <si>
    <t>Director de Contratación</t>
  </si>
  <si>
    <t xml:space="preserve">Cuatrimestral </t>
  </si>
  <si>
    <t>Estudios previos recibidos para revisión 
Estudios previos revisados remitidos al área solicitante</t>
  </si>
  <si>
    <t>Porcentaje de contratos firmados y legalizados</t>
  </si>
  <si>
    <t>(No. de contratos firmados y legalizados / No. de solicitudes de contratación recibidas)*100 (peso porcentual del periodo)</t>
  </si>
  <si>
    <t>Minutas (Secop II) de los Contratos Electrónicos y Minutas (Secop I) cuando aplique</t>
  </si>
  <si>
    <t>Porcentaje de procesos con pliegos de condiciones elaborados y publicados</t>
  </si>
  <si>
    <t>(No. de  pliegos de condiciones elabrorados y publicados / No. de estudios previos y anexos técnicos radicados para elaboración de pliego de condiciones)*100 (peso porcentual del periodo)</t>
  </si>
  <si>
    <t xml:space="preserve">Solicitudes de contratación radicadas
Pliegos publicados en SECOP </t>
  </si>
  <si>
    <t>Porcentaje de informes de seguimiento al PAABS elaborados y presentados</t>
  </si>
  <si>
    <t>(Numero de informes de seguimiento al PAABS elaborados y presentados en el periodo de medición/ Numero total de informes de seguimiento al PAABS a elaborar en la vigencia) * 100</t>
  </si>
  <si>
    <t>Informes de seguimiento al PAABS
Correos electrónicos 
Actas de reuniones de seguimiento.</t>
  </si>
  <si>
    <t>Porcentaje de respuestas a requerimientos emitidas.</t>
  </si>
  <si>
    <t>(No. De respuestas a requerimientos emitidas o expedidas / No. de requerimientos recibidos)*100 (peso porcentual del periodo)</t>
  </si>
  <si>
    <t>Correos, oficios o memorandos con respuestas emitidas</t>
  </si>
  <si>
    <t>Porcentaje de capacitaciones y/o socializaciones sobre procesos de contratación realizadas</t>
  </si>
  <si>
    <t>(Número de capacitaciones y/o sensibilizaciones realizadas en el periodo de medición/4)*100</t>
  </si>
  <si>
    <t>Actas
Grabaciones  
Listados de asistencia</t>
  </si>
  <si>
    <t>Porcentaje de contratos y/o convenios liquidados</t>
  </si>
  <si>
    <t>(No. de liquidaciones realizadas  /No. de soliciutdes liquidaciones radicadas ) * 100 (peso porcentual del periodo)</t>
  </si>
  <si>
    <t>Solicitudes de liquidación liquidadas
Actas de liquidación realizadas y publicadas en SECOP</t>
  </si>
  <si>
    <t>Porcentaje de alertas generadas de estado y fecha límite para trámite de liquidación de contratos y/o convenios</t>
  </si>
  <si>
    <t>(No. de alertas generadas / No. de alertas identificadas)</t>
  </si>
  <si>
    <t>Memorandos y/o correos remitidos a las dependencias.</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</si>
  <si>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</si>
  <si>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</si>
  <si>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</si>
  <si>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</si>
  <si>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</si>
  <si>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</si>
  <si>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</si>
  <si>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</si>
  <si>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</si>
  <si>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</si>
  <si>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</si>
  <si>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</si>
  <si>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</si>
  <si>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</si>
  <si>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</si>
  <si>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</si>
  <si>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</si>
  <si>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</si>
  <si>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</si>
  <si>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</si>
  <si>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</si>
  <si>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</si>
  <si>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</si>
  <si>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</si>
  <si>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</si>
  <si>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</si>
  <si>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</si>
  <si>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</si>
  <si>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</si>
  <si>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</si>
  <si>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</si>
  <si>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</si>
  <si>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</si>
  <si>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</si>
  <si>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</si>
  <si>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</si>
  <si>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</si>
  <si>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</si>
  <si>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</si>
  <si>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</si>
  <si>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</si>
  <si>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</si>
  <si>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</si>
  <si>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</si>
  <si>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</si>
  <si>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</si>
  <si>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</si>
  <si>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</si>
  <si>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</si>
  <si>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</si>
  <si>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</si>
  <si>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</si>
  <si>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Identificar en el 100% de las dependencias las necesidades y brechas de gestión del conocimiento institucional</t>
  </si>
  <si>
    <t xml:space="preserve">Porcentaje de avance en el diagnóstico de necesidades </t>
  </si>
  <si>
    <t>(número de dependencias con la aplicación del diagnóstico de identificación de necesidades/número total de dependencias)*100</t>
  </si>
  <si>
    <t>Corresponde al porcentaje de dependencias caracterizadas en términos de necesidades de gestión del conocimiento</t>
  </si>
  <si>
    <t>OAP- Gestión del conocimiento</t>
  </si>
  <si>
    <t>Documento de diagóstico con instrumentos aplicados</t>
  </si>
  <si>
    <t>Formalizar el equipo catalizador de gestión del conocimiento institucional</t>
  </si>
  <si>
    <t>Aprobación y formalización del equipo catalizador</t>
  </si>
  <si>
    <t>Documento de formalización del equipo catalizador de gestión del conocimiento</t>
  </si>
  <si>
    <t>Corresponde al documento que formaliza la conformación de los equipos y roles</t>
  </si>
  <si>
    <t>Documento de formalización del equipo catalizador aprobado y formalizado</t>
  </si>
  <si>
    <t>OBJETIVOS PDD</t>
  </si>
  <si>
    <t>METAS PDD</t>
  </si>
  <si>
    <t>PROYECTO</t>
  </si>
  <si>
    <t>Cod Producto</t>
  </si>
  <si>
    <t>Producto PMR</t>
  </si>
  <si>
    <t xml:space="preserve">TIPO DE ANUALIZACIÓN </t>
  </si>
  <si>
    <t>Mujeres</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</si>
  <si>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</si>
  <si>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</si>
  <si>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</si>
  <si>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</si>
  <si>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</si>
  <si>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</si>
  <si>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</si>
  <si>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</si>
  <si>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</si>
  <si>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</si>
  <si>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</si>
  <si>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</si>
  <si>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</si>
  <si>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</si>
  <si>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</si>
  <si>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</si>
  <si>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</si>
  <si>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</si>
  <si>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</si>
  <si>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</si>
  <si>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</si>
  <si>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</si>
  <si>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</si>
  <si>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</si>
  <si>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</si>
  <si>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</si>
  <si>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</si>
  <si>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</si>
  <si>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</si>
  <si>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</si>
  <si>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</si>
  <si>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</si>
  <si>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</si>
  <si>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</si>
  <si>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</si>
  <si>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</si>
  <si>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</si>
  <si>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</si>
  <si>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</si>
  <si>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</si>
  <si>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</si>
  <si>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</si>
  <si>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</si>
  <si>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</si>
  <si>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</si>
  <si>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</si>
  <si>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</si>
  <si>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</si>
  <si>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</si>
  <si>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</si>
  <si>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</si>
  <si>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</si>
  <si>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</si>
  <si>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</si>
  <si>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</si>
  <si>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</si>
  <si>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</si>
  <si>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</si>
  <si>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</si>
  <si>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</si>
  <si>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</si>
  <si>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</si>
  <si>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</si>
  <si>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</si>
  <si>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</si>
  <si>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</si>
  <si>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</si>
  <si>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</si>
  <si>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</si>
  <si>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</si>
  <si>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</si>
  <si>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</si>
  <si>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</si>
  <si>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</si>
  <si>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</si>
  <si>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</si>
  <si>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</si>
  <si>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</si>
  <si>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</si>
  <si>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</si>
  <si>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</si>
  <si>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</si>
  <si>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</si>
  <si>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</si>
  <si>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</si>
  <si>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</si>
  <si>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</si>
  <si>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</si>
  <si>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</si>
  <si>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</si>
  <si>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</si>
  <si>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</si>
  <si>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</si>
  <si>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Se realiza la contratación de un profesional para atender las necesidades de gestión documental principalmente para desempeñar actividades técnicas sobre la plataforma Orfeo.</t>
  </si>
  <si>
    <t>https://secretariadistritald-my.sharepoint.com/:f:/g/personal/zdoncel_sdmujer_gov_co/EnaGPxatfuZLhyR8K19eUFcBaUurHdJEZ2iZhZk3cMMPJw?e=9DWwBN</t>
  </si>
  <si>
    <t>Se inicia con la planeación de las actividades del segundo semestre conforme a la actualización del Plan de Acción</t>
  </si>
  <si>
    <t xml:space="preserve">No se cuenta con avance cuantitativo considerando la planeación realizada y a la contratación del equipo de trabajo </t>
  </si>
  <si>
    <t>Los contratos del personal presento retrasos, por lo tanto, en el presente reporte no se cuenta con el equipo completo del proceso de gestión documental 
La planeación conforme a la meta se proyecto a partir del mes Septiembre con el fin de contar con el personal completo y cumplir con los programado en los cronogramas de transferencias, visitas de seguimiento y sensibilizaciones, asi como, los procesos de organización y ubicación topografica en el Archivo Central ubicado en Fontibon</t>
  </si>
  <si>
    <t>El personal contratado cuenta con la experticvia para realizar el proceso de planeción para el cumplimiento de los objetivos planteados</t>
  </si>
  <si>
    <t>Para los meses de julio y agosto, se han suscrito 679 contratos por prestación de Servicios Profesionales y de Apoyo a la gestión de los 843 programados en el paabs con corte 31 de agosto,  haciendo falta un aproximado de 164 solicitudes de contratación por suscribir, Logrando así que la entidad en general cuente con los profesionales requeridos para coayudar al cumplimiento de las metas, planes y proyectos institucionales.
Por otro lado, para los meses de julio y agosto de 2024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81 %  en el  cumplimiento en la contratación de Prestación de Servicios Profesionales y de Apoyo a la gestión y un 100% en otros trámite".</t>
  </si>
  <si>
    <t xml:space="preserve">Durante el mes de agosto se llevo a cabo la actualización documental de algunos procesos de apoyo, se realizó el monitoreo a planes de mejora y riesgos, se reportó el Programa de Transparencia y Ética Pública. Adicionalmente, se firmó el convenio interadministrativo para el uso y la transferencia del Sistema de Información Institucional Pandora, así como la transferencia de SIMISIONAL  a la OAP. </t>
  </si>
  <si>
    <t>No se cuenta con retrasos.</t>
  </si>
  <si>
    <t xml:space="preserve">Actualización documental de procesos, seguimientos y alertas oportunas como segunda línea de defensa. Articulación de los sistemas de información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</si>
</sst>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_-* #,##0.00\ _€_-;\-* #,##0.00\ _€_-;_-* &quot;-&quot;\ _€_-;_-@_-"/>
    <numFmt numFmtId="180" formatCode="0.0"/>
    <numFmt numFmtId="181" formatCode="0.000"/>
  </numFmts>
  <fonts count="58"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1"/>
      <color rgb="FFFF0000"/>
      <name val="Arial"/>
      <family val="2"/>
    </font>
    <font>
      <b/>
      <sz val="10"/>
      <name val="Arial"/>
      <family val="2"/>
    </font>
    <font>
      <sz val="10"/>
      <color rgb="FF000000"/>
      <name val="Tahoma"/>
      <family val="2"/>
    </font>
    <font>
      <sz val="10"/>
      <color theme="1"/>
      <name val="Arial"/>
      <family val="2"/>
    </font>
    <font>
      <b/>
      <sz val="10"/>
      <color rgb="FFFF0000"/>
      <name val="Arial"/>
      <family val="2"/>
    </font>
    <font>
      <sz val="10"/>
      <color rgb="FFFF0000"/>
      <name val="Arial"/>
      <family val="2"/>
    </font>
    <font>
      <b/>
      <sz val="11"/>
      <name val="Times New Roman"/>
      <family val="1"/>
    </font>
    <font>
      <b/>
      <sz val="11"/>
      <color theme="0" tint="-0.34998626667073579"/>
      <name val="Times New Roman"/>
      <family val="1"/>
    </font>
    <font>
      <sz val="10"/>
      <name val="Calibri"/>
      <family val="2"/>
      <scheme val="minor"/>
    </font>
    <font>
      <sz val="10"/>
      <color theme="1"/>
      <name val="Calibri"/>
      <family val="2"/>
      <scheme val="minor"/>
    </font>
    <font>
      <sz val="11"/>
      <name val="Times New Roman"/>
      <family val="1"/>
    </font>
    <font>
      <b/>
      <sz val="11"/>
      <color rgb="FFFF0000"/>
      <name val="Times New Roman"/>
      <family val="1"/>
    </font>
    <font>
      <sz val="11"/>
      <color rgb="FFFF0000"/>
      <name val="Times New Roman"/>
      <family val="1"/>
    </font>
    <font>
      <b/>
      <sz val="10"/>
      <color indexed="8"/>
      <name val="Tahoma"/>
      <family val="2"/>
    </font>
    <font>
      <b/>
      <sz val="11"/>
      <color rgb="FF000000"/>
      <name val="Arial"/>
      <family val="2"/>
    </font>
    <font>
      <sz val="11"/>
      <color rgb="FF000000"/>
      <name val="Arial"/>
      <family val="2"/>
    </font>
    <font>
      <sz val="9"/>
      <color theme="0"/>
      <name val="Calibri"/>
      <family val="2"/>
      <scheme val="minor"/>
    </font>
    <font>
      <u/>
      <sz val="11"/>
      <color theme="10"/>
      <name val="Calibri"/>
      <family val="2"/>
      <scheme val="minor"/>
    </font>
  </fonts>
  <fills count="2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499984740745262"/>
        <bgColor indexed="64"/>
      </patternFill>
    </fill>
  </fills>
  <borders count="93">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s>
  <cellStyleXfs count="39">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8" fillId="0" borderId="0"/>
    <xf numFmtId="0" fontId="2" fillId="0" borderId="0"/>
    <xf numFmtId="0" fontId="2" fillId="0" borderId="0"/>
    <xf numFmtId="0" fontId="57" fillId="0" borderId="0" applyNumberFormat="0" applyFill="0" applyBorder="0" applyAlignment="0" applyProtection="0"/>
    <xf numFmtId="0" fontId="57" fillId="0" borderId="0" applyNumberFormat="0" applyFill="0" applyBorder="0" applyAlignment="0" applyProtection="0"/>
  </cellStyleXfs>
  <cellXfs count="688">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0" fontId="29" fillId="0" borderId="6" xfId="28" applyNumberFormat="1" applyFont="1" applyBorder="1" applyAlignment="1">
      <alignment vertical="center"/>
    </xf>
    <xf numFmtId="0" fontId="40" fillId="0" borderId="6" xfId="28" applyNumberFormat="1" applyFont="1" applyBorder="1" applyAlignment="1">
      <alignment vertical="center"/>
    </xf>
    <xf numFmtId="0" fontId="36" fillId="0" borderId="6" xfId="0" applyFont="1" applyBorder="1" applyAlignment="1">
      <alignment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41"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1" fillId="10" borderId="3" xfId="0" applyFont="1" applyFill="1" applyBorder="1" applyAlignment="1">
      <alignment horizontal="center" vertical="center" wrapText="1"/>
    </xf>
    <xf numFmtId="49" fontId="41" fillId="10" borderId="3" xfId="0" applyNumberFormat="1" applyFont="1" applyFill="1" applyBorder="1" applyAlignment="1">
      <alignment horizontal="center" vertical="center" wrapText="1"/>
    </xf>
    <xf numFmtId="0" fontId="39" fillId="0" borderId="6" xfId="0" applyFont="1" applyBorder="1" applyAlignment="1">
      <alignment vertical="center"/>
    </xf>
    <xf numFmtId="176" fontId="39" fillId="0" borderId="6" xfId="14" applyNumberFormat="1" applyFont="1" applyBorder="1" applyAlignment="1">
      <alignment vertical="center"/>
    </xf>
    <xf numFmtId="0" fontId="39" fillId="12" borderId="6" xfId="0" applyFont="1" applyFill="1" applyBorder="1" applyAlignment="1">
      <alignment horizontal="center" vertical="center"/>
    </xf>
    <xf numFmtId="175" fontId="38" fillId="11" borderId="6" xfId="15" applyNumberFormat="1" applyFont="1" applyFill="1" applyBorder="1" applyAlignment="1">
      <alignment horizontal="center" vertical="center"/>
    </xf>
    <xf numFmtId="175"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6"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5"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172" fontId="29" fillId="0" borderId="0" xfId="0" applyNumberFormat="1" applyFont="1"/>
    <xf numFmtId="9" fontId="26" fillId="0" borderId="6" xfId="28" applyFont="1" applyFill="1" applyBorder="1" applyAlignment="1" applyProtection="1">
      <alignment horizontal="center" vertical="center" wrapText="1"/>
      <protection locked="0"/>
    </xf>
    <xf numFmtId="9" fontId="29" fillId="0" borderId="6" xfId="0" applyNumberFormat="1" applyFont="1" applyBorder="1" applyAlignment="1">
      <alignment vertical="center"/>
    </xf>
    <xf numFmtId="172" fontId="29" fillId="0" borderId="14" xfId="10" applyNumberFormat="1" applyFont="1" applyFill="1" applyBorder="1" applyAlignment="1">
      <alignment vertical="center"/>
    </xf>
    <xf numFmtId="172" fontId="29" fillId="0" borderId="4" xfId="10" applyNumberFormat="1" applyFont="1" applyFill="1" applyBorder="1" applyAlignment="1">
      <alignment vertical="center"/>
    </xf>
    <xf numFmtId="172" fontId="29" fillId="0" borderId="13" xfId="10" applyNumberFormat="1" applyFont="1" applyFill="1" applyBorder="1" applyAlignment="1">
      <alignment vertical="center"/>
    </xf>
    <xf numFmtId="172" fontId="29" fillId="0" borderId="6" xfId="10" applyNumberFormat="1" applyFont="1" applyFill="1" applyBorder="1" applyAlignment="1">
      <alignment vertical="center"/>
    </xf>
    <xf numFmtId="0" fontId="26" fillId="0" borderId="23" xfId="22" applyFont="1" applyBorder="1" applyAlignment="1">
      <alignment horizontal="left" vertical="center" wrapText="1"/>
    </xf>
    <xf numFmtId="0" fontId="26" fillId="0" borderId="6" xfId="0" applyFont="1" applyBorder="1" applyAlignment="1">
      <alignment horizontal="center" vertical="center" wrapText="1"/>
    </xf>
    <xf numFmtId="0" fontId="26" fillId="0" borderId="12" xfId="0" applyFont="1" applyBorder="1" applyAlignment="1">
      <alignment horizontal="center" vertical="center"/>
    </xf>
    <xf numFmtId="168" fontId="26" fillId="0" borderId="6" xfId="11" applyFont="1" applyFill="1" applyBorder="1" applyAlignment="1">
      <alignment horizontal="center"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xf>
    <xf numFmtId="2" fontId="26" fillId="0" borderId="6" xfId="22" applyNumberFormat="1" applyFont="1" applyBorder="1" applyAlignment="1">
      <alignment vertical="center" wrapText="1"/>
    </xf>
    <xf numFmtId="9" fontId="26" fillId="0" borderId="6" xfId="0" applyNumberFormat="1" applyFont="1" applyBorder="1" applyAlignment="1">
      <alignment horizontal="center" vertical="center"/>
    </xf>
    <xf numFmtId="9" fontId="26" fillId="0" borderId="6" xfId="0" applyNumberFormat="1" applyFont="1" applyBorder="1" applyAlignment="1">
      <alignment vertical="center"/>
    </xf>
    <xf numFmtId="172" fontId="29" fillId="0" borderId="21" xfId="10" applyNumberFormat="1" applyFont="1" applyFill="1" applyBorder="1" applyAlignment="1">
      <alignment vertical="center"/>
    </xf>
    <xf numFmtId="172" fontId="29" fillId="0" borderId="5" xfId="10" applyNumberFormat="1" applyFont="1" applyFill="1" applyBorder="1" applyAlignment="1">
      <alignment vertical="center"/>
    </xf>
    <xf numFmtId="9" fontId="27" fillId="0" borderId="6" xfId="28" applyFont="1" applyBorder="1" applyAlignment="1">
      <alignment horizontal="center" vertical="center" wrapText="1"/>
    </xf>
    <xf numFmtId="9" fontId="27" fillId="0" borderId="3" xfId="28" applyFont="1" applyFill="1" applyBorder="1" applyAlignment="1">
      <alignment horizontal="center" vertical="center" wrapText="1"/>
    </xf>
    <xf numFmtId="9" fontId="27" fillId="0" borderId="3" xfId="28" applyFont="1" applyFill="1" applyBorder="1" applyAlignment="1" applyProtection="1">
      <alignment horizontal="center" vertical="center" wrapText="1"/>
    </xf>
    <xf numFmtId="0" fontId="39" fillId="0" borderId="0" xfId="0" applyFont="1" applyAlignment="1">
      <alignment vertical="center"/>
    </xf>
    <xf numFmtId="0" fontId="27" fillId="0" borderId="12" xfId="0" applyFont="1" applyBorder="1" applyAlignment="1">
      <alignment horizontal="center" vertical="center" wrapText="1"/>
    </xf>
    <xf numFmtId="14" fontId="34" fillId="0" borderId="0" xfId="0" applyNumberFormat="1" applyFont="1" applyAlignment="1">
      <alignment vertical="center"/>
    </xf>
    <xf numFmtId="0" fontId="34" fillId="0" borderId="10" xfId="0" applyFont="1" applyBorder="1" applyAlignment="1">
      <alignment vertical="center"/>
    </xf>
    <xf numFmtId="14" fontId="27" fillId="0" borderId="0" xfId="22" applyNumberFormat="1" applyFont="1" applyAlignment="1">
      <alignment vertical="center" wrapText="1"/>
    </xf>
    <xf numFmtId="0" fontId="27" fillId="9" borderId="6" xfId="22" applyFont="1" applyFill="1" applyBorder="1" applyAlignment="1">
      <alignment horizontal="left" vertical="center" wrapText="1"/>
    </xf>
    <xf numFmtId="9" fontId="26" fillId="9" borderId="6" xfId="28"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12" xfId="0" applyFont="1" applyBorder="1" applyAlignment="1">
      <alignment horizontal="center" vertical="center"/>
    </xf>
    <xf numFmtId="9" fontId="2" fillId="0" borderId="6" xfId="28" applyFont="1" applyFill="1" applyBorder="1" applyAlignment="1">
      <alignment horizontal="center" vertical="center" wrapText="1"/>
    </xf>
    <xf numFmtId="168" fontId="2" fillId="0" borderId="6" xfId="11" applyFont="1" applyFill="1" applyBorder="1" applyAlignment="1">
      <alignment horizontal="center" vertical="center" wrapText="1"/>
    </xf>
    <xf numFmtId="0" fontId="43" fillId="0" borderId="6" xfId="0" applyFont="1" applyBorder="1" applyAlignment="1">
      <alignment vertical="center"/>
    </xf>
    <xf numFmtId="9" fontId="43" fillId="0" borderId="6" xfId="0" applyNumberFormat="1" applyFont="1" applyBorder="1" applyAlignment="1">
      <alignment vertical="center"/>
    </xf>
    <xf numFmtId="9" fontId="43" fillId="0" borderId="6" xfId="28" applyFont="1" applyBorder="1" applyAlignment="1">
      <alignment vertical="center"/>
    </xf>
    <xf numFmtId="0" fontId="43" fillId="0" borderId="6" xfId="28" applyNumberFormat="1" applyFont="1" applyBorder="1" applyAlignment="1">
      <alignment vertical="center"/>
    </xf>
    <xf numFmtId="0" fontId="44" fillId="0" borderId="6" xfId="28" applyNumberFormat="1" applyFont="1" applyBorder="1" applyAlignment="1">
      <alignment vertical="center"/>
    </xf>
    <xf numFmtId="0" fontId="45" fillId="0" borderId="6" xfId="0" applyFont="1" applyBorder="1" applyAlignment="1">
      <alignment vertical="center" wrapText="1"/>
    </xf>
    <xf numFmtId="0" fontId="43" fillId="0" borderId="0" xfId="0" applyFont="1"/>
    <xf numFmtId="0" fontId="43" fillId="0" borderId="0" xfId="0" applyFont="1" applyAlignment="1">
      <alignment vertical="center"/>
    </xf>
    <xf numFmtId="0" fontId="26" fillId="0" borderId="6" xfId="0" applyFont="1" applyBorder="1" applyAlignment="1">
      <alignment horizontal="left" vertical="center" wrapText="1"/>
    </xf>
    <xf numFmtId="0" fontId="26" fillId="0" borderId="6" xfId="0" applyFont="1" applyBorder="1" applyAlignment="1">
      <alignment vertical="center"/>
    </xf>
    <xf numFmtId="0" fontId="29" fillId="0" borderId="6" xfId="0" applyFont="1" applyBorder="1" applyAlignment="1">
      <alignment horizontal="center" vertical="center" wrapText="1"/>
    </xf>
    <xf numFmtId="9" fontId="19" fillId="0" borderId="6" xfId="28" applyFont="1" applyBorder="1" applyAlignment="1">
      <alignment horizontal="center" vertical="center" wrapText="1"/>
    </xf>
    <xf numFmtId="9" fontId="26" fillId="0" borderId="6" xfId="28" applyFont="1" applyBorder="1" applyAlignment="1">
      <alignment horizontal="center" vertical="center" wrapText="1"/>
    </xf>
    <xf numFmtId="0" fontId="19" fillId="0" borderId="6" xfId="0" applyFont="1" applyBorder="1" applyAlignment="1">
      <alignment horizontal="center" vertical="center" wrapText="1"/>
    </xf>
    <xf numFmtId="168" fontId="19" fillId="0" borderId="6" xfId="11" applyFont="1" applyBorder="1" applyAlignment="1">
      <alignment horizontal="center" vertical="center" wrapText="1"/>
    </xf>
    <xf numFmtId="0" fontId="19" fillId="0" borderId="6" xfId="11" applyNumberFormat="1" applyFont="1" applyFill="1" applyBorder="1" applyAlignment="1">
      <alignment horizontal="center" vertical="center" wrapText="1"/>
    </xf>
    <xf numFmtId="0" fontId="19" fillId="0" borderId="6" xfId="0" applyFont="1" applyBorder="1" applyAlignment="1">
      <alignment horizontal="center" vertical="center"/>
    </xf>
    <xf numFmtId="9" fontId="19" fillId="0" borderId="6" xfId="28" applyFont="1" applyBorder="1" applyAlignment="1">
      <alignment horizontal="center" vertical="center"/>
    </xf>
    <xf numFmtId="0" fontId="21" fillId="0" borderId="6" xfId="0" applyFont="1" applyBorder="1" applyAlignment="1">
      <alignment horizontal="center" vertical="center" wrapText="1"/>
    </xf>
    <xf numFmtId="0" fontId="19" fillId="0" borderId="6" xfId="11" applyNumberFormat="1" applyFont="1" applyBorder="1" applyAlignment="1">
      <alignment horizontal="center" vertical="center" wrapText="1"/>
    </xf>
    <xf numFmtId="0" fontId="19" fillId="0" borderId="6" xfId="12" applyNumberFormat="1" applyFont="1" applyFill="1" applyBorder="1" applyAlignment="1">
      <alignment horizontal="center" vertical="center" wrapText="1"/>
    </xf>
    <xf numFmtId="1" fontId="19" fillId="0" borderId="6" xfId="28" applyNumberFormat="1" applyFont="1" applyBorder="1" applyAlignment="1">
      <alignment horizontal="center" vertical="center" wrapText="1"/>
    </xf>
    <xf numFmtId="1" fontId="19" fillId="0" borderId="6" xfId="28" applyNumberFormat="1" applyFont="1" applyBorder="1" applyAlignment="1">
      <alignment horizontal="center" vertical="center"/>
    </xf>
    <xf numFmtId="9" fontId="26" fillId="0" borderId="6" xfId="28" applyFont="1" applyFill="1" applyBorder="1" applyAlignment="1">
      <alignment horizontal="center" vertical="center" wrapText="1"/>
    </xf>
    <xf numFmtId="0" fontId="34" fillId="10" borderId="8" xfId="0" applyFont="1" applyFill="1" applyBorder="1" applyAlignment="1">
      <alignment horizontal="center" vertical="center"/>
    </xf>
    <xf numFmtId="0" fontId="34" fillId="10" borderId="9" xfId="0" applyFont="1" applyFill="1" applyBorder="1" applyAlignment="1">
      <alignment horizontal="center" vertical="center"/>
    </xf>
    <xf numFmtId="0" fontId="34" fillId="10" borderId="11" xfId="0" applyFont="1" applyFill="1" applyBorder="1" applyAlignment="1">
      <alignment horizontal="center" vertical="center"/>
    </xf>
    <xf numFmtId="9" fontId="26" fillId="0" borderId="6" xfId="11" applyNumberFormat="1"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9" fillId="0" borderId="29" xfId="0" applyFont="1" applyBorder="1" applyAlignment="1">
      <alignment horizontal="center" vertical="center"/>
    </xf>
    <xf numFmtId="0" fontId="20" fillId="10" borderId="7" xfId="0" applyFont="1" applyFill="1" applyBorder="1" applyAlignment="1">
      <alignment vertical="center"/>
    </xf>
    <xf numFmtId="0" fontId="20" fillId="10" borderId="8" xfId="0" applyFont="1" applyFill="1" applyBorder="1" applyAlignment="1">
      <alignment vertical="center"/>
    </xf>
    <xf numFmtId="0" fontId="19" fillId="0" borderId="30" xfId="0" applyFont="1" applyBorder="1" applyAlignment="1">
      <alignment horizontal="center" vertical="center"/>
    </xf>
    <xf numFmtId="0" fontId="20" fillId="10" borderId="0" xfId="0" applyFont="1" applyFill="1" applyAlignment="1">
      <alignment vertical="center"/>
    </xf>
    <xf numFmtId="0" fontId="20" fillId="10" borderId="9" xfId="0" applyFont="1" applyFill="1" applyBorder="1" applyAlignment="1">
      <alignment vertical="center"/>
    </xf>
    <xf numFmtId="0" fontId="19" fillId="0" borderId="15" xfId="0" applyFont="1" applyBorder="1" applyAlignment="1">
      <alignment horizontal="center" vertical="center"/>
    </xf>
    <xf numFmtId="0" fontId="20" fillId="10" borderId="10" xfId="0" applyFont="1" applyFill="1" applyBorder="1" applyAlignment="1">
      <alignment vertical="center"/>
    </xf>
    <xf numFmtId="0" fontId="20" fillId="10" borderId="11" xfId="0" applyFont="1" applyFill="1" applyBorder="1" applyAlignment="1">
      <alignment vertical="center"/>
    </xf>
    <xf numFmtId="0" fontId="46" fillId="10" borderId="3" xfId="0" applyFont="1" applyFill="1" applyBorder="1" applyAlignment="1">
      <alignment horizontal="center" vertical="center" wrapText="1"/>
    </xf>
    <xf numFmtId="9" fontId="20" fillId="10" borderId="6" xfId="28" applyFont="1" applyFill="1" applyBorder="1" applyAlignment="1">
      <alignment horizontal="center" vertical="center" wrapText="1"/>
    </xf>
    <xf numFmtId="0" fontId="19" fillId="21" borderId="3" xfId="0" applyFont="1" applyFill="1" applyBorder="1" applyAlignment="1">
      <alignment horizontal="center" vertical="center" wrapText="1"/>
    </xf>
    <xf numFmtId="0" fontId="48" fillId="0" borderId="6" xfId="0" applyFont="1" applyBorder="1" applyAlignment="1">
      <alignment horizontal="center" vertical="center" wrapText="1"/>
    </xf>
    <xf numFmtId="0" fontId="48" fillId="0" borderId="3" xfId="0" applyFont="1" applyBorder="1" applyAlignment="1">
      <alignment horizontal="center" vertical="center" wrapText="1"/>
    </xf>
    <xf numFmtId="1" fontId="49" fillId="0" borderId="6" xfId="28" applyNumberFormat="1" applyFont="1" applyFill="1" applyBorder="1" applyAlignment="1">
      <alignment horizontal="center" vertical="center" wrapText="1"/>
    </xf>
    <xf numFmtId="41" fontId="49" fillId="0" borderId="6" xfId="12" applyFont="1" applyFill="1" applyBorder="1" applyAlignment="1">
      <alignment horizontal="center" vertical="center" wrapText="1"/>
    </xf>
    <xf numFmtId="0" fontId="19" fillId="0" borderId="3" xfId="0" applyFont="1" applyBorder="1" applyAlignment="1">
      <alignment horizontal="center" vertical="center" wrapText="1"/>
    </xf>
    <xf numFmtId="1" fontId="50" fillId="0" borderId="3" xfId="22" applyNumberFormat="1" applyFont="1" applyBorder="1" applyAlignment="1">
      <alignment horizontal="center" vertical="center" wrapText="1"/>
    </xf>
    <xf numFmtId="1" fontId="50" fillId="9" borderId="3" xfId="22" applyNumberFormat="1" applyFont="1" applyFill="1" applyBorder="1" applyAlignment="1">
      <alignment horizontal="center" vertical="center" wrapText="1"/>
    </xf>
    <xf numFmtId="1" fontId="50" fillId="20" borderId="3" xfId="22" applyNumberFormat="1" applyFont="1" applyFill="1" applyBorder="1" applyAlignment="1">
      <alignment horizontal="center" vertical="center" wrapText="1"/>
    </xf>
    <xf numFmtId="0" fontId="19" fillId="0" borderId="6" xfId="0" applyFont="1" applyBorder="1" applyAlignment="1">
      <alignment vertical="center" wrapText="1"/>
    </xf>
    <xf numFmtId="9" fontId="19" fillId="0" borderId="6" xfId="28" applyFont="1" applyBorder="1" applyAlignment="1">
      <alignment vertical="center" wrapText="1"/>
    </xf>
    <xf numFmtId="0" fontId="19" fillId="0" borderId="6" xfId="28" applyNumberFormat="1" applyFont="1" applyBorder="1" applyAlignment="1">
      <alignment vertical="center" wrapText="1"/>
    </xf>
    <xf numFmtId="0" fontId="51" fillId="0" borderId="6" xfId="28" applyNumberFormat="1" applyFont="1" applyBorder="1" applyAlignment="1">
      <alignment vertical="center" wrapText="1"/>
    </xf>
    <xf numFmtId="0" fontId="52" fillId="0" borderId="6" xfId="0" applyFont="1" applyBorder="1" applyAlignment="1">
      <alignment vertical="center" wrapText="1"/>
    </xf>
    <xf numFmtId="0" fontId="19" fillId="0" borderId="0" xfId="0" applyFont="1" applyAlignment="1">
      <alignment vertical="center" wrapText="1"/>
    </xf>
    <xf numFmtId="0" fontId="19" fillId="9" borderId="3" xfId="0" applyFont="1" applyFill="1" applyBorder="1" applyAlignment="1">
      <alignment vertical="center" wrapText="1"/>
    </xf>
    <xf numFmtId="0" fontId="19" fillId="0" borderId="3" xfId="0" applyFont="1" applyBorder="1" applyAlignment="1">
      <alignment vertical="center" wrapText="1"/>
    </xf>
    <xf numFmtId="1" fontId="49" fillId="0" borderId="6" xfId="12" applyNumberFormat="1" applyFont="1" applyFill="1" applyBorder="1" applyAlignment="1">
      <alignment horizontal="center" vertical="center" wrapText="1"/>
    </xf>
    <xf numFmtId="0" fontId="48" fillId="9" borderId="6" xfId="0" applyFont="1" applyFill="1" applyBorder="1" applyAlignment="1">
      <alignment horizontal="center" vertical="center" wrapText="1"/>
    </xf>
    <xf numFmtId="1" fontId="49" fillId="9" borderId="6" xfId="28" applyNumberFormat="1" applyFont="1" applyFill="1" applyBorder="1" applyAlignment="1">
      <alignment horizontal="center" vertical="center" wrapText="1"/>
    </xf>
    <xf numFmtId="41" fontId="49" fillId="9" borderId="6" xfId="12" applyFont="1" applyFill="1" applyBorder="1" applyAlignment="1">
      <alignment horizontal="center" vertical="center" wrapText="1"/>
    </xf>
    <xf numFmtId="1" fontId="50" fillId="22" borderId="3" xfId="22" applyNumberFormat="1" applyFont="1" applyFill="1" applyBorder="1" applyAlignment="1">
      <alignment horizontal="center" vertical="center" wrapText="1"/>
    </xf>
    <xf numFmtId="9" fontId="19" fillId="0" borderId="6" xfId="0" applyNumberFormat="1" applyFont="1" applyBorder="1" applyAlignment="1">
      <alignment horizontal="center" vertical="center" wrapText="1"/>
    </xf>
    <xf numFmtId="9" fontId="49" fillId="9" borderId="6" xfId="28" applyFont="1" applyFill="1" applyBorder="1" applyAlignment="1">
      <alignment horizontal="center" vertical="center" wrapText="1"/>
    </xf>
    <xf numFmtId="0" fontId="19" fillId="9" borderId="3" xfId="0" applyFont="1" applyFill="1" applyBorder="1" applyAlignment="1">
      <alignment horizontal="center" vertical="center" wrapText="1"/>
    </xf>
    <xf numFmtId="9" fontId="50" fillId="0" borderId="3" xfId="22" applyNumberFormat="1" applyFont="1" applyBorder="1" applyAlignment="1">
      <alignment horizontal="center" vertical="center" wrapText="1"/>
    </xf>
    <xf numFmtId="9" fontId="50" fillId="9" borderId="3" xfId="22" applyNumberFormat="1" applyFont="1" applyFill="1" applyBorder="1" applyAlignment="1">
      <alignment horizontal="center" vertical="center" wrapText="1"/>
    </xf>
    <xf numFmtId="9" fontId="50" fillId="20" borderId="3" xfId="22" applyNumberFormat="1" applyFont="1" applyFill="1" applyBorder="1" applyAlignment="1">
      <alignment horizontal="center" vertical="center" wrapText="1"/>
    </xf>
    <xf numFmtId="0" fontId="19" fillId="0" borderId="0" xfId="0" applyFont="1" applyAlignment="1">
      <alignment horizontal="center" vertical="center"/>
    </xf>
    <xf numFmtId="9" fontId="19" fillId="0" borderId="0" xfId="28" applyFont="1" applyAlignment="1">
      <alignment vertical="center"/>
    </xf>
    <xf numFmtId="9" fontId="26" fillId="0" borderId="6" xfId="0" applyNumberFormat="1" applyFont="1" applyBorder="1" applyAlignment="1">
      <alignment horizontal="center" vertical="center" wrapText="1"/>
    </xf>
    <xf numFmtId="49" fontId="26" fillId="0" borderId="6"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6" fillId="0" borderId="6" xfId="0" applyNumberFormat="1" applyFont="1" applyBorder="1" applyAlignment="1">
      <alignment vertical="center"/>
    </xf>
    <xf numFmtId="0" fontId="19" fillId="0" borderId="6" xfId="0" applyFont="1" applyBorder="1" applyAlignment="1">
      <alignment horizontal="left" vertical="center" wrapText="1"/>
    </xf>
    <xf numFmtId="0" fontId="19" fillId="0" borderId="6" xfId="0" applyFont="1" applyBorder="1" applyAlignment="1">
      <alignment horizontal="justify" vertical="center" wrapText="1"/>
    </xf>
    <xf numFmtId="168" fontId="19" fillId="0" borderId="6" xfId="11" applyFont="1" applyBorder="1" applyAlignment="1">
      <alignment vertical="center" wrapText="1"/>
    </xf>
    <xf numFmtId="0" fontId="50" fillId="0" borderId="6" xfId="0" applyFont="1" applyBorder="1" applyAlignment="1">
      <alignment horizontal="left" vertical="center" wrapText="1"/>
    </xf>
    <xf numFmtId="0" fontId="29" fillId="0" borderId="0" xfId="0" applyFont="1" applyAlignment="1">
      <alignment vertical="center" wrapText="1"/>
    </xf>
    <xf numFmtId="172" fontId="0" fillId="0" borderId="0" xfId="10" applyNumberFormat="1" applyFont="1"/>
    <xf numFmtId="1" fontId="26" fillId="0" borderId="6" xfId="0" applyNumberFormat="1" applyFont="1" applyBorder="1" applyAlignment="1">
      <alignment horizontal="center" vertical="center" wrapText="1"/>
    </xf>
    <xf numFmtId="0" fontId="26" fillId="0" borderId="6" xfId="10" applyNumberFormat="1" applyFont="1" applyBorder="1" applyAlignment="1">
      <alignment horizontal="center" vertical="center" wrapText="1"/>
    </xf>
    <xf numFmtId="9" fontId="0" fillId="0" borderId="0" xfId="28" applyFont="1"/>
    <xf numFmtId="173" fontId="26" fillId="0" borderId="6" xfId="28" applyNumberFormat="1" applyFont="1" applyFill="1" applyBorder="1" applyAlignment="1">
      <alignment horizontal="center" vertical="center" wrapText="1"/>
    </xf>
    <xf numFmtId="9" fontId="29" fillId="0" borderId="6" xfId="28" applyFont="1" applyBorder="1" applyAlignment="1">
      <alignment horizontal="center" vertical="center"/>
    </xf>
    <xf numFmtId="173" fontId="29" fillId="0" borderId="6" xfId="28" applyNumberFormat="1" applyFont="1" applyBorder="1" applyAlignment="1">
      <alignment horizontal="center" vertical="center"/>
    </xf>
    <xf numFmtId="0" fontId="56" fillId="23" borderId="4" xfId="34" applyFont="1" applyFill="1" applyBorder="1" applyAlignment="1">
      <alignment horizontal="center" vertical="center" wrapText="1"/>
    </xf>
    <xf numFmtId="0" fontId="48" fillId="0" borderId="3" xfId="35" applyFont="1" applyBorder="1" applyAlignment="1">
      <alignment horizontal="center" vertical="center" wrapText="1"/>
    </xf>
    <xf numFmtId="9" fontId="48" fillId="0" borderId="3" xfId="35" applyNumberFormat="1" applyFont="1" applyBorder="1" applyAlignment="1">
      <alignment horizontal="center" vertical="center" wrapText="1"/>
    </xf>
    <xf numFmtId="0" fontId="48" fillId="9" borderId="3" xfId="34" applyFont="1" applyFill="1" applyBorder="1" applyAlignment="1">
      <alignment horizontal="center" vertical="center" wrapText="1"/>
    </xf>
    <xf numFmtId="0" fontId="48" fillId="0" borderId="3" xfId="34" applyFont="1" applyBorder="1" applyAlignment="1">
      <alignment horizontal="center" vertical="center" wrapText="1"/>
    </xf>
    <xf numFmtId="9" fontId="48" fillId="0" borderId="3" xfId="34" applyNumberFormat="1" applyFont="1" applyBorder="1" applyAlignment="1">
      <alignment horizontal="center" vertical="center" wrapText="1"/>
    </xf>
    <xf numFmtId="0" fontId="48" fillId="0" borderId="6" xfId="34" applyFont="1" applyBorder="1" applyAlignment="1">
      <alignment horizontal="center" vertical="center" wrapText="1"/>
    </xf>
    <xf numFmtId="1" fontId="48" fillId="9" borderId="3" xfId="36" applyNumberFormat="1" applyFont="1" applyFill="1" applyBorder="1" applyAlignment="1">
      <alignment horizontal="center" vertical="center" wrapText="1"/>
    </xf>
    <xf numFmtId="0" fontId="48" fillId="9" borderId="6" xfId="35" applyFont="1" applyFill="1" applyBorder="1" applyAlignment="1">
      <alignment horizontal="center" vertical="center" wrapText="1"/>
    </xf>
    <xf numFmtId="9" fontId="48" fillId="9" borderId="6" xfId="35" applyNumberFormat="1" applyFont="1" applyFill="1" applyBorder="1" applyAlignment="1">
      <alignment horizontal="center" vertical="center" wrapText="1"/>
    </xf>
    <xf numFmtId="0" fontId="48" fillId="9" borderId="6" xfId="36" applyFont="1" applyFill="1" applyBorder="1" applyAlignment="1">
      <alignment horizontal="center" vertical="center" wrapText="1"/>
    </xf>
    <xf numFmtId="0" fontId="48" fillId="0" borderId="6" xfId="35" applyFont="1" applyBorder="1" applyAlignment="1">
      <alignment horizontal="center" vertical="center" wrapText="1"/>
    </xf>
    <xf numFmtId="9" fontId="48" fillId="0" borderId="6" xfId="35" applyNumberFormat="1" applyFont="1" applyBorder="1" applyAlignment="1">
      <alignment horizontal="center" vertical="center" wrapText="1"/>
    </xf>
    <xf numFmtId="9" fontId="48" fillId="20" borderId="3" xfId="34" applyNumberFormat="1" applyFont="1" applyFill="1" applyBorder="1" applyAlignment="1">
      <alignment horizontal="center" vertical="center" wrapText="1"/>
    </xf>
    <xf numFmtId="173" fontId="27" fillId="0" borderId="3" xfId="22" applyNumberFormat="1" applyFont="1" applyBorder="1" applyAlignment="1">
      <alignment horizontal="center" vertical="center" wrapText="1"/>
    </xf>
    <xf numFmtId="0" fontId="27" fillId="0" borderId="3" xfId="10" applyNumberFormat="1" applyFont="1" applyFill="1" applyBorder="1" applyAlignment="1" applyProtection="1">
      <alignment horizontal="center" vertical="center" wrapText="1"/>
    </xf>
    <xf numFmtId="177" fontId="26" fillId="0" borderId="6" xfId="11" applyNumberFormat="1" applyFont="1" applyFill="1" applyBorder="1" applyAlignment="1">
      <alignment horizontal="center" vertical="center" wrapText="1"/>
    </xf>
    <xf numFmtId="0" fontId="34" fillId="0" borderId="39" xfId="0" applyFont="1" applyBorder="1" applyAlignment="1">
      <alignment horizontal="center" vertical="center" wrapText="1"/>
    </xf>
    <xf numFmtId="0" fontId="29" fillId="0" borderId="1" xfId="0" applyFont="1" applyBorder="1"/>
    <xf numFmtId="0" fontId="29" fillId="0" borderId="2" xfId="0" applyFont="1" applyBorder="1"/>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34" fillId="10" borderId="13" xfId="0" applyFont="1" applyFill="1" applyBorder="1" applyAlignment="1">
      <alignment horizontal="center" vertical="center" wrapText="1"/>
    </xf>
    <xf numFmtId="0" fontId="26" fillId="0" borderId="13" xfId="0" applyFont="1" applyBorder="1" applyAlignment="1">
      <alignment horizontal="center" vertical="center" wrapText="1"/>
    </xf>
    <xf numFmtId="0" fontId="29" fillId="0" borderId="16" xfId="0" applyFont="1" applyBorder="1" applyAlignment="1">
      <alignment vertical="center"/>
    </xf>
    <xf numFmtId="173" fontId="27" fillId="0" borderId="3" xfId="28" applyNumberFormat="1" applyFont="1" applyFill="1" applyBorder="1" applyAlignment="1" applyProtection="1">
      <alignment horizontal="center" vertical="center" wrapText="1"/>
    </xf>
    <xf numFmtId="173" fontId="27" fillId="0" borderId="3" xfId="28" applyNumberFormat="1" applyFont="1" applyFill="1" applyBorder="1" applyAlignment="1">
      <alignment horizontal="center" vertical="center" wrapText="1"/>
    </xf>
    <xf numFmtId="9" fontId="27" fillId="0" borderId="12" xfId="22" applyNumberFormat="1" applyFont="1" applyBorder="1" applyAlignment="1">
      <alignment horizontal="center" vertical="center" wrapText="1"/>
    </xf>
    <xf numFmtId="173" fontId="26" fillId="0" borderId="6" xfId="29" applyNumberFormat="1" applyFont="1" applyFill="1" applyBorder="1" applyAlignment="1" applyProtection="1">
      <alignment horizontal="center" vertical="center" wrapText="1"/>
      <protection locked="0"/>
    </xf>
    <xf numFmtId="173" fontId="26" fillId="10" borderId="6" xfId="28" applyNumberFormat="1" applyFont="1" applyFill="1" applyBorder="1" applyAlignment="1" applyProtection="1">
      <alignment horizontal="center" vertical="center" wrapText="1"/>
      <protection locked="0"/>
    </xf>
    <xf numFmtId="173" fontId="26" fillId="10" borderId="5" xfId="28" applyNumberFormat="1" applyFont="1" applyFill="1" applyBorder="1" applyAlignment="1" applyProtection="1">
      <alignment horizontal="center" vertical="center" wrapText="1"/>
      <protection locked="0"/>
    </xf>
    <xf numFmtId="173" fontId="26" fillId="0" borderId="6" xfId="28" applyNumberFormat="1" applyFont="1" applyFill="1" applyBorder="1" applyAlignment="1" applyProtection="1">
      <alignment horizontal="center" vertical="center" wrapText="1"/>
      <protection locked="0"/>
    </xf>
    <xf numFmtId="173" fontId="27" fillId="10" borderId="5" xfId="28" applyNumberFormat="1" applyFont="1" applyFill="1" applyBorder="1" applyAlignment="1" applyProtection="1">
      <alignment horizontal="center" vertical="center" wrapText="1"/>
    </xf>
    <xf numFmtId="9" fontId="29" fillId="0" borderId="6" xfId="28" applyFont="1" applyBorder="1" applyAlignment="1">
      <alignment horizontal="center"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48" fillId="9" borderId="3" xfId="35" applyFont="1" applyFill="1" applyBorder="1" applyAlignment="1">
      <alignment horizontal="center" vertical="center" wrapText="1"/>
    </xf>
    <xf numFmtId="0" fontId="48" fillId="9" borderId="17" xfId="35" applyFont="1" applyFill="1" applyBorder="1" applyAlignment="1">
      <alignment horizontal="center" vertical="center" wrapText="1"/>
    </xf>
    <xf numFmtId="0" fontId="48" fillId="9" borderId="4" xfId="35" applyFont="1" applyFill="1" applyBorder="1" applyAlignment="1">
      <alignment horizontal="center" vertical="center" wrapText="1"/>
    </xf>
    <xf numFmtId="9" fontId="48" fillId="9" borderId="3" xfId="35" applyNumberFormat="1" applyFont="1" applyFill="1" applyBorder="1" applyAlignment="1">
      <alignment horizontal="center" vertical="center" wrapText="1"/>
    </xf>
    <xf numFmtId="0" fontId="48" fillId="0" borderId="3" xfId="35" applyFont="1" applyBorder="1" applyAlignment="1">
      <alignment horizontal="center" vertical="center" wrapText="1"/>
    </xf>
    <xf numFmtId="0" fontId="48" fillId="0" borderId="17" xfId="35" applyFont="1" applyBorder="1" applyAlignment="1">
      <alignment horizontal="center" vertical="center" wrapText="1"/>
    </xf>
    <xf numFmtId="9" fontId="48" fillId="0" borderId="3" xfId="35" applyNumberFormat="1" applyFont="1" applyBorder="1" applyAlignment="1">
      <alignment horizontal="center" vertical="center" wrapText="1"/>
    </xf>
    <xf numFmtId="0" fontId="48" fillId="9" borderId="3" xfId="34" applyFont="1" applyFill="1" applyBorder="1" applyAlignment="1">
      <alignment horizontal="center" vertical="center" wrapText="1"/>
    </xf>
    <xf numFmtId="0" fontId="48" fillId="9" borderId="17" xfId="34" applyFont="1" applyFill="1" applyBorder="1" applyAlignment="1">
      <alignment horizontal="center" vertical="center" wrapText="1"/>
    </xf>
    <xf numFmtId="0" fontId="48" fillId="9" borderId="3" xfId="36" applyFont="1" applyFill="1" applyBorder="1" applyAlignment="1">
      <alignment horizontal="center" vertical="center" wrapText="1"/>
    </xf>
    <xf numFmtId="0" fontId="48" fillId="9" borderId="17" xfId="36" applyFont="1" applyFill="1" applyBorder="1" applyAlignment="1">
      <alignment horizontal="center" vertical="center" wrapText="1"/>
    </xf>
    <xf numFmtId="9" fontId="26" fillId="0" borderId="75" xfId="22" applyNumberFormat="1" applyFont="1" applyBorder="1" applyAlignment="1">
      <alignment horizontal="center" vertical="center" wrapText="1"/>
    </xf>
    <xf numFmtId="9" fontId="26" fillId="0" borderId="81" xfId="22" applyNumberFormat="1" applyFont="1" applyBorder="1" applyAlignment="1">
      <alignment horizontal="center" vertical="center" wrapText="1"/>
    </xf>
    <xf numFmtId="2" fontId="54" fillId="0" borderId="13" xfId="22" applyNumberFormat="1" applyFont="1" applyBorder="1" applyAlignment="1">
      <alignment vertical="center" wrapText="1"/>
    </xf>
    <xf numFmtId="2" fontId="26" fillId="0" borderId="13" xfId="22" applyNumberFormat="1" applyFont="1" applyBorder="1" applyAlignment="1">
      <alignment vertical="center" wrapText="1"/>
    </xf>
    <xf numFmtId="173" fontId="26" fillId="0" borderId="3" xfId="28" applyNumberFormat="1" applyFont="1" applyFill="1" applyBorder="1" applyAlignment="1">
      <alignment horizontal="center" vertical="center" wrapText="1"/>
    </xf>
    <xf numFmtId="173" fontId="26" fillId="0" borderId="4" xfId="28" applyNumberFormat="1" applyFont="1" applyFill="1" applyBorder="1" applyAlignment="1">
      <alignment horizontal="center" vertical="center" wrapText="1"/>
    </xf>
    <xf numFmtId="2" fontId="27" fillId="0" borderId="13" xfId="22" applyNumberFormat="1" applyFont="1" applyBorder="1" applyAlignment="1">
      <alignment vertical="center" wrapText="1"/>
    </xf>
    <xf numFmtId="2" fontId="26" fillId="0" borderId="23" xfId="22" applyNumberFormat="1" applyFont="1" applyBorder="1" applyAlignment="1">
      <alignment vertical="center" wrapText="1"/>
    </xf>
    <xf numFmtId="9" fontId="55" fillId="0" borderId="84" xfId="22" applyNumberFormat="1" applyFont="1" applyBorder="1" applyAlignment="1">
      <alignment horizontal="center" vertical="center" wrapText="1"/>
    </xf>
    <xf numFmtId="9" fontId="26" fillId="0" borderId="85" xfId="22" applyNumberFormat="1" applyFont="1" applyBorder="1" applyAlignment="1">
      <alignment horizontal="center" vertical="center" wrapText="1"/>
    </xf>
    <xf numFmtId="9" fontId="26" fillId="0" borderId="86" xfId="22" applyNumberFormat="1" applyFont="1" applyBorder="1" applyAlignment="1">
      <alignment horizontal="center" vertical="center" wrapText="1"/>
    </xf>
    <xf numFmtId="9" fontId="26" fillId="0" borderId="44" xfId="22" applyNumberFormat="1" applyFont="1" applyBorder="1" applyAlignment="1">
      <alignment horizontal="center" vertical="center" wrapText="1"/>
    </xf>
    <xf numFmtId="9" fontId="26" fillId="0" borderId="45" xfId="22" applyNumberFormat="1" applyFont="1" applyBorder="1" applyAlignment="1">
      <alignment horizontal="center" vertical="center" wrapText="1"/>
    </xf>
    <xf numFmtId="9" fontId="26" fillId="0" borderId="46" xfId="22" applyNumberFormat="1" applyFont="1" applyBorder="1" applyAlignment="1">
      <alignment horizontal="center" vertical="center" wrapText="1"/>
    </xf>
    <xf numFmtId="0" fontId="57" fillId="0" borderId="0" xfId="37" applyFill="1" applyAlignment="1">
      <alignment vertical="center"/>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57" fillId="0" borderId="75" xfId="37" applyNumberFormat="1" applyBorder="1" applyAlignment="1">
      <alignment horizontal="center" vertical="center" wrapText="1"/>
    </xf>
    <xf numFmtId="9" fontId="26" fillId="0" borderId="83" xfId="22" applyNumberFormat="1" applyFont="1" applyBorder="1" applyAlignment="1">
      <alignment horizontal="center" vertical="center" wrapText="1"/>
    </xf>
    <xf numFmtId="173" fontId="26" fillId="0" borderId="19" xfId="28" applyNumberFormat="1" applyFont="1" applyFill="1" applyBorder="1" applyAlignment="1">
      <alignment horizontal="center" vertical="center" wrapText="1"/>
    </xf>
    <xf numFmtId="9" fontId="57" fillId="0" borderId="83" xfId="38" applyNumberFormat="1" applyBorder="1" applyAlignment="1">
      <alignment horizontal="center" vertical="center" wrapText="1"/>
    </xf>
    <xf numFmtId="9" fontId="26" fillId="0" borderId="82" xfId="22" applyNumberFormat="1" applyFont="1" applyBorder="1" applyAlignment="1">
      <alignment horizontal="center"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55" fillId="0" borderId="29" xfId="22" applyNumberFormat="1" applyFont="1" applyBorder="1" applyAlignment="1">
      <alignment horizontal="left" vertical="center" wrapText="1"/>
    </xf>
    <xf numFmtId="9" fontId="57" fillId="0" borderId="83" xfId="37" applyNumberFormat="1" applyBorder="1" applyAlignment="1">
      <alignment horizontal="center" vertical="center" wrapText="1"/>
    </xf>
    <xf numFmtId="9" fontId="57" fillId="0" borderId="82" xfId="37" applyNumberForma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37" xfId="22" applyFont="1" applyBorder="1" applyAlignment="1">
      <alignment horizontal="left" vertical="center" wrapText="1"/>
    </xf>
    <xf numFmtId="0" fontId="27" fillId="0" borderId="2" xfId="22" applyFont="1" applyBorder="1" applyAlignment="1">
      <alignment horizontal="left"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7" fillId="13" borderId="6" xfId="22" applyFont="1" applyFill="1" applyBorder="1" applyAlignment="1">
      <alignment horizontal="center" vertical="center" wrapText="1"/>
    </xf>
    <xf numFmtId="0" fontId="26" fillId="0" borderId="5" xfId="22"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6" fillId="0" borderId="28" xfId="22"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55"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55" fillId="0" borderId="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0" fontId="55" fillId="0" borderId="2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2" fontId="27" fillId="0" borderId="58" xfId="22" applyNumberFormat="1" applyFont="1" applyBorder="1" applyAlignment="1">
      <alignment vertical="center" wrapText="1"/>
    </xf>
    <xf numFmtId="2" fontId="27" fillId="0" borderId="14" xfId="22" applyNumberFormat="1" applyFont="1" applyBorder="1" applyAlignment="1">
      <alignment vertical="center" wrapText="1"/>
    </xf>
    <xf numFmtId="9" fontId="26" fillId="0" borderId="8" xfId="22" applyNumberFormat="1" applyFont="1" applyBorder="1" applyAlignment="1">
      <alignment horizontal="center" vertical="center" wrapText="1"/>
    </xf>
    <xf numFmtId="9" fontId="26" fillId="0" borderId="30" xfId="22" applyNumberFormat="1" applyFont="1" applyBorder="1" applyAlignment="1">
      <alignment horizontal="center" vertical="center" wrapText="1"/>
    </xf>
    <xf numFmtId="9" fontId="26" fillId="0" borderId="0" xfId="22" applyNumberFormat="1" applyFont="1" applyAlignment="1">
      <alignment horizontal="center" vertical="center" wrapText="1"/>
    </xf>
    <xf numFmtId="9" fontId="26" fillId="0" borderId="9" xfId="22" applyNumberFormat="1" applyFont="1" applyBorder="1" applyAlignment="1">
      <alignment horizontal="center" vertical="center" wrapText="1"/>
    </xf>
    <xf numFmtId="9" fontId="57" fillId="0" borderId="29" xfId="37" applyNumberFormat="1" applyBorder="1" applyAlignment="1">
      <alignment horizontal="center" vertical="center" wrapText="1"/>
    </xf>
    <xf numFmtId="9" fontId="57" fillId="0" borderId="7" xfId="37" applyNumberFormat="1" applyBorder="1" applyAlignment="1">
      <alignment horizontal="center" vertical="center" wrapText="1"/>
    </xf>
    <xf numFmtId="9" fontId="57" fillId="0" borderId="59" xfId="37" applyNumberFormat="1" applyBorder="1" applyAlignment="1">
      <alignment horizontal="center" vertical="center" wrapText="1"/>
    </xf>
    <xf numFmtId="9" fontId="57" fillId="0" borderId="30" xfId="37" applyNumberFormat="1" applyBorder="1" applyAlignment="1">
      <alignment horizontal="center" vertical="center" wrapText="1"/>
    </xf>
    <xf numFmtId="9" fontId="57" fillId="0" borderId="0" xfId="37" applyNumberFormat="1" applyAlignment="1">
      <alignment horizontal="center" vertical="center" wrapText="1"/>
    </xf>
    <xf numFmtId="9" fontId="57" fillId="0" borderId="2" xfId="37" applyNumberFormat="1" applyBorder="1" applyAlignment="1">
      <alignment horizontal="center" vertical="center" wrapText="1"/>
    </xf>
    <xf numFmtId="2" fontId="55"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173" fontId="26" fillId="0" borderId="6" xfId="28" applyNumberFormat="1" applyFont="1" applyFill="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9" fillId="0" borderId="18" xfId="0" applyFont="1" applyBorder="1" applyAlignment="1">
      <alignment horizontal="left" vertical="center" wrapText="1"/>
    </xf>
    <xf numFmtId="173" fontId="26" fillId="0" borderId="5" xfId="28" applyNumberFormat="1" applyFont="1" applyFill="1" applyBorder="1" applyAlignment="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9" fontId="26" fillId="0" borderId="29" xfId="30" applyFont="1" applyFill="1" applyBorder="1" applyAlignment="1" applyProtection="1">
      <alignment horizontal="center" vertical="center" wrapText="1"/>
    </xf>
    <xf numFmtId="2" fontId="55" fillId="0" borderId="13" xfId="22" applyNumberFormat="1" applyFont="1" applyBorder="1" applyAlignment="1">
      <alignment horizontal="left" vertical="center" wrapText="1"/>
    </xf>
    <xf numFmtId="2" fontId="26" fillId="0" borderId="13" xfId="22" applyNumberFormat="1" applyFont="1" applyBorder="1" applyAlignment="1">
      <alignment horizontal="left" vertical="center" wrapText="1"/>
    </xf>
    <xf numFmtId="9" fontId="26" fillId="0" borderId="11" xfId="22" applyNumberFormat="1" applyFont="1" applyBorder="1" applyAlignment="1">
      <alignment horizontal="center" vertical="center" wrapText="1"/>
    </xf>
    <xf numFmtId="9" fontId="57" fillId="0" borderId="29" xfId="38" applyNumberFormat="1" applyBorder="1" applyAlignment="1">
      <alignment horizontal="center" vertical="center" wrapText="1"/>
    </xf>
    <xf numFmtId="2" fontId="55" fillId="0" borderId="14" xfId="22" applyNumberFormat="1" applyFont="1" applyBorder="1" applyAlignment="1">
      <alignment horizontal="left" vertical="center" wrapText="1"/>
    </xf>
    <xf numFmtId="9" fontId="57" fillId="0" borderId="44" xfId="37" applyNumberFormat="1" applyBorder="1" applyAlignment="1">
      <alignment horizontal="center" vertical="center" wrapText="1"/>
    </xf>
    <xf numFmtId="9" fontId="57" fillId="0" borderId="45" xfId="37" applyNumberFormat="1" applyBorder="1" applyAlignment="1">
      <alignment horizontal="center" vertical="center" wrapText="1"/>
    </xf>
    <xf numFmtId="9" fontId="57" fillId="0" borderId="48" xfId="37" applyNumberFormat="1" applyBorder="1" applyAlignment="1">
      <alignment horizontal="center" vertical="center" wrapText="1"/>
    </xf>
    <xf numFmtId="9" fontId="26" fillId="0" borderId="6" xfId="28" applyFont="1" applyFill="1" applyBorder="1" applyAlignment="1">
      <alignment horizontal="center" vertical="center" wrapText="1"/>
    </xf>
    <xf numFmtId="9" fontId="26" fillId="0" borderId="5" xfId="28"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57" fillId="0" borderId="29" xfId="37" applyFill="1" applyBorder="1" applyAlignment="1">
      <alignment horizontal="center" vertical="center" wrapText="1"/>
    </xf>
    <xf numFmtId="0" fontId="57" fillId="0" borderId="7" xfId="37" applyFill="1" applyBorder="1" applyAlignment="1">
      <alignment horizontal="center" vertical="center" wrapText="1"/>
    </xf>
    <xf numFmtId="0" fontId="57" fillId="0" borderId="79" xfId="37" applyFill="1" applyBorder="1" applyAlignment="1">
      <alignment horizontal="center" vertical="center" wrapText="1"/>
    </xf>
    <xf numFmtId="0" fontId="57" fillId="0" borderId="89" xfId="37" applyFill="1" applyBorder="1" applyAlignment="1">
      <alignment horizontal="center" vertical="center" wrapText="1"/>
    </xf>
    <xf numFmtId="0" fontId="57" fillId="0" borderId="90" xfId="37" applyFill="1" applyBorder="1" applyAlignment="1">
      <alignment horizontal="center" vertical="center" wrapText="1"/>
    </xf>
    <xf numFmtId="0" fontId="57" fillId="0" borderId="92" xfId="37" applyFill="1" applyBorder="1" applyAlignment="1">
      <alignment horizontal="center" vertical="center" wrapText="1"/>
    </xf>
    <xf numFmtId="0" fontId="26" fillId="0" borderId="89"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7" fillId="0" borderId="58" xfId="22" applyFont="1" applyBorder="1" applyAlignment="1">
      <alignment horizontal="left" vertical="center" wrapText="1"/>
    </xf>
    <xf numFmtId="0" fontId="27" fillId="0" borderId="18" xfId="22" applyFont="1" applyBorder="1" applyAlignment="1">
      <alignment horizontal="left" vertical="center" wrapText="1"/>
    </xf>
    <xf numFmtId="9" fontId="57" fillId="0" borderId="15" xfId="37" applyNumberFormat="1" applyBorder="1" applyAlignment="1">
      <alignment horizontal="center" vertical="center" wrapText="1"/>
    </xf>
    <xf numFmtId="9" fontId="57" fillId="0" borderId="10" xfId="37" applyNumberFormat="1" applyBorder="1" applyAlignment="1">
      <alignment horizontal="center" vertical="center" wrapText="1"/>
    </xf>
    <xf numFmtId="9" fontId="57" fillId="0" borderId="60" xfId="37" applyNumberFormat="1" applyBorder="1" applyAlignment="1">
      <alignment horizontal="center" vertical="center" wrapText="1"/>
    </xf>
    <xf numFmtId="2" fontId="27" fillId="20" borderId="13" xfId="22" applyNumberFormat="1" applyFont="1" applyFill="1" applyBorder="1" applyAlignment="1">
      <alignmen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34" fillId="0" borderId="51" xfId="0" applyFont="1" applyBorder="1" applyAlignment="1">
      <alignment horizontal="center" vertical="center"/>
    </xf>
    <xf numFmtId="0" fontId="34" fillId="0" borderId="38" xfId="0" applyFont="1" applyBorder="1" applyAlignment="1">
      <alignment horizontal="center" vertical="center"/>
    </xf>
    <xf numFmtId="0" fontId="28" fillId="0" borderId="6" xfId="0" applyFont="1" applyBorder="1" applyAlignment="1">
      <alignment horizontal="left" vertical="center" wrapText="1"/>
    </xf>
    <xf numFmtId="0" fontId="28" fillId="0" borderId="16" xfId="0" applyFont="1" applyBorder="1" applyAlignment="1">
      <alignment horizontal="left" vertical="center" wrapText="1"/>
    </xf>
    <xf numFmtId="0" fontId="34" fillId="0" borderId="71" xfId="0" applyFont="1" applyBorder="1" applyAlignment="1">
      <alignment horizontal="center" vertical="center"/>
    </xf>
    <xf numFmtId="0" fontId="34" fillId="0" borderId="7" xfId="0" applyFont="1" applyBorder="1" applyAlignment="1">
      <alignment horizontal="center" vertical="center"/>
    </xf>
    <xf numFmtId="0" fontId="34" fillId="0" borderId="72"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left" vertical="center" wrapText="1"/>
    </xf>
    <xf numFmtId="0" fontId="34" fillId="0" borderId="16" xfId="0" applyFont="1" applyBorder="1" applyAlignment="1">
      <alignment horizontal="left"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3" xfId="0" applyFont="1" applyFill="1" applyBorder="1" applyAlignment="1">
      <alignment horizontal="center" vertical="top" wrapText="1"/>
    </xf>
    <xf numFmtId="0" fontId="34" fillId="10" borderId="4" xfId="0" applyFont="1" applyFill="1" applyBorder="1" applyAlignment="1">
      <alignment horizontal="center" vertical="top" wrapText="1"/>
    </xf>
    <xf numFmtId="0" fontId="34" fillId="0" borderId="49" xfId="0" applyFont="1" applyBorder="1" applyAlignment="1">
      <alignment horizontal="center" vertical="center"/>
    </xf>
    <xf numFmtId="0" fontId="34" fillId="0" borderId="42" xfId="0" applyFont="1" applyBorder="1" applyAlignment="1">
      <alignment horizontal="center" vertical="center"/>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12"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69" xfId="0" applyFont="1" applyFill="1" applyBorder="1" applyAlignment="1">
      <alignment horizontal="center" vertical="center" wrapText="1"/>
    </xf>
    <xf numFmtId="0" fontId="34" fillId="10" borderId="73" xfId="0" applyFont="1" applyFill="1" applyBorder="1" applyAlignment="1">
      <alignment horizontal="center" vertical="center" wrapText="1"/>
    </xf>
    <xf numFmtId="0" fontId="34" fillId="10" borderId="74" xfId="0" applyFont="1" applyFill="1" applyBorder="1" applyAlignment="1">
      <alignment horizontal="center" vertical="center" wrapText="1"/>
    </xf>
    <xf numFmtId="0" fontId="34" fillId="10" borderId="51"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0" borderId="51" xfId="0" applyFont="1" applyFill="1" applyBorder="1" applyAlignment="1">
      <alignment horizontal="center" vertical="center"/>
    </xf>
    <xf numFmtId="0" fontId="34" fillId="10" borderId="10" xfId="0" applyFont="1" applyFill="1" applyBorder="1" applyAlignment="1">
      <alignment horizontal="center" vertical="center"/>
    </xf>
    <xf numFmtId="0" fontId="29" fillId="0" borderId="6" xfId="0" applyFont="1" applyBorder="1" applyAlignment="1">
      <alignment horizontal="left" vertical="center"/>
    </xf>
    <xf numFmtId="0" fontId="34" fillId="10" borderId="38"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17" xfId="0" applyFont="1" applyFill="1" applyBorder="1" applyAlignment="1">
      <alignment horizontal="center" vertical="center" wrapText="1"/>
    </xf>
    <xf numFmtId="0" fontId="27" fillId="9" borderId="6" xfId="22" applyFont="1" applyFill="1" applyBorder="1" applyAlignment="1">
      <alignment horizontal="left" vertical="center" wrapText="1"/>
    </xf>
    <xf numFmtId="0" fontId="34" fillId="12" borderId="13" xfId="22" applyFont="1" applyFill="1" applyBorder="1" applyAlignment="1">
      <alignment horizontal="center" vertical="center" wrapText="1"/>
    </xf>
    <xf numFmtId="0" fontId="34" fillId="12" borderId="23" xfId="22" applyFont="1" applyFill="1" applyBorder="1" applyAlignment="1">
      <alignment horizontal="center" vertical="center" wrapText="1"/>
    </xf>
    <xf numFmtId="0" fontId="27" fillId="9"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12" borderId="5" xfId="22" applyFont="1" applyFill="1" applyBorder="1" applyAlignment="1">
      <alignment horizontal="center" vertical="center" wrapText="1"/>
    </xf>
    <xf numFmtId="0" fontId="27" fillId="9" borderId="5" xfId="22" applyFont="1" applyFill="1" applyBorder="1" applyAlignment="1">
      <alignment horizontal="left" vertical="center" wrapText="1"/>
    </xf>
    <xf numFmtId="0" fontId="27" fillId="9" borderId="16" xfId="22" applyFont="1" applyFill="1" applyBorder="1" applyAlignment="1">
      <alignment horizontal="left" vertical="center" wrapText="1"/>
    </xf>
    <xf numFmtId="0" fontId="27" fillId="9" borderId="28" xfId="22" applyFont="1" applyFill="1" applyBorder="1" applyAlignment="1">
      <alignment horizontal="left" vertical="center" wrapText="1"/>
    </xf>
    <xf numFmtId="0" fontId="27" fillId="0" borderId="43" xfId="0" applyFont="1" applyBorder="1" applyAlignment="1">
      <alignment horizontal="left" vertical="center" wrapText="1"/>
    </xf>
    <xf numFmtId="0" fontId="28" fillId="0" borderId="70" xfId="0" applyFont="1" applyBorder="1" applyAlignment="1">
      <alignment horizontal="left" vertical="center" wrapText="1"/>
    </xf>
    <xf numFmtId="0" fontId="34" fillId="0" borderId="15"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8" xfId="0" applyFont="1" applyBorder="1" applyAlignment="1">
      <alignment horizontal="center" vertical="center"/>
    </xf>
    <xf numFmtId="0" fontId="34" fillId="12" borderId="6" xfId="22" applyFont="1" applyFill="1" applyBorder="1" applyAlignment="1">
      <alignment horizontal="center" vertical="center" wrapText="1"/>
    </xf>
    <xf numFmtId="0" fontId="34" fillId="10" borderId="6" xfId="0" applyFont="1" applyFill="1" applyBorder="1" applyAlignment="1">
      <alignment horizontal="center" vertical="center" wrapText="1"/>
    </xf>
    <xf numFmtId="16" fontId="33" fillId="0" borderId="6" xfId="0" applyNumberFormat="1" applyFont="1" applyBorder="1" applyAlignment="1">
      <alignment horizontal="center"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23" fillId="12" borderId="6" xfId="22" applyFont="1" applyFill="1" applyBorder="1" applyAlignment="1">
      <alignment horizontal="center" vertical="center" wrapText="1"/>
    </xf>
    <xf numFmtId="0" fontId="41" fillId="9" borderId="6" xfId="22" applyFont="1" applyFill="1" applyBorder="1" applyAlignment="1">
      <alignment horizontal="left" vertical="center" wrapText="1"/>
    </xf>
    <xf numFmtId="0" fontId="46" fillId="9" borderId="6" xfId="22" applyFont="1" applyFill="1" applyBorder="1" applyAlignment="1">
      <alignment horizontal="left" vertical="center" wrapText="1"/>
    </xf>
    <xf numFmtId="0" fontId="20" fillId="12" borderId="6" xfId="22" applyFont="1" applyFill="1" applyBorder="1" applyAlignment="1">
      <alignment horizontal="center" vertical="center" wrapText="1"/>
    </xf>
    <xf numFmtId="0" fontId="46" fillId="12" borderId="6" xfId="22"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12" xfId="0" applyFont="1" applyFill="1" applyBorder="1" applyAlignment="1">
      <alignment horizontal="center" vertical="center"/>
    </xf>
    <xf numFmtId="0" fontId="20" fillId="10" borderId="38" xfId="0" applyFont="1" applyFill="1" applyBorder="1" applyAlignment="1">
      <alignment horizontal="center" vertical="center"/>
    </xf>
    <xf numFmtId="0" fontId="19" fillId="0" borderId="6" xfId="0" applyFont="1" applyBorder="1" applyAlignment="1">
      <alignment horizontal="center" vertical="center"/>
    </xf>
    <xf numFmtId="0" fontId="20" fillId="10" borderId="39" xfId="0" applyFont="1" applyFill="1" applyBorder="1" applyAlignment="1">
      <alignment horizontal="center" vertical="center"/>
    </xf>
    <xf numFmtId="0" fontId="20" fillId="10" borderId="29" xfId="0" applyFont="1" applyFill="1" applyBorder="1" applyAlignment="1">
      <alignment horizontal="center" vertical="center"/>
    </xf>
    <xf numFmtId="0" fontId="20" fillId="10" borderId="7" xfId="0" applyFont="1" applyFill="1" applyBorder="1" applyAlignment="1">
      <alignment horizontal="center" vertical="center"/>
    </xf>
    <xf numFmtId="0" fontId="20" fillId="10" borderId="8"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0" xfId="0" applyFont="1" applyFill="1" applyAlignment="1">
      <alignment horizontal="center" vertical="center"/>
    </xf>
    <xf numFmtId="0" fontId="20" fillId="10" borderId="9"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10" xfId="0" applyFont="1" applyFill="1" applyBorder="1" applyAlignment="1">
      <alignment horizontal="center" vertical="center"/>
    </xf>
    <xf numFmtId="0" fontId="20" fillId="10" borderId="11" xfId="0" applyFont="1" applyFill="1" applyBorder="1" applyAlignment="1">
      <alignment horizontal="center" vertical="center"/>
    </xf>
    <xf numFmtId="0" fontId="20" fillId="10" borderId="12" xfId="0" applyFont="1" applyFill="1" applyBorder="1" applyAlignment="1">
      <alignment horizontal="center" vertical="center" wrapText="1"/>
    </xf>
    <xf numFmtId="0" fontId="20" fillId="10" borderId="38"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10" borderId="6" xfId="0" applyFont="1" applyFill="1" applyBorder="1" applyAlignment="1">
      <alignment horizontal="center" vertical="center" wrapText="1"/>
    </xf>
    <xf numFmtId="14"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46" fillId="0" borderId="43" xfId="0" applyFont="1" applyBorder="1" applyAlignment="1">
      <alignment horizontal="left" vertical="center" wrapText="1"/>
    </xf>
    <xf numFmtId="0" fontId="46" fillId="0" borderId="21" xfId="0" applyFont="1" applyBorder="1" applyAlignment="1">
      <alignment horizontal="left" vertical="center" wrapText="1"/>
    </xf>
    <xf numFmtId="0" fontId="20" fillId="0" borderId="12"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46" fillId="0" borderId="39" xfId="0" applyFont="1" applyBorder="1" applyAlignment="1">
      <alignment horizontal="left" vertical="center" wrapText="1"/>
    </xf>
    <xf numFmtId="0" fontId="46" fillId="0" borderId="6" xfId="0" applyFont="1" applyBorder="1" applyAlignment="1">
      <alignment horizontal="left" vertical="center" wrapText="1"/>
    </xf>
    <xf numFmtId="0" fontId="20" fillId="0" borderId="29"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left"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39" xfId="0" applyFont="1" applyBorder="1" applyAlignment="1">
      <alignment horizontal="center" vertical="center" wrapText="1"/>
    </xf>
    <xf numFmtId="14"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10" borderId="38"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9" fontId="27" fillId="10" borderId="5" xfId="28" applyNumberFormat="1" applyFont="1" applyFill="1" applyBorder="1" applyAlignment="1" applyProtection="1">
      <alignment horizontal="center" vertical="center" wrapText="1"/>
    </xf>
    <xf numFmtId="2" fontId="27" fillId="10" borderId="5" xfId="10" applyNumberFormat="1" applyFont="1" applyFill="1" applyBorder="1" applyAlignment="1" applyProtection="1">
      <alignment horizontal="center" vertical="center" wrapText="1"/>
    </xf>
    <xf numFmtId="1" fontId="27" fillId="10" borderId="5" xfId="10" applyNumberFormat="1" applyFont="1" applyFill="1" applyBorder="1" applyAlignment="1" applyProtection="1">
      <alignment horizontal="center" vertical="center" wrapText="1"/>
    </xf>
    <xf numFmtId="2" fontId="27" fillId="10" borderId="5" xfId="28" applyNumberFormat="1" applyFont="1" applyFill="1" applyBorder="1" applyAlignment="1" applyProtection="1">
      <alignment horizontal="center" vertical="center" wrapText="1"/>
    </xf>
    <xf numFmtId="180" fontId="27" fillId="10" borderId="5" xfId="28" applyNumberFormat="1" applyFont="1" applyFill="1" applyBorder="1" applyAlignment="1" applyProtection="1">
      <alignment horizontal="center" vertical="center" wrapText="1"/>
    </xf>
    <xf numFmtId="181" fontId="27" fillId="10" borderId="5" xfId="28" applyNumberFormat="1" applyFont="1" applyFill="1" applyBorder="1" applyAlignment="1" applyProtection="1">
      <alignment horizontal="center" vertical="center" wrapText="1"/>
    </xf>
  </cellXfs>
  <cellStyles count="39">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8" builtinId="8"/>
    <cellStyle name="Hyperlink" xfId="37"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3 2 2" xfId="36" xr:uid="{B65CA251-A8F2-47E0-89D4-1C6783637C61}"/>
    <cellStyle name="Normal 3 3" xfId="35" xr:uid="{373DAED4-17FC-4E0B-B98D-74B167AD24B9}"/>
    <cellStyle name="Normal 4" xfId="34" xr:uid="{786FC096-A00D-4283-8669-E2FB969D393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ustomXml" Target="../ink/ink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4F58876-C469-4584-9E18-02BDC3960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5D46A9A-B9E6-4D00-AA86-8AEE86CD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D7D9C51-7965-444B-8C82-30074E8D6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FD5011-1C5E-4444-B677-BBEB5FFD3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39C6FF-009B-4BBE-98D2-3C4141AE0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6FE5E2-3F9C-46F5-82E6-7A835E563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604E79E-A3C4-4D9D-9BDA-E5A2B724E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FAF29651-0387-4107-8567-14F5140AF7F7}"/>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2T17:02:54.887"/>
    </inkml:context>
    <inkml:brush xml:id="br0">
      <inkml:brushProperty name="width" value="0.05" units="cm"/>
      <inkml:brushProperty name="height" value="0.05" units="cm"/>
    </inkml:brush>
  </inkml:definitions>
  <inkml:trace contextRef="#ctx0" brushRef="#br0">0 1 24575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f:/g/personal/zdoncel_sdmujer_gov_co/Eilxuu6s0AdIkp-_in1vXZoBvV1FGzZ4ge-fApbozSX8gg" TargetMode="External"/><Relationship Id="rId13" Type="http://schemas.openxmlformats.org/officeDocument/2006/relationships/drawing" Target="../drawings/drawing1.xml"/><Relationship Id="rId3" Type="http://schemas.openxmlformats.org/officeDocument/2006/relationships/hyperlink" Target="../../../:f:/g/personal/zdoncel_sdmujer_gov_co/EunkPoriUs1FotW2JaNPOhkBpgTmtsnrYWE1Oxe_VYodlA" TargetMode="External"/><Relationship Id="rId7" Type="http://schemas.openxmlformats.org/officeDocument/2006/relationships/hyperlink" Target="../../../:f:/g/personal/zdoncel_sdmujer_gov_co/Eilxuu6s0AdIkp-_in1vXZoBvV1FGzZ4ge-fApbozSX8gg" TargetMode="External"/><Relationship Id="rId12" Type="http://schemas.openxmlformats.org/officeDocument/2006/relationships/printerSettings" Target="../printerSettings/printerSettings2.bin"/><Relationship Id="rId2" Type="http://schemas.openxmlformats.org/officeDocument/2006/relationships/hyperlink" Target="../../../:f:/g/personal/zdoncel_sdmujer_gov_co/Emyg8A7m_kZItPR7GgnPRGMBmQa6_yQLNRnk2dDdcaEP7A" TargetMode="External"/><Relationship Id="rId1" Type="http://schemas.openxmlformats.org/officeDocument/2006/relationships/hyperlink" Target="../../../:f:/g/personal/zdoncel_sdmujer_gov_co/Er74yJ-k7NRBsgl9j6Wa-cABm46R0ZGXl_0l_K_DqAv0oA" TargetMode="External"/><Relationship Id="rId6" Type="http://schemas.openxmlformats.org/officeDocument/2006/relationships/hyperlink" Target="../../../:f:/g/personal/zdoncel_sdmujer_gov_co/EhgfZJyLv7dBnJ5ELC6I_G4BBI7uaa8Hsxvzjy2XSnsVrg" TargetMode="External"/><Relationship Id="rId11" Type="http://schemas.openxmlformats.org/officeDocument/2006/relationships/hyperlink" Target="../../../:f:/g/personal/zdoncel_sdmujer_gov_co/EtAM-MNEfhlHvDlLdCkXHWIBR_4xenARPUxWFB7zW5PoOw" TargetMode="External"/><Relationship Id="rId5" Type="http://schemas.openxmlformats.org/officeDocument/2006/relationships/hyperlink" Target="../../../:f:/g/personal/zdoncel_sdmujer_gov_co/EkidNtpfqONCnlEJcx3VSZYBEUACh7fwUz4hVkCdTXm2pg" TargetMode="External"/><Relationship Id="rId15" Type="http://schemas.openxmlformats.org/officeDocument/2006/relationships/comments" Target="../comments1.xml"/><Relationship Id="rId10" Type="http://schemas.openxmlformats.org/officeDocument/2006/relationships/hyperlink" Target="../../../:f:/g/personal/vramirez_sdmujer_gov_co/Eq9mBNyRooRBmY7_egRj2fYBvJxIcbAfnrYKqPfm3NmeGw" TargetMode="External"/><Relationship Id="rId4" Type="http://schemas.openxmlformats.org/officeDocument/2006/relationships/hyperlink" Target="../../../:f:/g/personal/zdoncel_sdmujer_gov_co/EunkPoriUs1FotW2JaNPOhkBpgTmtsnrYWE1Oxe_VYodlA" TargetMode="External"/><Relationship Id="rId9" Type="http://schemas.openxmlformats.org/officeDocument/2006/relationships/hyperlink" Target="../../../:f:/g/personal/zdoncel_sdmujer_gov_co/ErOZJ4MI8P5OmW8xIcWgfHcBODSRh5RO9rVBVcU5bb2WyQ"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f:/g/personal/zdoncel_sdmujer_gov_co/EnaGPxatfuZLhyR8K19eUFcBaUurHdJEZ2iZhZk3cMMPJw?e=9DWwB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f:/g/personal/zdoncel_sdmujer_gov_co/EoJXOgCW3CBJmdW_9veqW1kBmacWv_U9413iMbtA6QPkiw"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f:/g/personal/zdoncel_sdmujer_gov_co/EnnzKIu9cyVPsU6v54WTLSoBBX35yAYODI8egZBg0IzipA"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f:/g/personal/zdoncel_sdmujer_gov_co/EjQv7REpN9tOszdW2vFiAgQB7W4CMhygCYH-b6B0JGg2zQ?e=lt13b2"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x:/r/personal/zdoncel_sdmujer_gov_co/_layouts/15/Doc.aspx%3fsourcedoc=%7bF6DEDE5E-DB4A-46B3-A43C-A66D0B1F9A48%7d&amp;file=CRP%20AGO-2024.XLSX&amp;action=default&amp;mobileredirect=true" TargetMode="External"/><Relationship Id="rId1" Type="http://schemas.openxmlformats.org/officeDocument/2006/relationships/hyperlink" Target="../../../:x:/r/personal/zdoncel_sdmujer_gov_co/_layouts/15/Doc.aspx%3fsourcedoc=%7b26DB7D8C-4722-4CC0-967D-61D700A5B2F2%7d&amp;file=CDP%20AGOSTO-2024.XLSX&amp;action=default&amp;mobileredirect=true"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52" zoomScale="90" zoomScaleNormal="90" workbookViewId="0">
      <selection activeCell="B58" sqref="B58"/>
    </sheetView>
  </sheetViews>
  <sheetFormatPr baseColWidth="10" defaultColWidth="10.85546875" defaultRowHeight="14.25" x14ac:dyDescent="0.25"/>
  <cols>
    <col min="1" max="1" width="72" style="89" bestFit="1" customWidth="1"/>
    <col min="2" max="2" width="85.42578125" style="89" customWidth="1"/>
    <col min="3" max="3" width="10.85546875" style="89"/>
    <col min="4" max="4" width="31.140625" style="89" customWidth="1"/>
    <col min="5" max="5" width="70.140625" style="89" customWidth="1"/>
    <col min="6" max="6" width="17.42578125" style="89" customWidth="1"/>
    <col min="7" max="8" width="21.85546875" style="89" customWidth="1"/>
    <col min="9" max="9" width="19.42578125" style="89" customWidth="1"/>
    <col min="10" max="10" width="42" style="89" customWidth="1"/>
    <col min="11" max="256" width="10.85546875" style="89"/>
    <col min="257" max="257" width="72" style="89" bestFit="1" customWidth="1"/>
    <col min="258" max="258" width="78.42578125" style="89" customWidth="1"/>
    <col min="259" max="259" width="10.85546875" style="89"/>
    <col min="260" max="260" width="31.140625" style="89" customWidth="1"/>
    <col min="261" max="261" width="70.140625" style="89" customWidth="1"/>
    <col min="262" max="262" width="17.42578125" style="89" customWidth="1"/>
    <col min="263" max="264" width="21.85546875" style="89" customWidth="1"/>
    <col min="265" max="265" width="19.42578125" style="89" customWidth="1"/>
    <col min="266" max="266" width="42" style="89" customWidth="1"/>
    <col min="267" max="512" width="10.85546875" style="89"/>
    <col min="513" max="513" width="72" style="89" bestFit="1" customWidth="1"/>
    <col min="514" max="514" width="78.42578125" style="89" customWidth="1"/>
    <col min="515" max="515" width="10.85546875" style="89"/>
    <col min="516" max="516" width="31.140625" style="89" customWidth="1"/>
    <col min="517" max="517" width="70.140625" style="89" customWidth="1"/>
    <col min="518" max="518" width="17.42578125" style="89" customWidth="1"/>
    <col min="519" max="520" width="21.85546875" style="89" customWidth="1"/>
    <col min="521" max="521" width="19.42578125" style="89" customWidth="1"/>
    <col min="522" max="522" width="42" style="89" customWidth="1"/>
    <col min="523" max="768" width="10.85546875" style="89"/>
    <col min="769" max="769" width="72" style="89" bestFit="1" customWidth="1"/>
    <col min="770" max="770" width="78.42578125" style="89" customWidth="1"/>
    <col min="771" max="771" width="10.85546875" style="89"/>
    <col min="772" max="772" width="31.140625" style="89" customWidth="1"/>
    <col min="773" max="773" width="70.140625" style="89" customWidth="1"/>
    <col min="774" max="774" width="17.42578125" style="89" customWidth="1"/>
    <col min="775" max="776" width="21.85546875" style="89" customWidth="1"/>
    <col min="777" max="777" width="19.42578125" style="89" customWidth="1"/>
    <col min="778" max="778" width="42" style="89" customWidth="1"/>
    <col min="779" max="1024" width="10.85546875" style="89"/>
    <col min="1025" max="1025" width="72" style="89" bestFit="1" customWidth="1"/>
    <col min="1026" max="1026" width="78.42578125" style="89" customWidth="1"/>
    <col min="1027" max="1027" width="10.85546875" style="89"/>
    <col min="1028" max="1028" width="31.140625" style="89" customWidth="1"/>
    <col min="1029" max="1029" width="70.140625" style="89" customWidth="1"/>
    <col min="1030" max="1030" width="17.42578125" style="89" customWidth="1"/>
    <col min="1031" max="1032" width="21.85546875" style="89" customWidth="1"/>
    <col min="1033" max="1033" width="19.42578125" style="89" customWidth="1"/>
    <col min="1034" max="1034" width="42" style="89" customWidth="1"/>
    <col min="1035" max="1280" width="10.85546875" style="89"/>
    <col min="1281" max="1281" width="72" style="89" bestFit="1" customWidth="1"/>
    <col min="1282" max="1282" width="78.42578125" style="89" customWidth="1"/>
    <col min="1283" max="1283" width="10.85546875" style="89"/>
    <col min="1284" max="1284" width="31.140625" style="89" customWidth="1"/>
    <col min="1285" max="1285" width="70.140625" style="89" customWidth="1"/>
    <col min="1286" max="1286" width="17.42578125" style="89" customWidth="1"/>
    <col min="1287" max="1288" width="21.85546875" style="89" customWidth="1"/>
    <col min="1289" max="1289" width="19.42578125" style="89" customWidth="1"/>
    <col min="1290" max="1290" width="42" style="89" customWidth="1"/>
    <col min="1291" max="1536" width="10.85546875" style="89"/>
    <col min="1537" max="1537" width="72" style="89" bestFit="1" customWidth="1"/>
    <col min="1538" max="1538" width="78.42578125" style="89" customWidth="1"/>
    <col min="1539" max="1539" width="10.85546875" style="89"/>
    <col min="1540" max="1540" width="31.140625" style="89" customWidth="1"/>
    <col min="1541" max="1541" width="70.140625" style="89" customWidth="1"/>
    <col min="1542" max="1542" width="17.42578125" style="89" customWidth="1"/>
    <col min="1543" max="1544" width="21.85546875" style="89" customWidth="1"/>
    <col min="1545" max="1545" width="19.42578125" style="89" customWidth="1"/>
    <col min="1546" max="1546" width="42" style="89" customWidth="1"/>
    <col min="1547" max="1792" width="10.85546875" style="89"/>
    <col min="1793" max="1793" width="72" style="89" bestFit="1" customWidth="1"/>
    <col min="1794" max="1794" width="78.42578125" style="89" customWidth="1"/>
    <col min="1795" max="1795" width="10.85546875" style="89"/>
    <col min="1796" max="1796" width="31.140625" style="89" customWidth="1"/>
    <col min="1797" max="1797" width="70.140625" style="89" customWidth="1"/>
    <col min="1798" max="1798" width="17.42578125" style="89" customWidth="1"/>
    <col min="1799" max="1800" width="21.85546875" style="89" customWidth="1"/>
    <col min="1801" max="1801" width="19.42578125" style="89" customWidth="1"/>
    <col min="1802" max="1802" width="42" style="89" customWidth="1"/>
    <col min="1803" max="2048" width="10.85546875" style="89"/>
    <col min="2049" max="2049" width="72" style="89" bestFit="1" customWidth="1"/>
    <col min="2050" max="2050" width="78.42578125" style="89" customWidth="1"/>
    <col min="2051" max="2051" width="10.85546875" style="89"/>
    <col min="2052" max="2052" width="31.140625" style="89" customWidth="1"/>
    <col min="2053" max="2053" width="70.140625" style="89" customWidth="1"/>
    <col min="2054" max="2054" width="17.42578125" style="89" customWidth="1"/>
    <col min="2055" max="2056" width="21.85546875" style="89" customWidth="1"/>
    <col min="2057" max="2057" width="19.42578125" style="89" customWidth="1"/>
    <col min="2058" max="2058" width="42" style="89" customWidth="1"/>
    <col min="2059" max="2304" width="10.85546875" style="89"/>
    <col min="2305" max="2305" width="72" style="89" bestFit="1" customWidth="1"/>
    <col min="2306" max="2306" width="78.42578125" style="89" customWidth="1"/>
    <col min="2307" max="2307" width="10.85546875" style="89"/>
    <col min="2308" max="2308" width="31.140625" style="89" customWidth="1"/>
    <col min="2309" max="2309" width="70.140625" style="89" customWidth="1"/>
    <col min="2310" max="2310" width="17.42578125" style="89" customWidth="1"/>
    <col min="2311" max="2312" width="21.85546875" style="89" customWidth="1"/>
    <col min="2313" max="2313" width="19.42578125" style="89" customWidth="1"/>
    <col min="2314" max="2314" width="42" style="89" customWidth="1"/>
    <col min="2315" max="2560" width="10.85546875" style="89"/>
    <col min="2561" max="2561" width="72" style="89" bestFit="1" customWidth="1"/>
    <col min="2562" max="2562" width="78.42578125" style="89" customWidth="1"/>
    <col min="2563" max="2563" width="10.85546875" style="89"/>
    <col min="2564" max="2564" width="31.140625" style="89" customWidth="1"/>
    <col min="2565" max="2565" width="70.140625" style="89" customWidth="1"/>
    <col min="2566" max="2566" width="17.42578125" style="89" customWidth="1"/>
    <col min="2567" max="2568" width="21.85546875" style="89" customWidth="1"/>
    <col min="2569" max="2569" width="19.42578125" style="89" customWidth="1"/>
    <col min="2570" max="2570" width="42" style="89" customWidth="1"/>
    <col min="2571" max="2816" width="10.85546875" style="89"/>
    <col min="2817" max="2817" width="72" style="89" bestFit="1" customWidth="1"/>
    <col min="2818" max="2818" width="78.42578125" style="89" customWidth="1"/>
    <col min="2819" max="2819" width="10.85546875" style="89"/>
    <col min="2820" max="2820" width="31.140625" style="89" customWidth="1"/>
    <col min="2821" max="2821" width="70.140625" style="89" customWidth="1"/>
    <col min="2822" max="2822" width="17.42578125" style="89" customWidth="1"/>
    <col min="2823" max="2824" width="21.85546875" style="89" customWidth="1"/>
    <col min="2825" max="2825" width="19.42578125" style="89" customWidth="1"/>
    <col min="2826" max="2826" width="42" style="89" customWidth="1"/>
    <col min="2827" max="3072" width="10.85546875" style="89"/>
    <col min="3073" max="3073" width="72" style="89" bestFit="1" customWidth="1"/>
    <col min="3074" max="3074" width="78.42578125" style="89" customWidth="1"/>
    <col min="3075" max="3075" width="10.85546875" style="89"/>
    <col min="3076" max="3076" width="31.140625" style="89" customWidth="1"/>
    <col min="3077" max="3077" width="70.140625" style="89" customWidth="1"/>
    <col min="3078" max="3078" width="17.42578125" style="89" customWidth="1"/>
    <col min="3079" max="3080" width="21.85546875" style="89" customWidth="1"/>
    <col min="3081" max="3081" width="19.42578125" style="89" customWidth="1"/>
    <col min="3082" max="3082" width="42" style="89" customWidth="1"/>
    <col min="3083" max="3328" width="10.85546875" style="89"/>
    <col min="3329" max="3329" width="72" style="89" bestFit="1" customWidth="1"/>
    <col min="3330" max="3330" width="78.42578125" style="89" customWidth="1"/>
    <col min="3331" max="3331" width="10.85546875" style="89"/>
    <col min="3332" max="3332" width="31.140625" style="89" customWidth="1"/>
    <col min="3333" max="3333" width="70.140625" style="89" customWidth="1"/>
    <col min="3334" max="3334" width="17.42578125" style="89" customWidth="1"/>
    <col min="3335" max="3336" width="21.85546875" style="89" customWidth="1"/>
    <col min="3337" max="3337" width="19.42578125" style="89" customWidth="1"/>
    <col min="3338" max="3338" width="42" style="89" customWidth="1"/>
    <col min="3339" max="3584" width="10.85546875" style="89"/>
    <col min="3585" max="3585" width="72" style="89" bestFit="1" customWidth="1"/>
    <col min="3586" max="3586" width="78.42578125" style="89" customWidth="1"/>
    <col min="3587" max="3587" width="10.85546875" style="89"/>
    <col min="3588" max="3588" width="31.140625" style="89" customWidth="1"/>
    <col min="3589" max="3589" width="70.140625" style="89" customWidth="1"/>
    <col min="3590" max="3590" width="17.42578125" style="89" customWidth="1"/>
    <col min="3591" max="3592" width="21.85546875" style="89" customWidth="1"/>
    <col min="3593" max="3593" width="19.42578125" style="89" customWidth="1"/>
    <col min="3594" max="3594" width="42" style="89" customWidth="1"/>
    <col min="3595" max="3840" width="10.85546875" style="89"/>
    <col min="3841" max="3841" width="72" style="89" bestFit="1" customWidth="1"/>
    <col min="3842" max="3842" width="78.42578125" style="89" customWidth="1"/>
    <col min="3843" max="3843" width="10.85546875" style="89"/>
    <col min="3844" max="3844" width="31.140625" style="89" customWidth="1"/>
    <col min="3845" max="3845" width="70.140625" style="89" customWidth="1"/>
    <col min="3846" max="3846" width="17.42578125" style="89" customWidth="1"/>
    <col min="3847" max="3848" width="21.85546875" style="89" customWidth="1"/>
    <col min="3849" max="3849" width="19.42578125" style="89" customWidth="1"/>
    <col min="3850" max="3850" width="42" style="89" customWidth="1"/>
    <col min="3851" max="4096" width="10.85546875" style="89"/>
    <col min="4097" max="4097" width="72" style="89" bestFit="1" customWidth="1"/>
    <col min="4098" max="4098" width="78.42578125" style="89" customWidth="1"/>
    <col min="4099" max="4099" width="10.85546875" style="89"/>
    <col min="4100" max="4100" width="31.140625" style="89" customWidth="1"/>
    <col min="4101" max="4101" width="70.140625" style="89" customWidth="1"/>
    <col min="4102" max="4102" width="17.42578125" style="89" customWidth="1"/>
    <col min="4103" max="4104" width="21.85546875" style="89" customWidth="1"/>
    <col min="4105" max="4105" width="19.42578125" style="89" customWidth="1"/>
    <col min="4106" max="4106" width="42" style="89" customWidth="1"/>
    <col min="4107" max="4352" width="10.85546875" style="89"/>
    <col min="4353" max="4353" width="72" style="89" bestFit="1" customWidth="1"/>
    <col min="4354" max="4354" width="78.42578125" style="89" customWidth="1"/>
    <col min="4355" max="4355" width="10.85546875" style="89"/>
    <col min="4356" max="4356" width="31.140625" style="89" customWidth="1"/>
    <col min="4357" max="4357" width="70.140625" style="89" customWidth="1"/>
    <col min="4358" max="4358" width="17.42578125" style="89" customWidth="1"/>
    <col min="4359" max="4360" width="21.85546875" style="89" customWidth="1"/>
    <col min="4361" max="4361" width="19.42578125" style="89" customWidth="1"/>
    <col min="4362" max="4362" width="42" style="89" customWidth="1"/>
    <col min="4363" max="4608" width="10.85546875" style="89"/>
    <col min="4609" max="4609" width="72" style="89" bestFit="1" customWidth="1"/>
    <col min="4610" max="4610" width="78.42578125" style="89" customWidth="1"/>
    <col min="4611" max="4611" width="10.85546875" style="89"/>
    <col min="4612" max="4612" width="31.140625" style="89" customWidth="1"/>
    <col min="4613" max="4613" width="70.140625" style="89" customWidth="1"/>
    <col min="4614" max="4614" width="17.42578125" style="89" customWidth="1"/>
    <col min="4615" max="4616" width="21.85546875" style="89" customWidth="1"/>
    <col min="4617" max="4617" width="19.42578125" style="89" customWidth="1"/>
    <col min="4618" max="4618" width="42" style="89" customWidth="1"/>
    <col min="4619" max="4864" width="10.85546875" style="89"/>
    <col min="4865" max="4865" width="72" style="89" bestFit="1" customWidth="1"/>
    <col min="4866" max="4866" width="78.42578125" style="89" customWidth="1"/>
    <col min="4867" max="4867" width="10.85546875" style="89"/>
    <col min="4868" max="4868" width="31.140625" style="89" customWidth="1"/>
    <col min="4869" max="4869" width="70.140625" style="89" customWidth="1"/>
    <col min="4870" max="4870" width="17.42578125" style="89" customWidth="1"/>
    <col min="4871" max="4872" width="21.85546875" style="89" customWidth="1"/>
    <col min="4873" max="4873" width="19.42578125" style="89" customWidth="1"/>
    <col min="4874" max="4874" width="42" style="89" customWidth="1"/>
    <col min="4875" max="5120" width="10.85546875" style="89"/>
    <col min="5121" max="5121" width="72" style="89" bestFit="1" customWidth="1"/>
    <col min="5122" max="5122" width="78.42578125" style="89" customWidth="1"/>
    <col min="5123" max="5123" width="10.85546875" style="89"/>
    <col min="5124" max="5124" width="31.140625" style="89" customWidth="1"/>
    <col min="5125" max="5125" width="70.140625" style="89" customWidth="1"/>
    <col min="5126" max="5126" width="17.42578125" style="89" customWidth="1"/>
    <col min="5127" max="5128" width="21.85546875" style="89" customWidth="1"/>
    <col min="5129" max="5129" width="19.42578125" style="89" customWidth="1"/>
    <col min="5130" max="5130" width="42" style="89" customWidth="1"/>
    <col min="5131" max="5376" width="10.85546875" style="89"/>
    <col min="5377" max="5377" width="72" style="89" bestFit="1" customWidth="1"/>
    <col min="5378" max="5378" width="78.42578125" style="89" customWidth="1"/>
    <col min="5379" max="5379" width="10.85546875" style="89"/>
    <col min="5380" max="5380" width="31.140625" style="89" customWidth="1"/>
    <col min="5381" max="5381" width="70.140625" style="89" customWidth="1"/>
    <col min="5382" max="5382" width="17.42578125" style="89" customWidth="1"/>
    <col min="5383" max="5384" width="21.85546875" style="89" customWidth="1"/>
    <col min="5385" max="5385" width="19.42578125" style="89" customWidth="1"/>
    <col min="5386" max="5386" width="42" style="89" customWidth="1"/>
    <col min="5387" max="5632" width="10.85546875" style="89"/>
    <col min="5633" max="5633" width="72" style="89" bestFit="1" customWidth="1"/>
    <col min="5634" max="5634" width="78.42578125" style="89" customWidth="1"/>
    <col min="5635" max="5635" width="10.85546875" style="89"/>
    <col min="5636" max="5636" width="31.140625" style="89" customWidth="1"/>
    <col min="5637" max="5637" width="70.140625" style="89" customWidth="1"/>
    <col min="5638" max="5638" width="17.42578125" style="89" customWidth="1"/>
    <col min="5639" max="5640" width="21.85546875" style="89" customWidth="1"/>
    <col min="5641" max="5641" width="19.42578125" style="89" customWidth="1"/>
    <col min="5642" max="5642" width="42" style="89" customWidth="1"/>
    <col min="5643" max="5888" width="10.85546875" style="89"/>
    <col min="5889" max="5889" width="72" style="89" bestFit="1" customWidth="1"/>
    <col min="5890" max="5890" width="78.42578125" style="89" customWidth="1"/>
    <col min="5891" max="5891" width="10.85546875" style="89"/>
    <col min="5892" max="5892" width="31.140625" style="89" customWidth="1"/>
    <col min="5893" max="5893" width="70.140625" style="89" customWidth="1"/>
    <col min="5894" max="5894" width="17.42578125" style="89" customWidth="1"/>
    <col min="5895" max="5896" width="21.85546875" style="89" customWidth="1"/>
    <col min="5897" max="5897" width="19.42578125" style="89" customWidth="1"/>
    <col min="5898" max="5898" width="42" style="89" customWidth="1"/>
    <col min="5899" max="6144" width="10.85546875" style="89"/>
    <col min="6145" max="6145" width="72" style="89" bestFit="1" customWidth="1"/>
    <col min="6146" max="6146" width="78.42578125" style="89" customWidth="1"/>
    <col min="6147" max="6147" width="10.85546875" style="89"/>
    <col min="6148" max="6148" width="31.140625" style="89" customWidth="1"/>
    <col min="6149" max="6149" width="70.140625" style="89" customWidth="1"/>
    <col min="6150" max="6150" width="17.42578125" style="89" customWidth="1"/>
    <col min="6151" max="6152" width="21.85546875" style="89" customWidth="1"/>
    <col min="6153" max="6153" width="19.42578125" style="89" customWidth="1"/>
    <col min="6154" max="6154" width="42" style="89" customWidth="1"/>
    <col min="6155" max="6400" width="10.85546875" style="89"/>
    <col min="6401" max="6401" width="72" style="89" bestFit="1" customWidth="1"/>
    <col min="6402" max="6402" width="78.42578125" style="89" customWidth="1"/>
    <col min="6403" max="6403" width="10.85546875" style="89"/>
    <col min="6404" max="6404" width="31.140625" style="89" customWidth="1"/>
    <col min="6405" max="6405" width="70.140625" style="89" customWidth="1"/>
    <col min="6406" max="6406" width="17.42578125" style="89" customWidth="1"/>
    <col min="6407" max="6408" width="21.85546875" style="89" customWidth="1"/>
    <col min="6409" max="6409" width="19.42578125" style="89" customWidth="1"/>
    <col min="6410" max="6410" width="42" style="89" customWidth="1"/>
    <col min="6411" max="6656" width="10.85546875" style="89"/>
    <col min="6657" max="6657" width="72" style="89" bestFit="1" customWidth="1"/>
    <col min="6658" max="6658" width="78.42578125" style="89" customWidth="1"/>
    <col min="6659" max="6659" width="10.85546875" style="89"/>
    <col min="6660" max="6660" width="31.140625" style="89" customWidth="1"/>
    <col min="6661" max="6661" width="70.140625" style="89" customWidth="1"/>
    <col min="6662" max="6662" width="17.42578125" style="89" customWidth="1"/>
    <col min="6663" max="6664" width="21.85546875" style="89" customWidth="1"/>
    <col min="6665" max="6665" width="19.42578125" style="89" customWidth="1"/>
    <col min="6666" max="6666" width="42" style="89" customWidth="1"/>
    <col min="6667" max="6912" width="10.85546875" style="89"/>
    <col min="6913" max="6913" width="72" style="89" bestFit="1" customWidth="1"/>
    <col min="6914" max="6914" width="78.42578125" style="89" customWidth="1"/>
    <col min="6915" max="6915" width="10.85546875" style="89"/>
    <col min="6916" max="6916" width="31.140625" style="89" customWidth="1"/>
    <col min="6917" max="6917" width="70.140625" style="89" customWidth="1"/>
    <col min="6918" max="6918" width="17.42578125" style="89" customWidth="1"/>
    <col min="6919" max="6920" width="21.85546875" style="89" customWidth="1"/>
    <col min="6921" max="6921" width="19.42578125" style="89" customWidth="1"/>
    <col min="6922" max="6922" width="42" style="89" customWidth="1"/>
    <col min="6923" max="7168" width="10.85546875" style="89"/>
    <col min="7169" max="7169" width="72" style="89" bestFit="1" customWidth="1"/>
    <col min="7170" max="7170" width="78.42578125" style="89" customWidth="1"/>
    <col min="7171" max="7171" width="10.85546875" style="89"/>
    <col min="7172" max="7172" width="31.140625" style="89" customWidth="1"/>
    <col min="7173" max="7173" width="70.140625" style="89" customWidth="1"/>
    <col min="7174" max="7174" width="17.42578125" style="89" customWidth="1"/>
    <col min="7175" max="7176" width="21.85546875" style="89" customWidth="1"/>
    <col min="7177" max="7177" width="19.42578125" style="89" customWidth="1"/>
    <col min="7178" max="7178" width="42" style="89" customWidth="1"/>
    <col min="7179" max="7424" width="10.85546875" style="89"/>
    <col min="7425" max="7425" width="72" style="89" bestFit="1" customWidth="1"/>
    <col min="7426" max="7426" width="78.42578125" style="89" customWidth="1"/>
    <col min="7427" max="7427" width="10.85546875" style="89"/>
    <col min="7428" max="7428" width="31.140625" style="89" customWidth="1"/>
    <col min="7429" max="7429" width="70.140625" style="89" customWidth="1"/>
    <col min="7430" max="7430" width="17.42578125" style="89" customWidth="1"/>
    <col min="7431" max="7432" width="21.85546875" style="89" customWidth="1"/>
    <col min="7433" max="7433" width="19.42578125" style="89" customWidth="1"/>
    <col min="7434" max="7434" width="42" style="89" customWidth="1"/>
    <col min="7435" max="7680" width="10.85546875" style="89"/>
    <col min="7681" max="7681" width="72" style="89" bestFit="1" customWidth="1"/>
    <col min="7682" max="7682" width="78.42578125" style="89" customWidth="1"/>
    <col min="7683" max="7683" width="10.85546875" style="89"/>
    <col min="7684" max="7684" width="31.140625" style="89" customWidth="1"/>
    <col min="7685" max="7685" width="70.140625" style="89" customWidth="1"/>
    <col min="7686" max="7686" width="17.42578125" style="89" customWidth="1"/>
    <col min="7687" max="7688" width="21.85546875" style="89" customWidth="1"/>
    <col min="7689" max="7689" width="19.42578125" style="89" customWidth="1"/>
    <col min="7690" max="7690" width="42" style="89" customWidth="1"/>
    <col min="7691" max="7936" width="10.85546875" style="89"/>
    <col min="7937" max="7937" width="72" style="89" bestFit="1" customWidth="1"/>
    <col min="7938" max="7938" width="78.42578125" style="89" customWidth="1"/>
    <col min="7939" max="7939" width="10.85546875" style="89"/>
    <col min="7940" max="7940" width="31.140625" style="89" customWidth="1"/>
    <col min="7941" max="7941" width="70.140625" style="89" customWidth="1"/>
    <col min="7942" max="7942" width="17.42578125" style="89" customWidth="1"/>
    <col min="7943" max="7944" width="21.85546875" style="89" customWidth="1"/>
    <col min="7945" max="7945" width="19.42578125" style="89" customWidth="1"/>
    <col min="7946" max="7946" width="42" style="89" customWidth="1"/>
    <col min="7947" max="8192" width="10.85546875" style="89"/>
    <col min="8193" max="8193" width="72" style="89" bestFit="1" customWidth="1"/>
    <col min="8194" max="8194" width="78.42578125" style="89" customWidth="1"/>
    <col min="8195" max="8195" width="10.85546875" style="89"/>
    <col min="8196" max="8196" width="31.140625" style="89" customWidth="1"/>
    <col min="8197" max="8197" width="70.140625" style="89" customWidth="1"/>
    <col min="8198" max="8198" width="17.42578125" style="89" customWidth="1"/>
    <col min="8199" max="8200" width="21.85546875" style="89" customWidth="1"/>
    <col min="8201" max="8201" width="19.42578125" style="89" customWidth="1"/>
    <col min="8202" max="8202" width="42" style="89" customWidth="1"/>
    <col min="8203" max="8448" width="10.85546875" style="89"/>
    <col min="8449" max="8449" width="72" style="89" bestFit="1" customWidth="1"/>
    <col min="8450" max="8450" width="78.42578125" style="89" customWidth="1"/>
    <col min="8451" max="8451" width="10.85546875" style="89"/>
    <col min="8452" max="8452" width="31.140625" style="89" customWidth="1"/>
    <col min="8453" max="8453" width="70.140625" style="89" customWidth="1"/>
    <col min="8454" max="8454" width="17.42578125" style="89" customWidth="1"/>
    <col min="8455" max="8456" width="21.85546875" style="89" customWidth="1"/>
    <col min="8457" max="8457" width="19.42578125" style="89" customWidth="1"/>
    <col min="8458" max="8458" width="42" style="89" customWidth="1"/>
    <col min="8459" max="8704" width="10.85546875" style="89"/>
    <col min="8705" max="8705" width="72" style="89" bestFit="1" customWidth="1"/>
    <col min="8706" max="8706" width="78.42578125" style="89" customWidth="1"/>
    <col min="8707" max="8707" width="10.85546875" style="89"/>
    <col min="8708" max="8708" width="31.140625" style="89" customWidth="1"/>
    <col min="8709" max="8709" width="70.140625" style="89" customWidth="1"/>
    <col min="8710" max="8710" width="17.42578125" style="89" customWidth="1"/>
    <col min="8711" max="8712" width="21.85546875" style="89" customWidth="1"/>
    <col min="8713" max="8713" width="19.42578125" style="89" customWidth="1"/>
    <col min="8714" max="8714" width="42" style="89" customWidth="1"/>
    <col min="8715" max="8960" width="10.85546875" style="89"/>
    <col min="8961" max="8961" width="72" style="89" bestFit="1" customWidth="1"/>
    <col min="8962" max="8962" width="78.42578125" style="89" customWidth="1"/>
    <col min="8963" max="8963" width="10.85546875" style="89"/>
    <col min="8964" max="8964" width="31.140625" style="89" customWidth="1"/>
    <col min="8965" max="8965" width="70.140625" style="89" customWidth="1"/>
    <col min="8966" max="8966" width="17.42578125" style="89" customWidth="1"/>
    <col min="8967" max="8968" width="21.85546875" style="89" customWidth="1"/>
    <col min="8969" max="8969" width="19.42578125" style="89" customWidth="1"/>
    <col min="8970" max="8970" width="42" style="89" customWidth="1"/>
    <col min="8971" max="9216" width="10.85546875" style="89"/>
    <col min="9217" max="9217" width="72" style="89" bestFit="1" customWidth="1"/>
    <col min="9218" max="9218" width="78.42578125" style="89" customWidth="1"/>
    <col min="9219" max="9219" width="10.85546875" style="89"/>
    <col min="9220" max="9220" width="31.140625" style="89" customWidth="1"/>
    <col min="9221" max="9221" width="70.140625" style="89" customWidth="1"/>
    <col min="9222" max="9222" width="17.42578125" style="89" customWidth="1"/>
    <col min="9223" max="9224" width="21.85546875" style="89" customWidth="1"/>
    <col min="9225" max="9225" width="19.42578125" style="89" customWidth="1"/>
    <col min="9226" max="9226" width="42" style="89" customWidth="1"/>
    <col min="9227" max="9472" width="10.85546875" style="89"/>
    <col min="9473" max="9473" width="72" style="89" bestFit="1" customWidth="1"/>
    <col min="9474" max="9474" width="78.42578125" style="89" customWidth="1"/>
    <col min="9475" max="9475" width="10.85546875" style="89"/>
    <col min="9476" max="9476" width="31.140625" style="89" customWidth="1"/>
    <col min="9477" max="9477" width="70.140625" style="89" customWidth="1"/>
    <col min="9478" max="9478" width="17.42578125" style="89" customWidth="1"/>
    <col min="9479" max="9480" width="21.85546875" style="89" customWidth="1"/>
    <col min="9481" max="9481" width="19.42578125" style="89" customWidth="1"/>
    <col min="9482" max="9482" width="42" style="89" customWidth="1"/>
    <col min="9483" max="9728" width="10.85546875" style="89"/>
    <col min="9729" max="9729" width="72" style="89" bestFit="1" customWidth="1"/>
    <col min="9730" max="9730" width="78.42578125" style="89" customWidth="1"/>
    <col min="9731" max="9731" width="10.85546875" style="89"/>
    <col min="9732" max="9732" width="31.140625" style="89" customWidth="1"/>
    <col min="9733" max="9733" width="70.140625" style="89" customWidth="1"/>
    <col min="9734" max="9734" width="17.42578125" style="89" customWidth="1"/>
    <col min="9735" max="9736" width="21.85546875" style="89" customWidth="1"/>
    <col min="9737" max="9737" width="19.42578125" style="89" customWidth="1"/>
    <col min="9738" max="9738" width="42" style="89" customWidth="1"/>
    <col min="9739" max="9984" width="10.85546875" style="89"/>
    <col min="9985" max="9985" width="72" style="89" bestFit="1" customWidth="1"/>
    <col min="9986" max="9986" width="78.42578125" style="89" customWidth="1"/>
    <col min="9987" max="9987" width="10.85546875" style="89"/>
    <col min="9988" max="9988" width="31.140625" style="89" customWidth="1"/>
    <col min="9989" max="9989" width="70.140625" style="89" customWidth="1"/>
    <col min="9990" max="9990" width="17.42578125" style="89" customWidth="1"/>
    <col min="9991" max="9992" width="21.85546875" style="89" customWidth="1"/>
    <col min="9993" max="9993" width="19.42578125" style="89" customWidth="1"/>
    <col min="9994" max="9994" width="42" style="89" customWidth="1"/>
    <col min="9995" max="10240" width="10.85546875" style="89"/>
    <col min="10241" max="10241" width="72" style="89" bestFit="1" customWidth="1"/>
    <col min="10242" max="10242" width="78.42578125" style="89" customWidth="1"/>
    <col min="10243" max="10243" width="10.85546875" style="89"/>
    <col min="10244" max="10244" width="31.140625" style="89" customWidth="1"/>
    <col min="10245" max="10245" width="70.140625" style="89" customWidth="1"/>
    <col min="10246" max="10246" width="17.42578125" style="89" customWidth="1"/>
    <col min="10247" max="10248" width="21.85546875" style="89" customWidth="1"/>
    <col min="10249" max="10249" width="19.42578125" style="89" customWidth="1"/>
    <col min="10250" max="10250" width="42" style="89" customWidth="1"/>
    <col min="10251" max="10496" width="10.85546875" style="89"/>
    <col min="10497" max="10497" width="72" style="89" bestFit="1" customWidth="1"/>
    <col min="10498" max="10498" width="78.42578125" style="89" customWidth="1"/>
    <col min="10499" max="10499" width="10.85546875" style="89"/>
    <col min="10500" max="10500" width="31.140625" style="89" customWidth="1"/>
    <col min="10501" max="10501" width="70.140625" style="89" customWidth="1"/>
    <col min="10502" max="10502" width="17.42578125" style="89" customWidth="1"/>
    <col min="10503" max="10504" width="21.85546875" style="89" customWidth="1"/>
    <col min="10505" max="10505" width="19.42578125" style="89" customWidth="1"/>
    <col min="10506" max="10506" width="42" style="89" customWidth="1"/>
    <col min="10507" max="10752" width="10.85546875" style="89"/>
    <col min="10753" max="10753" width="72" style="89" bestFit="1" customWidth="1"/>
    <col min="10754" max="10754" width="78.42578125" style="89" customWidth="1"/>
    <col min="10755" max="10755" width="10.85546875" style="89"/>
    <col min="10756" max="10756" width="31.140625" style="89" customWidth="1"/>
    <col min="10757" max="10757" width="70.140625" style="89" customWidth="1"/>
    <col min="10758" max="10758" width="17.42578125" style="89" customWidth="1"/>
    <col min="10759" max="10760" width="21.85546875" style="89" customWidth="1"/>
    <col min="10761" max="10761" width="19.42578125" style="89" customWidth="1"/>
    <col min="10762" max="10762" width="42" style="89" customWidth="1"/>
    <col min="10763" max="11008" width="10.85546875" style="89"/>
    <col min="11009" max="11009" width="72" style="89" bestFit="1" customWidth="1"/>
    <col min="11010" max="11010" width="78.42578125" style="89" customWidth="1"/>
    <col min="11011" max="11011" width="10.85546875" style="89"/>
    <col min="11012" max="11012" width="31.140625" style="89" customWidth="1"/>
    <col min="11013" max="11013" width="70.140625" style="89" customWidth="1"/>
    <col min="11014" max="11014" width="17.42578125" style="89" customWidth="1"/>
    <col min="11015" max="11016" width="21.85546875" style="89" customWidth="1"/>
    <col min="11017" max="11017" width="19.42578125" style="89" customWidth="1"/>
    <col min="11018" max="11018" width="42" style="89" customWidth="1"/>
    <col min="11019" max="11264" width="10.85546875" style="89"/>
    <col min="11265" max="11265" width="72" style="89" bestFit="1" customWidth="1"/>
    <col min="11266" max="11266" width="78.42578125" style="89" customWidth="1"/>
    <col min="11267" max="11267" width="10.85546875" style="89"/>
    <col min="11268" max="11268" width="31.140625" style="89" customWidth="1"/>
    <col min="11269" max="11269" width="70.140625" style="89" customWidth="1"/>
    <col min="11270" max="11270" width="17.42578125" style="89" customWidth="1"/>
    <col min="11271" max="11272" width="21.85546875" style="89" customWidth="1"/>
    <col min="11273" max="11273" width="19.42578125" style="89" customWidth="1"/>
    <col min="11274" max="11274" width="42" style="89" customWidth="1"/>
    <col min="11275" max="11520" width="10.85546875" style="89"/>
    <col min="11521" max="11521" width="72" style="89" bestFit="1" customWidth="1"/>
    <col min="11522" max="11522" width="78.42578125" style="89" customWidth="1"/>
    <col min="11523" max="11523" width="10.85546875" style="89"/>
    <col min="11524" max="11524" width="31.140625" style="89" customWidth="1"/>
    <col min="11525" max="11525" width="70.140625" style="89" customWidth="1"/>
    <col min="11526" max="11526" width="17.42578125" style="89" customWidth="1"/>
    <col min="11527" max="11528" width="21.85546875" style="89" customWidth="1"/>
    <col min="11529" max="11529" width="19.42578125" style="89" customWidth="1"/>
    <col min="11530" max="11530" width="42" style="89" customWidth="1"/>
    <col min="11531" max="11776" width="10.85546875" style="89"/>
    <col min="11777" max="11777" width="72" style="89" bestFit="1" customWidth="1"/>
    <col min="11778" max="11778" width="78.42578125" style="89" customWidth="1"/>
    <col min="11779" max="11779" width="10.85546875" style="89"/>
    <col min="11780" max="11780" width="31.140625" style="89" customWidth="1"/>
    <col min="11781" max="11781" width="70.140625" style="89" customWidth="1"/>
    <col min="11782" max="11782" width="17.42578125" style="89" customWidth="1"/>
    <col min="11783" max="11784" width="21.85546875" style="89" customWidth="1"/>
    <col min="11785" max="11785" width="19.42578125" style="89" customWidth="1"/>
    <col min="11786" max="11786" width="42" style="89" customWidth="1"/>
    <col min="11787" max="12032" width="10.85546875" style="89"/>
    <col min="12033" max="12033" width="72" style="89" bestFit="1" customWidth="1"/>
    <col min="12034" max="12034" width="78.42578125" style="89" customWidth="1"/>
    <col min="12035" max="12035" width="10.85546875" style="89"/>
    <col min="12036" max="12036" width="31.140625" style="89" customWidth="1"/>
    <col min="12037" max="12037" width="70.140625" style="89" customWidth="1"/>
    <col min="12038" max="12038" width="17.42578125" style="89" customWidth="1"/>
    <col min="12039" max="12040" width="21.85546875" style="89" customWidth="1"/>
    <col min="12041" max="12041" width="19.42578125" style="89" customWidth="1"/>
    <col min="12042" max="12042" width="42" style="89" customWidth="1"/>
    <col min="12043" max="12288" width="10.85546875" style="89"/>
    <col min="12289" max="12289" width="72" style="89" bestFit="1" customWidth="1"/>
    <col min="12290" max="12290" width="78.42578125" style="89" customWidth="1"/>
    <col min="12291" max="12291" width="10.85546875" style="89"/>
    <col min="12292" max="12292" width="31.140625" style="89" customWidth="1"/>
    <col min="12293" max="12293" width="70.140625" style="89" customWidth="1"/>
    <col min="12294" max="12294" width="17.42578125" style="89" customWidth="1"/>
    <col min="12295" max="12296" width="21.85546875" style="89" customWidth="1"/>
    <col min="12297" max="12297" width="19.42578125" style="89" customWidth="1"/>
    <col min="12298" max="12298" width="42" style="89" customWidth="1"/>
    <col min="12299" max="12544" width="10.85546875" style="89"/>
    <col min="12545" max="12545" width="72" style="89" bestFit="1" customWidth="1"/>
    <col min="12546" max="12546" width="78.42578125" style="89" customWidth="1"/>
    <col min="12547" max="12547" width="10.85546875" style="89"/>
    <col min="12548" max="12548" width="31.140625" style="89" customWidth="1"/>
    <col min="12549" max="12549" width="70.140625" style="89" customWidth="1"/>
    <col min="12550" max="12550" width="17.42578125" style="89" customWidth="1"/>
    <col min="12551" max="12552" width="21.85546875" style="89" customWidth="1"/>
    <col min="12553" max="12553" width="19.42578125" style="89" customWidth="1"/>
    <col min="12554" max="12554" width="42" style="89" customWidth="1"/>
    <col min="12555" max="12800" width="10.85546875" style="89"/>
    <col min="12801" max="12801" width="72" style="89" bestFit="1" customWidth="1"/>
    <col min="12802" max="12802" width="78.42578125" style="89" customWidth="1"/>
    <col min="12803" max="12803" width="10.85546875" style="89"/>
    <col min="12804" max="12804" width="31.140625" style="89" customWidth="1"/>
    <col min="12805" max="12805" width="70.140625" style="89" customWidth="1"/>
    <col min="12806" max="12806" width="17.42578125" style="89" customWidth="1"/>
    <col min="12807" max="12808" width="21.85546875" style="89" customWidth="1"/>
    <col min="12809" max="12809" width="19.42578125" style="89" customWidth="1"/>
    <col min="12810" max="12810" width="42" style="89" customWidth="1"/>
    <col min="12811" max="13056" width="10.85546875" style="89"/>
    <col min="13057" max="13057" width="72" style="89" bestFit="1" customWidth="1"/>
    <col min="13058" max="13058" width="78.42578125" style="89" customWidth="1"/>
    <col min="13059" max="13059" width="10.85546875" style="89"/>
    <col min="13060" max="13060" width="31.140625" style="89" customWidth="1"/>
    <col min="13061" max="13061" width="70.140625" style="89" customWidth="1"/>
    <col min="13062" max="13062" width="17.42578125" style="89" customWidth="1"/>
    <col min="13063" max="13064" width="21.85546875" style="89" customWidth="1"/>
    <col min="13065" max="13065" width="19.42578125" style="89" customWidth="1"/>
    <col min="13066" max="13066" width="42" style="89" customWidth="1"/>
    <col min="13067" max="13312" width="10.85546875" style="89"/>
    <col min="13313" max="13313" width="72" style="89" bestFit="1" customWidth="1"/>
    <col min="13314" max="13314" width="78.42578125" style="89" customWidth="1"/>
    <col min="13315" max="13315" width="10.85546875" style="89"/>
    <col min="13316" max="13316" width="31.140625" style="89" customWidth="1"/>
    <col min="13317" max="13317" width="70.140625" style="89" customWidth="1"/>
    <col min="13318" max="13318" width="17.42578125" style="89" customWidth="1"/>
    <col min="13319" max="13320" width="21.85546875" style="89" customWidth="1"/>
    <col min="13321" max="13321" width="19.42578125" style="89" customWidth="1"/>
    <col min="13322" max="13322" width="42" style="89" customWidth="1"/>
    <col min="13323" max="13568" width="10.85546875" style="89"/>
    <col min="13569" max="13569" width="72" style="89" bestFit="1" customWidth="1"/>
    <col min="13570" max="13570" width="78.42578125" style="89" customWidth="1"/>
    <col min="13571" max="13571" width="10.85546875" style="89"/>
    <col min="13572" max="13572" width="31.140625" style="89" customWidth="1"/>
    <col min="13573" max="13573" width="70.140625" style="89" customWidth="1"/>
    <col min="13574" max="13574" width="17.42578125" style="89" customWidth="1"/>
    <col min="13575" max="13576" width="21.85546875" style="89" customWidth="1"/>
    <col min="13577" max="13577" width="19.42578125" style="89" customWidth="1"/>
    <col min="13578" max="13578" width="42" style="89" customWidth="1"/>
    <col min="13579" max="13824" width="10.85546875" style="89"/>
    <col min="13825" max="13825" width="72" style="89" bestFit="1" customWidth="1"/>
    <col min="13826" max="13826" width="78.42578125" style="89" customWidth="1"/>
    <col min="13827" max="13827" width="10.85546875" style="89"/>
    <col min="13828" max="13828" width="31.140625" style="89" customWidth="1"/>
    <col min="13829" max="13829" width="70.140625" style="89" customWidth="1"/>
    <col min="13830" max="13830" width="17.42578125" style="89" customWidth="1"/>
    <col min="13831" max="13832" width="21.85546875" style="89" customWidth="1"/>
    <col min="13833" max="13833" width="19.42578125" style="89" customWidth="1"/>
    <col min="13834" max="13834" width="42" style="89" customWidth="1"/>
    <col min="13835" max="14080" width="10.85546875" style="89"/>
    <col min="14081" max="14081" width="72" style="89" bestFit="1" customWidth="1"/>
    <col min="14082" max="14082" width="78.42578125" style="89" customWidth="1"/>
    <col min="14083" max="14083" width="10.85546875" style="89"/>
    <col min="14084" max="14084" width="31.140625" style="89" customWidth="1"/>
    <col min="14085" max="14085" width="70.140625" style="89" customWidth="1"/>
    <col min="14086" max="14086" width="17.42578125" style="89" customWidth="1"/>
    <col min="14087" max="14088" width="21.85546875" style="89" customWidth="1"/>
    <col min="14089" max="14089" width="19.42578125" style="89" customWidth="1"/>
    <col min="14090" max="14090" width="42" style="89" customWidth="1"/>
    <col min="14091" max="14336" width="10.85546875" style="89"/>
    <col min="14337" max="14337" width="72" style="89" bestFit="1" customWidth="1"/>
    <col min="14338" max="14338" width="78.42578125" style="89" customWidth="1"/>
    <col min="14339" max="14339" width="10.85546875" style="89"/>
    <col min="14340" max="14340" width="31.140625" style="89" customWidth="1"/>
    <col min="14341" max="14341" width="70.140625" style="89" customWidth="1"/>
    <col min="14342" max="14342" width="17.42578125" style="89" customWidth="1"/>
    <col min="14343" max="14344" width="21.85546875" style="89" customWidth="1"/>
    <col min="14345" max="14345" width="19.42578125" style="89" customWidth="1"/>
    <col min="14346" max="14346" width="42" style="89" customWidth="1"/>
    <col min="14347" max="14592" width="10.85546875" style="89"/>
    <col min="14593" max="14593" width="72" style="89" bestFit="1" customWidth="1"/>
    <col min="14594" max="14594" width="78.42578125" style="89" customWidth="1"/>
    <col min="14595" max="14595" width="10.85546875" style="89"/>
    <col min="14596" max="14596" width="31.140625" style="89" customWidth="1"/>
    <col min="14597" max="14597" width="70.140625" style="89" customWidth="1"/>
    <col min="14598" max="14598" width="17.42578125" style="89" customWidth="1"/>
    <col min="14599" max="14600" width="21.85546875" style="89" customWidth="1"/>
    <col min="14601" max="14601" width="19.42578125" style="89" customWidth="1"/>
    <col min="14602" max="14602" width="42" style="89" customWidth="1"/>
    <col min="14603" max="14848" width="10.85546875" style="89"/>
    <col min="14849" max="14849" width="72" style="89" bestFit="1" customWidth="1"/>
    <col min="14850" max="14850" width="78.42578125" style="89" customWidth="1"/>
    <col min="14851" max="14851" width="10.85546875" style="89"/>
    <col min="14852" max="14852" width="31.140625" style="89" customWidth="1"/>
    <col min="14853" max="14853" width="70.140625" style="89" customWidth="1"/>
    <col min="14854" max="14854" width="17.42578125" style="89" customWidth="1"/>
    <col min="14855" max="14856" width="21.85546875" style="89" customWidth="1"/>
    <col min="14857" max="14857" width="19.42578125" style="89" customWidth="1"/>
    <col min="14858" max="14858" width="42" style="89" customWidth="1"/>
    <col min="14859" max="15104" width="10.85546875" style="89"/>
    <col min="15105" max="15105" width="72" style="89" bestFit="1" customWidth="1"/>
    <col min="15106" max="15106" width="78.42578125" style="89" customWidth="1"/>
    <col min="15107" max="15107" width="10.85546875" style="89"/>
    <col min="15108" max="15108" width="31.140625" style="89" customWidth="1"/>
    <col min="15109" max="15109" width="70.140625" style="89" customWidth="1"/>
    <col min="15110" max="15110" width="17.42578125" style="89" customWidth="1"/>
    <col min="15111" max="15112" width="21.85546875" style="89" customWidth="1"/>
    <col min="15113" max="15113" width="19.42578125" style="89" customWidth="1"/>
    <col min="15114" max="15114" width="42" style="89" customWidth="1"/>
    <col min="15115" max="15360" width="10.85546875" style="89"/>
    <col min="15361" max="15361" width="72" style="89" bestFit="1" customWidth="1"/>
    <col min="15362" max="15362" width="78.42578125" style="89" customWidth="1"/>
    <col min="15363" max="15363" width="10.85546875" style="89"/>
    <col min="15364" max="15364" width="31.140625" style="89" customWidth="1"/>
    <col min="15365" max="15365" width="70.140625" style="89" customWidth="1"/>
    <col min="15366" max="15366" width="17.42578125" style="89" customWidth="1"/>
    <col min="15367" max="15368" width="21.85546875" style="89" customWidth="1"/>
    <col min="15369" max="15369" width="19.42578125" style="89" customWidth="1"/>
    <col min="15370" max="15370" width="42" style="89" customWidth="1"/>
    <col min="15371" max="15616" width="10.85546875" style="89"/>
    <col min="15617" max="15617" width="72" style="89" bestFit="1" customWidth="1"/>
    <col min="15618" max="15618" width="78.42578125" style="89" customWidth="1"/>
    <col min="15619" max="15619" width="10.85546875" style="89"/>
    <col min="15620" max="15620" width="31.140625" style="89" customWidth="1"/>
    <col min="15621" max="15621" width="70.140625" style="89" customWidth="1"/>
    <col min="15622" max="15622" width="17.42578125" style="89" customWidth="1"/>
    <col min="15623" max="15624" width="21.85546875" style="89" customWidth="1"/>
    <col min="15625" max="15625" width="19.42578125" style="89" customWidth="1"/>
    <col min="15626" max="15626" width="42" style="89" customWidth="1"/>
    <col min="15627" max="15872" width="10.85546875" style="89"/>
    <col min="15873" max="15873" width="72" style="89" bestFit="1" customWidth="1"/>
    <col min="15874" max="15874" width="78.42578125" style="89" customWidth="1"/>
    <col min="15875" max="15875" width="10.85546875" style="89"/>
    <col min="15876" max="15876" width="31.140625" style="89" customWidth="1"/>
    <col min="15877" max="15877" width="70.140625" style="89" customWidth="1"/>
    <col min="15878" max="15878" width="17.42578125" style="89" customWidth="1"/>
    <col min="15879" max="15880" width="21.85546875" style="89" customWidth="1"/>
    <col min="15881" max="15881" width="19.42578125" style="89" customWidth="1"/>
    <col min="15882" max="15882" width="42" style="89" customWidth="1"/>
    <col min="15883" max="16128" width="10.85546875" style="89"/>
    <col min="16129" max="16129" width="72" style="89" bestFit="1" customWidth="1"/>
    <col min="16130" max="16130" width="78.42578125" style="89" customWidth="1"/>
    <col min="16131" max="16131" width="10.85546875" style="89"/>
    <col min="16132" max="16132" width="31.140625" style="89" customWidth="1"/>
    <col min="16133" max="16133" width="70.140625" style="89" customWidth="1"/>
    <col min="16134" max="16134" width="17.42578125" style="89" customWidth="1"/>
    <col min="16135" max="16136" width="21.85546875" style="89" customWidth="1"/>
    <col min="16137" max="16137" width="19.42578125" style="89" customWidth="1"/>
    <col min="16138" max="16138" width="42" style="89" customWidth="1"/>
    <col min="16139" max="16384" width="10.85546875" style="89"/>
  </cols>
  <sheetData>
    <row r="1" spans="1:2" ht="25.5" customHeight="1" x14ac:dyDescent="0.25">
      <c r="A1" s="321" t="s">
        <v>0</v>
      </c>
      <c r="B1" s="322"/>
    </row>
    <row r="2" spans="1:2" ht="25.5" customHeight="1" x14ac:dyDescent="0.25">
      <c r="A2" s="323" t="s">
        <v>1</v>
      </c>
      <c r="B2" s="324"/>
    </row>
    <row r="3" spans="1:2" ht="15" x14ac:dyDescent="0.25">
      <c r="A3" s="90" t="s">
        <v>2</v>
      </c>
      <c r="B3" s="91" t="s">
        <v>3</v>
      </c>
    </row>
    <row r="4" spans="1:2" ht="15" x14ac:dyDescent="0.25">
      <c r="A4" s="92" t="s">
        <v>4</v>
      </c>
      <c r="B4" s="93" t="s">
        <v>5</v>
      </c>
    </row>
    <row r="5" spans="1:2" ht="15" x14ac:dyDescent="0.25">
      <c r="A5" s="92" t="s">
        <v>6</v>
      </c>
      <c r="B5" s="93" t="s">
        <v>7</v>
      </c>
    </row>
    <row r="6" spans="1:2" ht="103.5" x14ac:dyDescent="0.25">
      <c r="A6" s="92" t="s">
        <v>8</v>
      </c>
      <c r="B6" s="94" t="s">
        <v>9</v>
      </c>
    </row>
    <row r="7" spans="1:2" ht="40.5" customHeight="1" x14ac:dyDescent="0.25">
      <c r="A7" s="92" t="s">
        <v>10</v>
      </c>
      <c r="B7" s="95" t="s">
        <v>11</v>
      </c>
    </row>
    <row r="8" spans="1:2" ht="29.25" customHeight="1" x14ac:dyDescent="0.25">
      <c r="A8" s="92" t="s">
        <v>12</v>
      </c>
      <c r="B8" s="95" t="s">
        <v>13</v>
      </c>
    </row>
    <row r="9" spans="1:2" ht="38.25" customHeight="1" x14ac:dyDescent="0.25">
      <c r="A9" s="92" t="s">
        <v>14</v>
      </c>
      <c r="B9" s="95" t="s">
        <v>13</v>
      </c>
    </row>
    <row r="10" spans="1:2" ht="28.5" x14ac:dyDescent="0.25">
      <c r="A10" s="92" t="s">
        <v>15</v>
      </c>
      <c r="B10" s="96" t="s">
        <v>16</v>
      </c>
    </row>
    <row r="11" spans="1:2" ht="15" x14ac:dyDescent="0.25">
      <c r="A11" s="92" t="s">
        <v>17</v>
      </c>
      <c r="B11" s="96" t="s">
        <v>18</v>
      </c>
    </row>
    <row r="12" spans="1:2" ht="8.25" customHeight="1" x14ac:dyDescent="0.25">
      <c r="A12" s="97"/>
      <c r="B12" s="98"/>
    </row>
    <row r="13" spans="1:2" ht="15" x14ac:dyDescent="0.25">
      <c r="A13" s="92" t="s">
        <v>19</v>
      </c>
      <c r="B13" s="99" t="s">
        <v>20</v>
      </c>
    </row>
    <row r="14" spans="1:2" ht="15" x14ac:dyDescent="0.25">
      <c r="A14" s="92" t="s">
        <v>21</v>
      </c>
      <c r="B14" s="99" t="s">
        <v>22</v>
      </c>
    </row>
    <row r="15" spans="1:2" ht="28.5" x14ac:dyDescent="0.25">
      <c r="A15" s="92" t="s">
        <v>23</v>
      </c>
      <c r="B15" s="99" t="s">
        <v>24</v>
      </c>
    </row>
    <row r="16" spans="1:2" ht="15" x14ac:dyDescent="0.25">
      <c r="A16" s="92" t="s">
        <v>25</v>
      </c>
      <c r="B16" s="99" t="s">
        <v>26</v>
      </c>
    </row>
    <row r="17" spans="1:2" ht="8.25" customHeight="1" x14ac:dyDescent="0.25">
      <c r="A17" s="97"/>
      <c r="B17" s="100"/>
    </row>
    <row r="18" spans="1:2" ht="42.75" x14ac:dyDescent="0.25">
      <c r="A18" s="92" t="s">
        <v>27</v>
      </c>
      <c r="B18" s="99" t="s">
        <v>28</v>
      </c>
    </row>
    <row r="19" spans="1:2" ht="28.5" x14ac:dyDescent="0.25">
      <c r="A19" s="92" t="s">
        <v>29</v>
      </c>
      <c r="B19" s="99" t="s">
        <v>30</v>
      </c>
    </row>
    <row r="20" spans="1:2" ht="28.5" x14ac:dyDescent="0.25">
      <c r="A20" s="92" t="s">
        <v>31</v>
      </c>
      <c r="B20" s="99" t="s">
        <v>32</v>
      </c>
    </row>
    <row r="21" spans="1:2" ht="28.5" x14ac:dyDescent="0.25">
      <c r="A21" s="92" t="s">
        <v>25</v>
      </c>
      <c r="B21" s="99" t="s">
        <v>33</v>
      </c>
    </row>
    <row r="22" spans="1:2" ht="8.25" customHeight="1" x14ac:dyDescent="0.25">
      <c r="A22" s="97"/>
      <c r="B22" s="100"/>
    </row>
    <row r="23" spans="1:2" ht="31.5" customHeight="1" x14ac:dyDescent="0.25">
      <c r="A23" s="92" t="s">
        <v>34</v>
      </c>
      <c r="B23" s="99" t="s">
        <v>35</v>
      </c>
    </row>
    <row r="24" spans="1:2" ht="15" x14ac:dyDescent="0.25">
      <c r="A24" s="92" t="s">
        <v>36</v>
      </c>
      <c r="B24" s="99" t="s">
        <v>37</v>
      </c>
    </row>
    <row r="25" spans="1:2" ht="20.100000000000001" customHeight="1" x14ac:dyDescent="0.25">
      <c r="A25" s="92" t="s">
        <v>38</v>
      </c>
      <c r="B25" s="99" t="s">
        <v>39</v>
      </c>
    </row>
    <row r="26" spans="1:2" ht="29.1" customHeight="1" x14ac:dyDescent="0.25">
      <c r="A26" s="92" t="s">
        <v>40</v>
      </c>
      <c r="B26" s="99" t="s">
        <v>41</v>
      </c>
    </row>
    <row r="27" spans="1:2" ht="20.45" customHeight="1" x14ac:dyDescent="0.25">
      <c r="A27" s="92" t="s">
        <v>42</v>
      </c>
      <c r="B27" s="99" t="s">
        <v>43</v>
      </c>
    </row>
    <row r="28" spans="1:2" ht="8.25" customHeight="1" x14ac:dyDescent="0.25">
      <c r="A28" s="97"/>
      <c r="B28" s="100"/>
    </row>
    <row r="29" spans="1:2" ht="28.5" x14ac:dyDescent="0.25">
      <c r="A29" s="92" t="s">
        <v>44</v>
      </c>
      <c r="B29" s="99" t="s">
        <v>45</v>
      </c>
    </row>
    <row r="30" spans="1:2" ht="42.75" x14ac:dyDescent="0.25">
      <c r="A30" s="92" t="s">
        <v>46</v>
      </c>
      <c r="B30" s="99" t="s">
        <v>47</v>
      </c>
    </row>
    <row r="31" spans="1:2" ht="42.75" x14ac:dyDescent="0.25">
      <c r="A31" s="92" t="s">
        <v>48</v>
      </c>
      <c r="B31" s="99" t="s">
        <v>49</v>
      </c>
    </row>
    <row r="32" spans="1:2" ht="28.5" x14ac:dyDescent="0.25">
      <c r="A32" s="92" t="s">
        <v>50</v>
      </c>
      <c r="B32" s="99" t="s">
        <v>51</v>
      </c>
    </row>
    <row r="33" spans="1:2" ht="57" x14ac:dyDescent="0.25">
      <c r="A33" s="92" t="s">
        <v>52</v>
      </c>
      <c r="B33" s="99" t="s">
        <v>53</v>
      </c>
    </row>
    <row r="34" spans="1:2" ht="85.35" customHeight="1" x14ac:dyDescent="0.25">
      <c r="A34" s="101" t="s">
        <v>54</v>
      </c>
      <c r="B34" s="99" t="s">
        <v>55</v>
      </c>
    </row>
    <row r="35" spans="1:2" ht="81.599999999999994" customHeight="1" x14ac:dyDescent="0.25">
      <c r="A35" s="101" t="s">
        <v>56</v>
      </c>
      <c r="B35" s="99" t="s">
        <v>57</v>
      </c>
    </row>
    <row r="36" spans="1:2" ht="54" customHeight="1" x14ac:dyDescent="0.25">
      <c r="A36" s="101" t="s">
        <v>58</v>
      </c>
      <c r="B36" s="99" t="s">
        <v>59</v>
      </c>
    </row>
    <row r="37" spans="1:2" ht="8.25" customHeight="1" x14ac:dyDescent="0.25">
      <c r="A37" s="102"/>
      <c r="B37" s="100"/>
    </row>
    <row r="38" spans="1:2" ht="57" x14ac:dyDescent="0.25">
      <c r="A38" s="101" t="s">
        <v>60</v>
      </c>
      <c r="B38" s="99" t="s">
        <v>61</v>
      </c>
    </row>
    <row r="39" spans="1:2" ht="42.75" x14ac:dyDescent="0.25">
      <c r="A39" s="101" t="s">
        <v>62</v>
      </c>
      <c r="B39" s="99" t="s">
        <v>63</v>
      </c>
    </row>
    <row r="40" spans="1:2" ht="28.5" x14ac:dyDescent="0.25">
      <c r="A40" s="101" t="s">
        <v>64</v>
      </c>
      <c r="B40" s="99" t="s">
        <v>65</v>
      </c>
    </row>
    <row r="41" spans="1:2" ht="71.25" x14ac:dyDescent="0.25">
      <c r="A41" s="101" t="s">
        <v>66</v>
      </c>
      <c r="B41" s="99" t="s">
        <v>67</v>
      </c>
    </row>
    <row r="42" spans="1:2" ht="28.5" x14ac:dyDescent="0.25">
      <c r="A42" s="92" t="s">
        <v>68</v>
      </c>
      <c r="B42" s="99" t="s">
        <v>69</v>
      </c>
    </row>
    <row r="43" spans="1:2" ht="15" x14ac:dyDescent="0.25">
      <c r="A43" s="101"/>
      <c r="B43" s="103"/>
    </row>
    <row r="44" spans="1:2" ht="25.5" customHeight="1" x14ac:dyDescent="0.25">
      <c r="A44" s="323" t="s">
        <v>70</v>
      </c>
      <c r="B44" s="324"/>
    </row>
    <row r="45" spans="1:2" ht="15" x14ac:dyDescent="0.25">
      <c r="A45" s="90" t="s">
        <v>2</v>
      </c>
      <c r="B45" s="91" t="s">
        <v>3</v>
      </c>
    </row>
    <row r="46" spans="1:2" ht="15" x14ac:dyDescent="0.25">
      <c r="A46" s="92" t="s">
        <v>6</v>
      </c>
      <c r="B46" s="93" t="s">
        <v>7</v>
      </c>
    </row>
    <row r="47" spans="1:2" ht="103.5" x14ac:dyDescent="0.25">
      <c r="A47" s="92" t="s">
        <v>8</v>
      </c>
      <c r="B47" s="94" t="s">
        <v>9</v>
      </c>
    </row>
    <row r="48" spans="1:2" ht="15" x14ac:dyDescent="0.25">
      <c r="A48" s="92" t="s">
        <v>71</v>
      </c>
      <c r="B48" s="104" t="s">
        <v>72</v>
      </c>
    </row>
    <row r="49" spans="1:2" ht="37.5" customHeight="1" x14ac:dyDescent="0.25">
      <c r="A49" s="92" t="s">
        <v>73</v>
      </c>
      <c r="B49" s="104" t="s">
        <v>13</v>
      </c>
    </row>
    <row r="50" spans="1:2" ht="28.5" x14ac:dyDescent="0.25">
      <c r="A50" s="92" t="s">
        <v>74</v>
      </c>
      <c r="B50" s="104" t="s">
        <v>75</v>
      </c>
    </row>
    <row r="51" spans="1:2" ht="42.75" x14ac:dyDescent="0.25">
      <c r="A51" s="92" t="s">
        <v>76</v>
      </c>
      <c r="B51" s="105" t="s">
        <v>77</v>
      </c>
    </row>
    <row r="52" spans="1:2" ht="42.75" x14ac:dyDescent="0.25">
      <c r="A52" s="92" t="s">
        <v>78</v>
      </c>
      <c r="B52" s="105" t="s">
        <v>79</v>
      </c>
    </row>
    <row r="53" spans="1:2" ht="15" x14ac:dyDescent="0.25">
      <c r="A53" s="92" t="s">
        <v>80</v>
      </c>
      <c r="B53" s="105" t="s">
        <v>81</v>
      </c>
    </row>
    <row r="54" spans="1:2" ht="71.25" x14ac:dyDescent="0.25">
      <c r="A54" s="92" t="s">
        <v>82</v>
      </c>
      <c r="B54" s="105" t="s">
        <v>83</v>
      </c>
    </row>
    <row r="55" spans="1:2" ht="60" x14ac:dyDescent="0.25">
      <c r="A55" s="101" t="s">
        <v>84</v>
      </c>
      <c r="B55" s="105" t="s">
        <v>85</v>
      </c>
    </row>
    <row r="56" spans="1:2" ht="28.5" x14ac:dyDescent="0.25">
      <c r="A56" s="92" t="s">
        <v>86</v>
      </c>
      <c r="B56" s="105" t="s">
        <v>87</v>
      </c>
    </row>
    <row r="57" spans="1:2" ht="85.5" x14ac:dyDescent="0.25">
      <c r="A57" s="92" t="s">
        <v>88</v>
      </c>
      <c r="B57" s="105" t="s">
        <v>89</v>
      </c>
    </row>
    <row r="58" spans="1:2" ht="15" x14ac:dyDescent="0.25">
      <c r="A58" s="92" t="s">
        <v>90</v>
      </c>
      <c r="B58" s="105" t="s">
        <v>91</v>
      </c>
    </row>
    <row r="59" spans="1:2" ht="28.5" x14ac:dyDescent="0.25">
      <c r="A59" s="92" t="s">
        <v>92</v>
      </c>
      <c r="B59" s="105" t="s">
        <v>93</v>
      </c>
    </row>
    <row r="60" spans="1:2" ht="28.5" x14ac:dyDescent="0.25">
      <c r="A60" s="92" t="s">
        <v>94</v>
      </c>
      <c r="B60" s="105" t="s">
        <v>95</v>
      </c>
    </row>
    <row r="61" spans="1:2" ht="28.5" x14ac:dyDescent="0.25">
      <c r="A61" s="92" t="s">
        <v>96</v>
      </c>
      <c r="B61" s="105" t="s">
        <v>97</v>
      </c>
    </row>
    <row r="62" spans="1:2" ht="28.5" x14ac:dyDescent="0.25">
      <c r="A62" s="92" t="s">
        <v>98</v>
      </c>
      <c r="B62" s="105" t="s">
        <v>99</v>
      </c>
    </row>
    <row r="63" spans="1:2" ht="42.75" x14ac:dyDescent="0.25">
      <c r="A63" s="92" t="s">
        <v>100</v>
      </c>
      <c r="B63" s="105" t="s">
        <v>101</v>
      </c>
    </row>
    <row r="64" spans="1:2" ht="79.5" customHeight="1" x14ac:dyDescent="0.25">
      <c r="A64" s="92" t="s">
        <v>102</v>
      </c>
      <c r="B64" s="105" t="s">
        <v>103</v>
      </c>
    </row>
    <row r="65" spans="1:2" ht="114" x14ac:dyDescent="0.25">
      <c r="A65" s="92" t="s">
        <v>104</v>
      </c>
      <c r="B65" s="105" t="s">
        <v>105</v>
      </c>
    </row>
    <row r="66" spans="1:2" ht="28.5" x14ac:dyDescent="0.25">
      <c r="A66" s="92" t="s">
        <v>106</v>
      </c>
      <c r="B66" s="105" t="s">
        <v>107</v>
      </c>
    </row>
    <row r="67" spans="1:2" ht="156.75" x14ac:dyDescent="0.25">
      <c r="A67" s="92" t="s">
        <v>108</v>
      </c>
      <c r="B67" s="105" t="s">
        <v>109</v>
      </c>
    </row>
    <row r="68" spans="1:2" ht="28.5" x14ac:dyDescent="0.25">
      <c r="A68" s="92" t="s">
        <v>110</v>
      </c>
      <c r="B68" s="105" t="s">
        <v>111</v>
      </c>
    </row>
    <row r="69" spans="1:2" ht="30" x14ac:dyDescent="0.25">
      <c r="A69" s="101" t="s">
        <v>112</v>
      </c>
      <c r="B69" s="105" t="s">
        <v>113</v>
      </c>
    </row>
    <row r="70" spans="1:2" ht="25.5" customHeight="1" x14ac:dyDescent="0.25">
      <c r="A70" s="323" t="s">
        <v>114</v>
      </c>
      <c r="B70" s="324"/>
    </row>
    <row r="71" spans="1:2" ht="15" x14ac:dyDescent="0.25">
      <c r="A71" s="325" t="s">
        <v>115</v>
      </c>
      <c r="B71" s="326"/>
    </row>
    <row r="72" spans="1:2" ht="72" customHeight="1" x14ac:dyDescent="0.25">
      <c r="A72" s="319" t="s">
        <v>116</v>
      </c>
      <c r="B72" s="320"/>
    </row>
    <row r="73" spans="1:2" ht="28.5" x14ac:dyDescent="0.25">
      <c r="A73" s="92" t="s">
        <v>117</v>
      </c>
      <c r="B73" s="105" t="s">
        <v>118</v>
      </c>
    </row>
    <row r="74" spans="1:2" ht="28.5" x14ac:dyDescent="0.25">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DCF2-C6C3-456E-86FF-78052E332704}">
  <dimension ref="B4:D13"/>
  <sheetViews>
    <sheetView workbookViewId="0">
      <selection activeCell="B5" sqref="B5:D12"/>
    </sheetView>
  </sheetViews>
  <sheetFormatPr baseColWidth="10" defaultColWidth="11.42578125" defaultRowHeight="15" x14ac:dyDescent="0.25"/>
  <cols>
    <col min="3" max="3" width="18.28515625" style="278" bestFit="1" customWidth="1"/>
    <col min="4" max="4" width="11.42578125" style="281"/>
  </cols>
  <sheetData>
    <row r="4" spans="2:4" x14ac:dyDescent="0.25">
      <c r="B4" t="s">
        <v>121</v>
      </c>
    </row>
    <row r="5" spans="2:4" x14ac:dyDescent="0.25">
      <c r="B5">
        <v>1</v>
      </c>
      <c r="C5" s="278">
        <v>1705565600</v>
      </c>
      <c r="D5" s="281">
        <f>+C5/$C$13</f>
        <v>0.46982117285240743</v>
      </c>
    </row>
    <row r="6" spans="2:4" x14ac:dyDescent="0.25">
      <c r="B6">
        <v>2</v>
      </c>
      <c r="C6" s="278">
        <v>229464000</v>
      </c>
      <c r="D6" s="281">
        <f t="shared" ref="D6:D12" si="0">+C6/$C$13</f>
        <v>6.3208970447929308E-2</v>
      </c>
    </row>
    <row r="7" spans="2:4" x14ac:dyDescent="0.25">
      <c r="B7">
        <v>3</v>
      </c>
      <c r="C7" s="278">
        <v>156456000</v>
      </c>
      <c r="D7" s="281">
        <f t="shared" si="0"/>
        <v>4.3097926822513455E-2</v>
      </c>
    </row>
    <row r="8" spans="2:4" x14ac:dyDescent="0.25">
      <c r="B8">
        <v>4</v>
      </c>
      <c r="C8" s="278">
        <v>0</v>
      </c>
      <c r="D8" s="281">
        <f t="shared" si="0"/>
        <v>0</v>
      </c>
    </row>
    <row r="9" spans="2:4" x14ac:dyDescent="0.25">
      <c r="B9">
        <v>5</v>
      </c>
      <c r="C9" s="278">
        <v>486295476</v>
      </c>
      <c r="D9" s="281">
        <f t="shared" si="0"/>
        <v>0.13395668327687879</v>
      </c>
    </row>
    <row r="10" spans="2:4" x14ac:dyDescent="0.25">
      <c r="B10">
        <v>6</v>
      </c>
      <c r="C10" s="278">
        <v>524838150</v>
      </c>
      <c r="D10" s="281">
        <f t="shared" si="0"/>
        <v>0.14457378548833755</v>
      </c>
    </row>
    <row r="11" spans="2:4" x14ac:dyDescent="0.25">
      <c r="B11">
        <v>7</v>
      </c>
      <c r="C11" s="278">
        <v>527625000</v>
      </c>
      <c r="D11" s="281">
        <f t="shared" si="0"/>
        <v>0.14534146111193347</v>
      </c>
    </row>
    <row r="12" spans="2:4" x14ac:dyDescent="0.25">
      <c r="B12">
        <v>8</v>
      </c>
      <c r="C12" s="278">
        <v>0</v>
      </c>
      <c r="D12" s="281">
        <f t="shared" si="0"/>
        <v>0</v>
      </c>
    </row>
    <row r="13" spans="2:4" x14ac:dyDescent="0.25">
      <c r="C13" s="278">
        <f>SUM(C5:C12)</f>
        <v>3630244226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AB9E1-03A5-4FA4-8CC8-4ED0AB92C26E}">
  <dimension ref="B10:J18"/>
  <sheetViews>
    <sheetView topLeftCell="B7" workbookViewId="0">
      <selection activeCell="I7" sqref="I1:I1048576"/>
    </sheetView>
  </sheetViews>
  <sheetFormatPr baseColWidth="10" defaultColWidth="11.42578125" defaultRowHeight="15" x14ac:dyDescent="0.25"/>
  <cols>
    <col min="2" max="2" width="40.28515625" customWidth="1"/>
    <col min="3" max="3" width="12.28515625" customWidth="1"/>
    <col min="4" max="4" width="18" customWidth="1"/>
    <col min="5" max="5" width="13.140625" customWidth="1"/>
    <col min="6" max="7" width="18" customWidth="1"/>
    <col min="8" max="8" width="40.28515625" customWidth="1"/>
    <col min="9" max="10" width="13.28515625" customWidth="1"/>
  </cols>
  <sheetData>
    <row r="10" spans="2:10" ht="24" x14ac:dyDescent="0.25">
      <c r="B10" s="285" t="s">
        <v>122</v>
      </c>
      <c r="C10" s="285"/>
      <c r="D10" s="285" t="s">
        <v>123</v>
      </c>
      <c r="E10" s="285"/>
      <c r="F10" s="285" t="s">
        <v>124</v>
      </c>
      <c r="G10" s="285" t="s">
        <v>125</v>
      </c>
      <c r="H10" s="285" t="s">
        <v>126</v>
      </c>
      <c r="I10" s="285" t="s">
        <v>127</v>
      </c>
      <c r="J10" s="285" t="s">
        <v>128</v>
      </c>
    </row>
    <row r="11" spans="2:10" ht="25.5" x14ac:dyDescent="0.25">
      <c r="B11" s="327" t="s">
        <v>129</v>
      </c>
      <c r="C11" s="330">
        <v>0.34</v>
      </c>
      <c r="D11" s="331" t="s">
        <v>130</v>
      </c>
      <c r="E11" s="333">
        <v>0.2</v>
      </c>
      <c r="F11" s="334" t="s">
        <v>131</v>
      </c>
      <c r="G11" s="336">
        <v>1</v>
      </c>
      <c r="H11" s="289" t="s">
        <v>132</v>
      </c>
      <c r="I11" s="298">
        <v>0.1</v>
      </c>
      <c r="J11" s="290">
        <v>0.05</v>
      </c>
    </row>
    <row r="12" spans="2:10" ht="25.5" x14ac:dyDescent="0.25">
      <c r="B12" s="328"/>
      <c r="C12" s="328"/>
      <c r="D12" s="332"/>
      <c r="E12" s="332"/>
      <c r="F12" s="335"/>
      <c r="G12" s="337"/>
      <c r="H12" s="291" t="s">
        <v>133</v>
      </c>
      <c r="I12" s="298">
        <v>0.1</v>
      </c>
      <c r="J12" s="290">
        <v>0.05</v>
      </c>
    </row>
    <row r="13" spans="2:10" ht="25.5" x14ac:dyDescent="0.25">
      <c r="B13" s="328"/>
      <c r="C13" s="328"/>
      <c r="D13" s="332"/>
      <c r="E13" s="332"/>
      <c r="F13" s="335"/>
      <c r="G13" s="337"/>
      <c r="H13" s="289" t="s">
        <v>134</v>
      </c>
      <c r="I13" s="298">
        <v>0.1</v>
      </c>
      <c r="J13" s="290">
        <v>0.05</v>
      </c>
    </row>
    <row r="14" spans="2:10" ht="38.25" x14ac:dyDescent="0.25">
      <c r="B14" s="328"/>
      <c r="C14" s="328"/>
      <c r="D14" s="332"/>
      <c r="E14" s="332"/>
      <c r="F14" s="335"/>
      <c r="G14" s="337"/>
      <c r="H14" s="291" t="s">
        <v>135</v>
      </c>
      <c r="I14" s="298"/>
      <c r="J14" s="290">
        <v>0.05</v>
      </c>
    </row>
    <row r="15" spans="2:10" ht="51" x14ac:dyDescent="0.25">
      <c r="B15" s="329"/>
      <c r="C15" s="329"/>
      <c r="D15" s="286" t="s">
        <v>136</v>
      </c>
      <c r="E15" s="287">
        <v>0.14000000000000001</v>
      </c>
      <c r="F15" s="288" t="s">
        <v>137</v>
      </c>
      <c r="G15" s="292">
        <v>1</v>
      </c>
      <c r="H15" s="289" t="s">
        <v>138</v>
      </c>
      <c r="I15" s="298">
        <v>0.2</v>
      </c>
      <c r="J15" s="290">
        <v>0.14000000000000001</v>
      </c>
    </row>
    <row r="16" spans="2:10" ht="25.5" x14ac:dyDescent="0.25">
      <c r="B16" s="327" t="s">
        <v>139</v>
      </c>
      <c r="C16" s="330">
        <v>0.33</v>
      </c>
      <c r="D16" s="331" t="s">
        <v>140</v>
      </c>
      <c r="E16" s="330">
        <v>0.33</v>
      </c>
      <c r="F16" s="331" t="s">
        <v>141</v>
      </c>
      <c r="G16" s="327">
        <v>1</v>
      </c>
      <c r="H16" s="289" t="s">
        <v>142</v>
      </c>
      <c r="I16" s="298">
        <v>0.25</v>
      </c>
      <c r="J16" s="290">
        <v>0.16</v>
      </c>
    </row>
    <row r="17" spans="2:10" ht="25.5" x14ac:dyDescent="0.25">
      <c r="B17" s="328"/>
      <c r="C17" s="328"/>
      <c r="D17" s="332"/>
      <c r="E17" s="328"/>
      <c r="F17" s="332"/>
      <c r="G17" s="328"/>
      <c r="H17" s="289" t="s">
        <v>143</v>
      </c>
      <c r="I17" s="298">
        <v>0.25</v>
      </c>
      <c r="J17" s="290">
        <v>0.17</v>
      </c>
    </row>
    <row r="18" spans="2:10" ht="51" x14ac:dyDescent="0.25">
      <c r="B18" s="293" t="s">
        <v>144</v>
      </c>
      <c r="C18" s="294">
        <v>0.33</v>
      </c>
      <c r="D18" s="293" t="s">
        <v>145</v>
      </c>
      <c r="E18" s="294">
        <v>0.33</v>
      </c>
      <c r="F18" s="295" t="s">
        <v>146</v>
      </c>
      <c r="G18" s="295">
        <v>1</v>
      </c>
      <c r="H18" s="296" t="s">
        <v>147</v>
      </c>
      <c r="I18" s="297"/>
      <c r="J18" s="297">
        <v>0.33</v>
      </c>
    </row>
  </sheetData>
  <mergeCells count="12">
    <mergeCell ref="G16:G17"/>
    <mergeCell ref="B11:B15"/>
    <mergeCell ref="C11:C15"/>
    <mergeCell ref="D11:D14"/>
    <mergeCell ref="E11:E14"/>
    <mergeCell ref="F11:F14"/>
    <mergeCell ref="G11:G14"/>
    <mergeCell ref="B16:B17"/>
    <mergeCell ref="C16:C17"/>
    <mergeCell ref="D16:D17"/>
    <mergeCell ref="E16:E17"/>
    <mergeCell ref="F16: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65"/>
  <sheetViews>
    <sheetView showGridLines="0" view="pageBreakPreview" topLeftCell="B34" zoomScale="70" zoomScaleNormal="70" zoomScaleSheetLayoutView="70" workbookViewId="0">
      <selection activeCell="I36" sqref="I36"/>
    </sheetView>
  </sheetViews>
  <sheetFormatPr baseColWidth="10" defaultColWidth="10.85546875" defaultRowHeight="14.25" x14ac:dyDescent="0.25"/>
  <cols>
    <col min="1" max="1" width="49.710937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69"/>
      <c r="B1" s="372" t="s">
        <v>148</v>
      </c>
      <c r="C1" s="373"/>
      <c r="D1" s="373"/>
      <c r="E1" s="373"/>
      <c r="F1" s="373"/>
      <c r="G1" s="373"/>
      <c r="H1" s="373"/>
      <c r="I1" s="373"/>
      <c r="J1" s="373"/>
      <c r="K1" s="373"/>
      <c r="L1" s="373"/>
      <c r="M1" s="373"/>
      <c r="N1" s="373"/>
      <c r="O1" s="373"/>
      <c r="P1" s="373"/>
      <c r="Q1" s="373"/>
      <c r="R1" s="373"/>
      <c r="S1" s="373"/>
      <c r="T1" s="373"/>
      <c r="U1" s="373"/>
      <c r="V1" s="373"/>
      <c r="W1" s="373"/>
      <c r="X1" s="373"/>
      <c r="Y1" s="373"/>
      <c r="Z1" s="373"/>
      <c r="AA1" s="374"/>
      <c r="AB1" s="381" t="s">
        <v>149</v>
      </c>
      <c r="AC1" s="382"/>
      <c r="AD1" s="382"/>
      <c r="AE1" s="383"/>
    </row>
    <row r="2" spans="1:31" ht="30.75" customHeight="1" thickBot="1" x14ac:dyDescent="0.3">
      <c r="A2" s="370"/>
      <c r="B2" s="372" t="s">
        <v>150</v>
      </c>
      <c r="C2" s="373"/>
      <c r="D2" s="373"/>
      <c r="E2" s="373"/>
      <c r="F2" s="373"/>
      <c r="G2" s="373"/>
      <c r="H2" s="373"/>
      <c r="I2" s="373"/>
      <c r="J2" s="373"/>
      <c r="K2" s="373"/>
      <c r="L2" s="373"/>
      <c r="M2" s="373"/>
      <c r="N2" s="373"/>
      <c r="O2" s="373"/>
      <c r="P2" s="373"/>
      <c r="Q2" s="373"/>
      <c r="R2" s="373"/>
      <c r="S2" s="373"/>
      <c r="T2" s="373"/>
      <c r="U2" s="373"/>
      <c r="V2" s="373"/>
      <c r="W2" s="373"/>
      <c r="X2" s="373"/>
      <c r="Y2" s="373"/>
      <c r="Z2" s="373"/>
      <c r="AA2" s="374"/>
      <c r="AB2" s="381" t="s">
        <v>151</v>
      </c>
      <c r="AC2" s="382"/>
      <c r="AD2" s="382"/>
      <c r="AE2" s="383"/>
    </row>
    <row r="3" spans="1:31" ht="24" customHeight="1" thickBot="1" x14ac:dyDescent="0.3">
      <c r="A3" s="370"/>
      <c r="B3" s="375" t="s">
        <v>152</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81" t="s">
        <v>153</v>
      </c>
      <c r="AC3" s="382"/>
      <c r="AD3" s="382"/>
      <c r="AE3" s="383"/>
    </row>
    <row r="4" spans="1:31" ht="21.75" customHeight="1" thickBot="1" x14ac:dyDescent="0.3">
      <c r="A4" s="371"/>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4" t="s">
        <v>154</v>
      </c>
      <c r="AC4" s="385"/>
      <c r="AD4" s="385"/>
      <c r="AE4" s="38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87" t="s">
        <v>4</v>
      </c>
      <c r="B7" s="421"/>
      <c r="C7" s="423" t="s">
        <v>155</v>
      </c>
      <c r="D7" s="387" t="s">
        <v>6</v>
      </c>
      <c r="E7" s="393"/>
      <c r="F7" s="393"/>
      <c r="G7" s="393"/>
      <c r="H7" s="388"/>
      <c r="I7" s="415">
        <v>45498</v>
      </c>
      <c r="J7" s="416"/>
      <c r="K7" s="387" t="s">
        <v>8</v>
      </c>
      <c r="L7" s="388"/>
      <c r="M7" s="407" t="s">
        <v>156</v>
      </c>
      <c r="N7" s="408"/>
      <c r="O7" s="396"/>
      <c r="P7" s="397"/>
      <c r="Q7" s="20"/>
      <c r="R7" s="20"/>
      <c r="S7" s="20"/>
      <c r="T7" s="20"/>
      <c r="U7" s="20"/>
      <c r="V7" s="20"/>
      <c r="W7" s="20"/>
      <c r="X7" s="20"/>
      <c r="Y7" s="20"/>
      <c r="Z7" s="21"/>
      <c r="AA7" s="20"/>
      <c r="AB7" s="20"/>
      <c r="AD7" s="22"/>
      <c r="AE7" s="23"/>
    </row>
    <row r="8" spans="1:31" ht="15" x14ac:dyDescent="0.25">
      <c r="A8" s="389"/>
      <c r="B8" s="422"/>
      <c r="C8" s="424"/>
      <c r="D8" s="389"/>
      <c r="E8" s="394"/>
      <c r="F8" s="394"/>
      <c r="G8" s="394"/>
      <c r="H8" s="390"/>
      <c r="I8" s="417"/>
      <c r="J8" s="418"/>
      <c r="K8" s="389"/>
      <c r="L8" s="390"/>
      <c r="M8" s="426" t="s">
        <v>157</v>
      </c>
      <c r="N8" s="427"/>
      <c r="O8" s="409"/>
      <c r="P8" s="410"/>
      <c r="Q8" s="20"/>
      <c r="R8" s="20"/>
      <c r="S8" s="20"/>
      <c r="T8" s="20"/>
      <c r="U8" s="20"/>
      <c r="V8" s="20"/>
      <c r="W8" s="20"/>
      <c r="X8" s="20"/>
      <c r="Y8" s="20"/>
      <c r="Z8" s="21"/>
      <c r="AA8" s="20"/>
      <c r="AB8" s="20"/>
      <c r="AD8" s="22"/>
      <c r="AE8" s="23"/>
    </row>
    <row r="9" spans="1:31" ht="15.75" thickBot="1" x14ac:dyDescent="0.3">
      <c r="A9" s="391"/>
      <c r="B9" s="392"/>
      <c r="C9" s="425"/>
      <c r="D9" s="391"/>
      <c r="E9" s="395"/>
      <c r="F9" s="395"/>
      <c r="G9" s="395"/>
      <c r="H9" s="392"/>
      <c r="I9" s="419"/>
      <c r="J9" s="420"/>
      <c r="K9" s="391"/>
      <c r="L9" s="392"/>
      <c r="M9" s="411" t="s">
        <v>158</v>
      </c>
      <c r="N9" s="412"/>
      <c r="O9" s="413" t="s">
        <v>159</v>
      </c>
      <c r="P9" s="41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87" t="s">
        <v>10</v>
      </c>
      <c r="B11" s="388"/>
      <c r="C11" s="398" t="s">
        <v>160</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row>
    <row r="12" spans="1:31" ht="15" customHeight="1" x14ac:dyDescent="0.25">
      <c r="A12" s="389"/>
      <c r="B12" s="390"/>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1:31" ht="15" customHeight="1" thickBot="1" x14ac:dyDescent="0.3">
      <c r="A13" s="391"/>
      <c r="B13" s="392"/>
      <c r="C13" s="404"/>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3.75" customHeight="1" thickBot="1" x14ac:dyDescent="0.3">
      <c r="A15" s="441" t="s">
        <v>12</v>
      </c>
      <c r="B15" s="442"/>
      <c r="C15" s="447" t="s">
        <v>161</v>
      </c>
      <c r="D15" s="448"/>
      <c r="E15" s="448"/>
      <c r="F15" s="448"/>
      <c r="G15" s="448"/>
      <c r="H15" s="448"/>
      <c r="I15" s="448"/>
      <c r="J15" s="448"/>
      <c r="K15" s="449"/>
      <c r="L15" s="428" t="s">
        <v>14</v>
      </c>
      <c r="M15" s="429"/>
      <c r="N15" s="429"/>
      <c r="O15" s="429"/>
      <c r="P15" s="429"/>
      <c r="Q15" s="430"/>
      <c r="R15" s="434" t="s">
        <v>162</v>
      </c>
      <c r="S15" s="435"/>
      <c r="T15" s="435"/>
      <c r="U15" s="435"/>
      <c r="V15" s="435"/>
      <c r="W15" s="435"/>
      <c r="X15" s="436"/>
      <c r="Y15" s="428" t="s">
        <v>15</v>
      </c>
      <c r="Z15" s="430"/>
      <c r="AA15" s="431" t="s">
        <v>163</v>
      </c>
      <c r="AB15" s="432"/>
      <c r="AC15" s="432"/>
      <c r="AD15" s="432"/>
      <c r="AE15" s="433"/>
    </row>
    <row r="16" spans="1:31" ht="9" customHeight="1" thickBot="1" x14ac:dyDescent="0.3">
      <c r="A16" s="24"/>
      <c r="B16" s="20"/>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D16" s="22"/>
      <c r="AE16" s="23"/>
    </row>
    <row r="17" spans="1:33" s="40" customFormat="1" ht="37.5" customHeight="1" thickBot="1" x14ac:dyDescent="0.3">
      <c r="A17" s="441" t="s">
        <v>17</v>
      </c>
      <c r="B17" s="442"/>
      <c r="C17" s="431" t="s">
        <v>132</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28" t="s">
        <v>164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44"/>
    </row>
    <row r="20" spans="1:33" ht="32.1" customHeight="1" thickBot="1" x14ac:dyDescent="0.3">
      <c r="A20" s="45" t="s">
        <v>19</v>
      </c>
      <c r="B20" s="450" t="s">
        <v>165</v>
      </c>
      <c r="C20" s="451"/>
      <c r="D20" s="451"/>
      <c r="E20" s="451"/>
      <c r="F20" s="451"/>
      <c r="G20" s="451"/>
      <c r="H20" s="451"/>
      <c r="I20" s="451"/>
      <c r="J20" s="451"/>
      <c r="K20" s="451"/>
      <c r="L20" s="451"/>
      <c r="M20" s="451"/>
      <c r="N20" s="451"/>
      <c r="O20" s="452"/>
      <c r="P20" s="428" t="s">
        <v>166</v>
      </c>
      <c r="Q20" s="429"/>
      <c r="R20" s="429"/>
      <c r="S20" s="429"/>
      <c r="T20" s="429"/>
      <c r="U20" s="429"/>
      <c r="V20" s="429"/>
      <c r="W20" s="429"/>
      <c r="X20" s="429"/>
      <c r="Y20" s="429"/>
      <c r="Z20" s="429"/>
      <c r="AA20" s="429"/>
      <c r="AB20" s="429"/>
      <c r="AC20" s="429"/>
      <c r="AD20" s="429"/>
      <c r="AE20" s="430"/>
      <c r="AF20" s="44"/>
    </row>
    <row r="21" spans="1:33" ht="32.1" customHeight="1" thickBot="1" x14ac:dyDescent="0.3">
      <c r="A21" s="25"/>
      <c r="B21" s="46" t="s">
        <v>167</v>
      </c>
      <c r="C21" s="47" t="s">
        <v>168</v>
      </c>
      <c r="D21" s="47" t="s">
        <v>169</v>
      </c>
      <c r="E21" s="47" t="s">
        <v>170</v>
      </c>
      <c r="F21" s="47" t="s">
        <v>171</v>
      </c>
      <c r="G21" s="47" t="s">
        <v>172</v>
      </c>
      <c r="H21" s="47" t="s">
        <v>173</v>
      </c>
      <c r="I21" s="47" t="s">
        <v>155</v>
      </c>
      <c r="J21" s="47" t="s">
        <v>174</v>
      </c>
      <c r="K21" s="47" t="s">
        <v>175</v>
      </c>
      <c r="L21" s="47" t="s">
        <v>176</v>
      </c>
      <c r="M21" s="47" t="s">
        <v>177</v>
      </c>
      <c r="N21" s="47" t="s">
        <v>102</v>
      </c>
      <c r="O21" s="48" t="s">
        <v>100</v>
      </c>
      <c r="P21" s="49"/>
      <c r="Q21" s="45" t="s">
        <v>167</v>
      </c>
      <c r="R21" s="50" t="s">
        <v>168</v>
      </c>
      <c r="S21" s="50" t="s">
        <v>169</v>
      </c>
      <c r="T21" s="50" t="s">
        <v>170</v>
      </c>
      <c r="U21" s="50" t="s">
        <v>171</v>
      </c>
      <c r="V21" s="50" t="s">
        <v>172</v>
      </c>
      <c r="W21" s="50" t="s">
        <v>173</v>
      </c>
      <c r="X21" s="50" t="s">
        <v>155</v>
      </c>
      <c r="Y21" s="50" t="s">
        <v>174</v>
      </c>
      <c r="Z21" s="50" t="s">
        <v>175</v>
      </c>
      <c r="AA21" s="50" t="s">
        <v>176</v>
      </c>
      <c r="AB21" s="50" t="s">
        <v>177</v>
      </c>
      <c r="AC21" s="50" t="s">
        <v>102</v>
      </c>
      <c r="AD21" s="51" t="s">
        <v>178</v>
      </c>
      <c r="AE21" s="51" t="s">
        <v>179</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1617691609.2281899</v>
      </c>
      <c r="Y22" s="56">
        <v>66827983.680929027</v>
      </c>
      <c r="Z22" s="56">
        <v>21046007.090882506</v>
      </c>
      <c r="AA22" s="56"/>
      <c r="AB22" s="56"/>
      <c r="AC22" s="183">
        <f>SUM(Q22:AB22)</f>
        <v>1705565600.0000014</v>
      </c>
      <c r="AE22" s="57"/>
      <c r="AF22" s="52">
        <f>+AC22-96902000</f>
        <v>1608663600.0000014</v>
      </c>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60"/>
      <c r="X23" s="60">
        <v>1355776500</v>
      </c>
      <c r="Y23" s="60"/>
      <c r="Z23" s="60"/>
      <c r="AA23" s="60"/>
      <c r="AB23" s="60"/>
      <c r="AC23" s="60">
        <f>SUM(Q23:AB23)</f>
        <v>1355776500</v>
      </c>
      <c r="AD23" s="60">
        <f>AC23/SUM(W22:AB22)</f>
        <v>0.79491313614674153</v>
      </c>
      <c r="AE23" s="62">
        <f>AC23/AC22</f>
        <v>0.79491313614674153</v>
      </c>
      <c r="AF23" s="52"/>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f>+$AF$22/5</f>
        <v>321732720.0000003</v>
      </c>
      <c r="Z24" s="60">
        <f t="shared" ref="Z24:AA24" si="1">+$AF$22/5</f>
        <v>321732720.0000003</v>
      </c>
      <c r="AA24" s="60">
        <f t="shared" si="1"/>
        <v>321732720.0000003</v>
      </c>
      <c r="AB24" s="60">
        <f>+(($AF$22/5)*2)+96902000</f>
        <v>740367440.0000006</v>
      </c>
      <c r="AC24" s="173">
        <f>SUM(Q24:AB24)</f>
        <v>1705565600.0000014</v>
      </c>
      <c r="AD24" s="60"/>
      <c r="AE24" s="64"/>
      <c r="AF24" s="5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c r="Z25" s="67"/>
      <c r="AA25" s="67"/>
      <c r="AB25" s="67"/>
      <c r="AC25" s="67">
        <f>SUM(Q25:AB25)</f>
        <v>0</v>
      </c>
      <c r="AD25" s="67">
        <f>AC25/SUM(W24:AB24)</f>
        <v>0</v>
      </c>
      <c r="AE25" s="69">
        <f>AC25/AC24</f>
        <v>0</v>
      </c>
      <c r="AF25" s="52"/>
    </row>
    <row r="26" spans="1:33" s="70" customFormat="1" ht="16.5" customHeight="1" thickBot="1" x14ac:dyDescent="0.25">
      <c r="A26" s="303"/>
      <c r="AC26" s="167"/>
      <c r="AE26" s="304"/>
    </row>
    <row r="27" spans="1:33" ht="33.950000000000003" customHeight="1" x14ac:dyDescent="0.25">
      <c r="A27" s="443" t="s">
        <v>180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row>
    <row r="28" spans="1:33" ht="15" customHeight="1" x14ac:dyDescent="0.25">
      <c r="A28" s="440" t="s">
        <v>34</v>
      </c>
      <c r="B28" s="437" t="s">
        <v>36</v>
      </c>
      <c r="C28" s="437"/>
      <c r="D28" s="437" t="s">
        <v>181</v>
      </c>
      <c r="E28" s="437"/>
      <c r="F28" s="437"/>
      <c r="G28" s="437"/>
      <c r="H28" s="437"/>
      <c r="I28" s="437"/>
      <c r="J28" s="437"/>
      <c r="K28" s="437"/>
      <c r="L28" s="437"/>
      <c r="M28" s="437"/>
      <c r="N28" s="437"/>
      <c r="O28" s="437"/>
      <c r="P28" s="437" t="s">
        <v>102</v>
      </c>
      <c r="Q28" s="437" t="s">
        <v>182</v>
      </c>
      <c r="R28" s="437"/>
      <c r="S28" s="437"/>
      <c r="T28" s="437"/>
      <c r="U28" s="437"/>
      <c r="V28" s="437"/>
      <c r="W28" s="437"/>
      <c r="X28" s="437"/>
      <c r="Y28" s="437" t="s">
        <v>183</v>
      </c>
      <c r="Z28" s="437"/>
      <c r="AA28" s="437"/>
      <c r="AB28" s="437"/>
      <c r="AC28" s="437"/>
      <c r="AD28" s="437"/>
      <c r="AE28" s="446"/>
    </row>
    <row r="29" spans="1:33" ht="27" customHeight="1" x14ac:dyDescent="0.25">
      <c r="A29" s="440"/>
      <c r="B29" s="437"/>
      <c r="C29" s="437"/>
      <c r="D29" s="71" t="s">
        <v>167</v>
      </c>
      <c r="E29" s="71" t="s">
        <v>168</v>
      </c>
      <c r="F29" s="71" t="s">
        <v>169</v>
      </c>
      <c r="G29" s="71" t="s">
        <v>170</v>
      </c>
      <c r="H29" s="71" t="s">
        <v>171</v>
      </c>
      <c r="I29" s="71" t="s">
        <v>172</v>
      </c>
      <c r="J29" s="71" t="s">
        <v>173</v>
      </c>
      <c r="K29" s="71" t="s">
        <v>155</v>
      </c>
      <c r="L29" s="71" t="s">
        <v>174</v>
      </c>
      <c r="M29" s="71" t="s">
        <v>175</v>
      </c>
      <c r="N29" s="71" t="s">
        <v>176</v>
      </c>
      <c r="O29" s="71" t="s">
        <v>177</v>
      </c>
      <c r="P29" s="437"/>
      <c r="Q29" s="437"/>
      <c r="R29" s="437"/>
      <c r="S29" s="437"/>
      <c r="T29" s="437"/>
      <c r="U29" s="437"/>
      <c r="V29" s="437"/>
      <c r="W29" s="437"/>
      <c r="X29" s="437"/>
      <c r="Y29" s="437"/>
      <c r="Z29" s="437"/>
      <c r="AA29" s="437"/>
      <c r="AB29" s="437"/>
      <c r="AC29" s="437"/>
      <c r="AD29" s="437"/>
      <c r="AE29" s="446"/>
    </row>
    <row r="30" spans="1:33" ht="108" customHeight="1" thickBot="1" x14ac:dyDescent="0.3">
      <c r="A30" s="174"/>
      <c r="B30" s="453"/>
      <c r="C30" s="453"/>
      <c r="D30" s="16"/>
      <c r="E30" s="16"/>
      <c r="F30" s="16"/>
      <c r="G30" s="16"/>
      <c r="H30" s="16"/>
      <c r="I30" s="16"/>
      <c r="J30" s="16"/>
      <c r="K30" s="16"/>
      <c r="L30" s="16"/>
      <c r="M30" s="16"/>
      <c r="N30" s="16"/>
      <c r="O30" s="16"/>
      <c r="P30" s="72">
        <f>SUM(D30:O30)</f>
        <v>0</v>
      </c>
      <c r="Q30" s="438" t="s">
        <v>184</v>
      </c>
      <c r="R30" s="438"/>
      <c r="S30" s="438"/>
      <c r="T30" s="438"/>
      <c r="U30" s="438"/>
      <c r="V30" s="438"/>
      <c r="W30" s="438"/>
      <c r="X30" s="438"/>
      <c r="Y30" s="438" t="s">
        <v>43</v>
      </c>
      <c r="Z30" s="438"/>
      <c r="AA30" s="438"/>
      <c r="AB30" s="438"/>
      <c r="AC30" s="438"/>
      <c r="AD30" s="438"/>
      <c r="AE30" s="454"/>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398" t="s">
        <v>185</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400"/>
      <c r="AF32" s="162"/>
      <c r="AG32" s="162"/>
    </row>
    <row r="33" spans="1:41" ht="23.1" customHeight="1" x14ac:dyDescent="0.25">
      <c r="A33" s="440" t="s">
        <v>44</v>
      </c>
      <c r="B33" s="437" t="s">
        <v>46</v>
      </c>
      <c r="C33" s="437" t="s">
        <v>36</v>
      </c>
      <c r="D33" s="437" t="s">
        <v>186</v>
      </c>
      <c r="E33" s="437"/>
      <c r="F33" s="437"/>
      <c r="G33" s="437"/>
      <c r="H33" s="437"/>
      <c r="I33" s="437"/>
      <c r="J33" s="437"/>
      <c r="K33" s="437"/>
      <c r="L33" s="437"/>
      <c r="M33" s="437"/>
      <c r="N33" s="437"/>
      <c r="O33" s="437"/>
      <c r="P33" s="437"/>
      <c r="Q33" s="437" t="s">
        <v>187</v>
      </c>
      <c r="R33" s="437"/>
      <c r="S33" s="437"/>
      <c r="T33" s="437"/>
      <c r="U33" s="437"/>
      <c r="V33" s="437"/>
      <c r="W33" s="437"/>
      <c r="X33" s="437"/>
      <c r="Y33" s="437"/>
      <c r="Z33" s="437"/>
      <c r="AA33" s="437"/>
      <c r="AB33" s="437"/>
      <c r="AC33" s="437"/>
      <c r="AD33" s="437"/>
      <c r="AE33" s="446"/>
      <c r="AF33" s="162"/>
      <c r="AG33" s="165"/>
      <c r="AH33" s="76"/>
      <c r="AI33" s="76"/>
      <c r="AJ33" s="76"/>
      <c r="AK33" s="76"/>
      <c r="AL33" s="76"/>
      <c r="AM33" s="76"/>
      <c r="AN33" s="76"/>
      <c r="AO33" s="76"/>
    </row>
    <row r="34" spans="1:41" ht="27" customHeight="1" x14ac:dyDescent="0.25">
      <c r="A34" s="440"/>
      <c r="B34" s="437"/>
      <c r="C34" s="458"/>
      <c r="D34" s="71" t="s">
        <v>167</v>
      </c>
      <c r="E34" s="71" t="s">
        <v>168</v>
      </c>
      <c r="F34" s="71" t="s">
        <v>169</v>
      </c>
      <c r="G34" s="71" t="s">
        <v>170</v>
      </c>
      <c r="H34" s="71" t="s">
        <v>171</v>
      </c>
      <c r="I34" s="71" t="s">
        <v>172</v>
      </c>
      <c r="J34" s="71" t="s">
        <v>173</v>
      </c>
      <c r="K34" s="71" t="s">
        <v>155</v>
      </c>
      <c r="L34" s="71" t="s">
        <v>174</v>
      </c>
      <c r="M34" s="71" t="s">
        <v>175</v>
      </c>
      <c r="N34" s="71" t="s">
        <v>176</v>
      </c>
      <c r="O34" s="71" t="s">
        <v>177</v>
      </c>
      <c r="P34" s="71" t="s">
        <v>102</v>
      </c>
      <c r="Q34" s="455" t="s">
        <v>52</v>
      </c>
      <c r="R34" s="456"/>
      <c r="S34" s="456"/>
      <c r="T34" s="457"/>
      <c r="U34" s="437" t="s">
        <v>54</v>
      </c>
      <c r="V34" s="437"/>
      <c r="W34" s="437"/>
      <c r="X34" s="437"/>
      <c r="Y34" s="437" t="s">
        <v>56</v>
      </c>
      <c r="Z34" s="437"/>
      <c r="AA34" s="437"/>
      <c r="AB34" s="437"/>
      <c r="AC34" s="437" t="s">
        <v>58</v>
      </c>
      <c r="AD34" s="437"/>
      <c r="AE34" s="446"/>
      <c r="AF34" s="162"/>
      <c r="AG34" s="165"/>
      <c r="AH34" s="76"/>
      <c r="AI34" s="76"/>
      <c r="AJ34" s="76"/>
      <c r="AK34" s="76"/>
      <c r="AL34" s="76"/>
      <c r="AM34" s="76"/>
      <c r="AN34" s="76"/>
      <c r="AO34" s="76"/>
    </row>
    <row r="35" spans="1:41" ht="96.75" customHeight="1" x14ac:dyDescent="0.25">
      <c r="A35" s="459" t="str">
        <f>+C17</f>
        <v>Implementar el 100% de los planes de gestión para el cierre de brechas FURAG</v>
      </c>
      <c r="B35" s="461">
        <f>+'CADENA DE VALOR'!I11</f>
        <v>0.1</v>
      </c>
      <c r="C35" s="78" t="s">
        <v>48</v>
      </c>
      <c r="D35" s="77"/>
      <c r="E35" s="77"/>
      <c r="F35" s="77"/>
      <c r="G35" s="77"/>
      <c r="H35" s="77"/>
      <c r="I35" s="77"/>
      <c r="J35" s="299">
        <f>((J41*($B$41/$B$35))+(J43*($B$43/$B$35))+(J45*($B$45/$B$35))+(J47*($B$47/$B$35))+(J49*($B$49/$B$35))+(J51*($B$51/$B$35))+(J53*($B$53/$B$35))+(J55*($B$55/$B$35))+(J57*($B$57/$B$35))+(J59*($B$59/$B$35))+(J61*($B$61/$B$35))+(J63*($B$63/$B$35)))*$P$35</f>
        <v>3.7499999999999999E-2</v>
      </c>
      <c r="K35" s="299">
        <f t="shared" ref="J35:O35" si="2">((K41*($B$41/$B$35))+(K43*($B$43/$B$35))+(K45*($B$45/$B$35))+(K47*($B$47/$B$35))+(K49*($B$49/$B$35))+(K51*($B$51/$B$35))+(K53*($B$53/$B$35))+(K55*($B$55/$B$35))+(K57*($B$57/$B$35))+(K59*($B$59/$B$35))+(K61*($B$61/$B$35))+(K63*($B$63/$B$35)))*$P$35</f>
        <v>0.3208333333333333</v>
      </c>
      <c r="L35" s="299">
        <f t="shared" si="2"/>
        <v>9.4999999999999987E-2</v>
      </c>
      <c r="M35" s="299">
        <f t="shared" si="2"/>
        <v>9.4999999999999987E-2</v>
      </c>
      <c r="N35" s="299">
        <f t="shared" si="2"/>
        <v>7.8333333333333324E-2</v>
      </c>
      <c r="O35" s="299">
        <f t="shared" si="2"/>
        <v>0.37333333333333335</v>
      </c>
      <c r="P35" s="187">
        <f>+'Indicadores PA '!L17</f>
        <v>1</v>
      </c>
      <c r="Q35" s="470" t="s">
        <v>789</v>
      </c>
      <c r="R35" s="471"/>
      <c r="S35" s="471"/>
      <c r="T35" s="472"/>
      <c r="U35" s="476" t="s">
        <v>789</v>
      </c>
      <c r="V35" s="477"/>
      <c r="W35" s="477"/>
      <c r="X35" s="477"/>
      <c r="Y35" s="479" t="s">
        <v>790</v>
      </c>
      <c r="Z35" s="480"/>
      <c r="AA35" s="480"/>
      <c r="AB35" s="481"/>
      <c r="AC35" s="479" t="s">
        <v>791</v>
      </c>
      <c r="AD35" s="480"/>
      <c r="AE35" s="485"/>
      <c r="AF35" s="162"/>
      <c r="AG35" s="165"/>
      <c r="AH35" s="76"/>
      <c r="AI35" s="76"/>
      <c r="AJ35" s="76"/>
      <c r="AK35" s="76"/>
      <c r="AL35" s="76"/>
      <c r="AM35" s="76"/>
      <c r="AN35" s="76"/>
      <c r="AO35" s="76"/>
    </row>
    <row r="36" spans="1:41" ht="99" customHeight="1" thickBot="1" x14ac:dyDescent="0.3">
      <c r="A36" s="460"/>
      <c r="B36" s="462"/>
      <c r="C36" s="79" t="s">
        <v>50</v>
      </c>
      <c r="D36" s="166"/>
      <c r="E36" s="166"/>
      <c r="F36" s="166"/>
      <c r="G36" s="80"/>
      <c r="H36" s="80"/>
      <c r="I36" s="80"/>
      <c r="J36" s="317">
        <f>((J42*($B$41/$B$35))+(J44*($B$43/$B$35))+(J46*($B$45/$B$35))+(J48*($B$47/$B$35))+(J50*($B$49/$B$35))+(J52*($B$51/$B$35))+(J54*($B$53/$B$35))+(J56*($B$55/$B$35))+(J58*($B$57/$B$35))+(J60*($B$59/$B$35))+(J62*($B$61/$B$35))+(J64*($B$63/$B$35)))*$P$35</f>
        <v>3.7499999999999999E-2</v>
      </c>
      <c r="K36" s="317">
        <f>((K42*($B$41/$B$35))+(K44*($B$43/$B$35))+(K46*($B$45/$B$35))+(K48*($B$47/$B$35))+(K50*($B$49/$B$35))+(K52*($B$51/$B$35))+(K54*($B$53/$B$35))+(K56*($B$55/$B$35))+(K58*($B$57/$B$35))+(K60*($B$59/$B$35))+(K62*($B$61/$B$35))+(K64*($B$63/$B$35)))*$P$35</f>
        <v>0.3208333333333333</v>
      </c>
      <c r="L36" s="317">
        <f t="shared" ref="K36:O36" si="3">((L42*($B$41/$B$35))+(L44*($B$43/$B$35))+(L46*($B$45/$B$35))+(L48*($B$47/$B$35))+(L50*($B$49/$B$35))+(L52*($B$51/$B$35))+(L54*($B$53/$B$35))+(L56*($B$55/$B$35))+(L58*($B$57/$B$35))+(L60*($B$59/$B$35))+(L62*($B$61/$B$35))+(L64*($B$63/$B$35)))*$P$35</f>
        <v>0</v>
      </c>
      <c r="M36" s="317">
        <f t="shared" si="3"/>
        <v>0</v>
      </c>
      <c r="N36" s="317">
        <f t="shared" si="3"/>
        <v>0</v>
      </c>
      <c r="O36" s="317">
        <f t="shared" si="3"/>
        <v>0</v>
      </c>
      <c r="P36" s="81">
        <f>SUM(D36:O36)</f>
        <v>0.35833333333333328</v>
      </c>
      <c r="Q36" s="473"/>
      <c r="R36" s="474"/>
      <c r="S36" s="474"/>
      <c r="T36" s="475"/>
      <c r="U36" s="478"/>
      <c r="V36" s="478"/>
      <c r="W36" s="478"/>
      <c r="X36" s="478"/>
      <c r="Y36" s="482"/>
      <c r="Z36" s="483"/>
      <c r="AA36" s="483"/>
      <c r="AB36" s="484"/>
      <c r="AC36" s="482"/>
      <c r="AD36" s="483"/>
      <c r="AE36" s="486"/>
      <c r="AF36" s="162"/>
      <c r="AG36" s="165"/>
      <c r="AH36" s="76"/>
      <c r="AI36" s="76"/>
      <c r="AJ36" s="76"/>
      <c r="AK36" s="76"/>
      <c r="AL36" s="76"/>
      <c r="AM36" s="76"/>
      <c r="AN36" s="76"/>
      <c r="AO36" s="76"/>
    </row>
    <row r="37" spans="1:41" s="70" customFormat="1" ht="17.25" customHeight="1" thickBot="1" x14ac:dyDescent="0.25">
      <c r="A37" s="303"/>
      <c r="AE37" s="304"/>
    </row>
    <row r="38" spans="1:41" ht="45" customHeight="1" x14ac:dyDescent="0.25">
      <c r="A38" s="398" t="s">
        <v>188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G38" s="76"/>
      <c r="AH38" s="76"/>
      <c r="AI38" s="76"/>
      <c r="AJ38" s="76"/>
      <c r="AK38" s="76"/>
      <c r="AL38" s="76"/>
      <c r="AM38" s="76"/>
      <c r="AN38" s="76"/>
      <c r="AO38" s="76"/>
    </row>
    <row r="39" spans="1:41" ht="26.1" customHeight="1" x14ac:dyDescent="0.25">
      <c r="A39" s="463" t="s">
        <v>60</v>
      </c>
      <c r="B39" s="464" t="s">
        <v>189</v>
      </c>
      <c r="C39" s="465" t="s">
        <v>190</v>
      </c>
      <c r="D39" s="467" t="s">
        <v>191</v>
      </c>
      <c r="E39" s="468"/>
      <c r="F39" s="468"/>
      <c r="G39" s="468"/>
      <c r="H39" s="468"/>
      <c r="I39" s="468"/>
      <c r="J39" s="468"/>
      <c r="K39" s="468"/>
      <c r="L39" s="468"/>
      <c r="M39" s="468"/>
      <c r="N39" s="468"/>
      <c r="O39" s="468"/>
      <c r="P39" s="469"/>
      <c r="Q39" s="464" t="s">
        <v>192</v>
      </c>
      <c r="R39" s="464"/>
      <c r="S39" s="464"/>
      <c r="T39" s="464"/>
      <c r="U39" s="464"/>
      <c r="V39" s="464"/>
      <c r="W39" s="464"/>
      <c r="X39" s="464"/>
      <c r="Y39" s="464"/>
      <c r="Z39" s="464"/>
      <c r="AA39" s="464"/>
      <c r="AB39" s="464"/>
      <c r="AC39" s="464"/>
      <c r="AD39" s="464"/>
      <c r="AE39" s="487"/>
      <c r="AG39" s="76"/>
      <c r="AH39" s="76"/>
      <c r="AI39" s="76"/>
      <c r="AJ39" s="76"/>
      <c r="AK39" s="76"/>
      <c r="AL39" s="76"/>
      <c r="AM39" s="76"/>
      <c r="AN39" s="76"/>
      <c r="AO39" s="76"/>
    </row>
    <row r="40" spans="1:41" ht="26.1" customHeight="1" x14ac:dyDescent="0.25">
      <c r="A40" s="440"/>
      <c r="B40" s="437"/>
      <c r="C40" s="466"/>
      <c r="D40" s="71" t="s">
        <v>193</v>
      </c>
      <c r="E40" s="71" t="s">
        <v>194</v>
      </c>
      <c r="F40" s="71" t="s">
        <v>195</v>
      </c>
      <c r="G40" s="71" t="s">
        <v>196</v>
      </c>
      <c r="H40" s="71" t="s">
        <v>197</v>
      </c>
      <c r="I40" s="71" t="s">
        <v>198</v>
      </c>
      <c r="J40" s="71" t="s">
        <v>199</v>
      </c>
      <c r="K40" s="71" t="s">
        <v>200</v>
      </c>
      <c r="L40" s="71" t="s">
        <v>201</v>
      </c>
      <c r="M40" s="71" t="s">
        <v>202</v>
      </c>
      <c r="N40" s="71" t="s">
        <v>203</v>
      </c>
      <c r="O40" s="71" t="s">
        <v>204</v>
      </c>
      <c r="P40" s="71" t="s">
        <v>205</v>
      </c>
      <c r="Q40" s="455" t="s">
        <v>206</v>
      </c>
      <c r="R40" s="456"/>
      <c r="S40" s="456"/>
      <c r="T40" s="456"/>
      <c r="U40" s="456"/>
      <c r="V40" s="456"/>
      <c r="W40" s="456"/>
      <c r="X40" s="457"/>
      <c r="Y40" s="455" t="s">
        <v>68</v>
      </c>
      <c r="Z40" s="456"/>
      <c r="AA40" s="456"/>
      <c r="AB40" s="456"/>
      <c r="AC40" s="456"/>
      <c r="AD40" s="456"/>
      <c r="AE40" s="488"/>
      <c r="AG40" s="82"/>
      <c r="AH40" s="82"/>
      <c r="AI40" s="82"/>
      <c r="AJ40" s="82"/>
      <c r="AK40" s="82"/>
      <c r="AL40" s="82"/>
      <c r="AM40" s="82"/>
      <c r="AN40" s="82"/>
      <c r="AO40" s="82"/>
    </row>
    <row r="41" spans="1:41" ht="51" customHeight="1" x14ac:dyDescent="0.25">
      <c r="A41" s="344" t="s">
        <v>208</v>
      </c>
      <c r="B41" s="342">
        <f>$B$35/12</f>
        <v>8.3333333333333332E-3</v>
      </c>
      <c r="C41" s="83" t="s">
        <v>48</v>
      </c>
      <c r="D41" s="84"/>
      <c r="E41" s="84"/>
      <c r="F41" s="84"/>
      <c r="G41" s="84"/>
      <c r="H41" s="84"/>
      <c r="I41" s="84"/>
      <c r="J41" s="84">
        <v>0</v>
      </c>
      <c r="K41" s="168">
        <v>0.5</v>
      </c>
      <c r="L41" s="168">
        <v>0</v>
      </c>
      <c r="M41" s="168">
        <v>0</v>
      </c>
      <c r="N41" s="168">
        <v>0</v>
      </c>
      <c r="O41" s="168">
        <v>0.5</v>
      </c>
      <c r="P41" s="85">
        <f t="shared" ref="P41:P64" si="4">SUM(D41:O41)</f>
        <v>1</v>
      </c>
      <c r="Q41" s="353" t="s">
        <v>209</v>
      </c>
      <c r="R41" s="354"/>
      <c r="S41" s="354"/>
      <c r="T41" s="354"/>
      <c r="U41" s="354"/>
      <c r="V41" s="354"/>
      <c r="W41" s="354"/>
      <c r="X41" s="491"/>
      <c r="Y41" s="495" t="s">
        <v>210</v>
      </c>
      <c r="Z41" s="496"/>
      <c r="AA41" s="496"/>
      <c r="AB41" s="496"/>
      <c r="AC41" s="496"/>
      <c r="AD41" s="496"/>
      <c r="AE41" s="497"/>
    </row>
    <row r="42" spans="1:41" ht="51" customHeight="1" x14ac:dyDescent="0.25">
      <c r="A42" s="341"/>
      <c r="B42" s="343"/>
      <c r="C42" s="87" t="s">
        <v>50</v>
      </c>
      <c r="D42" s="88"/>
      <c r="E42" s="88"/>
      <c r="F42" s="88"/>
      <c r="G42" s="88"/>
      <c r="H42" s="88"/>
      <c r="I42" s="88"/>
      <c r="J42" s="88">
        <v>0</v>
      </c>
      <c r="K42" s="88">
        <v>0.5</v>
      </c>
      <c r="L42" s="88"/>
      <c r="M42" s="88"/>
      <c r="N42" s="88"/>
      <c r="O42" s="88"/>
      <c r="P42" s="85">
        <f t="shared" si="4"/>
        <v>0.5</v>
      </c>
      <c r="Q42" s="492"/>
      <c r="R42" s="493"/>
      <c r="S42" s="493"/>
      <c r="T42" s="493"/>
      <c r="U42" s="493"/>
      <c r="V42" s="493"/>
      <c r="W42" s="493"/>
      <c r="X42" s="494"/>
      <c r="Y42" s="498"/>
      <c r="Z42" s="499"/>
      <c r="AA42" s="499"/>
      <c r="AB42" s="499"/>
      <c r="AC42" s="499"/>
      <c r="AD42" s="499"/>
      <c r="AE42" s="500"/>
    </row>
    <row r="43" spans="1:41" ht="51" customHeight="1" x14ac:dyDescent="0.25">
      <c r="A43" s="344" t="s">
        <v>211</v>
      </c>
      <c r="B43" s="342">
        <f t="shared" ref="B43" si="5">$B$35/12</f>
        <v>8.3333333333333332E-3</v>
      </c>
      <c r="C43" s="83" t="s">
        <v>48</v>
      </c>
      <c r="D43" s="84"/>
      <c r="E43" s="84"/>
      <c r="F43" s="84"/>
      <c r="G43" s="84"/>
      <c r="H43" s="84"/>
      <c r="I43" s="84"/>
      <c r="J43" s="84">
        <v>0</v>
      </c>
      <c r="K43" s="168">
        <v>0.5</v>
      </c>
      <c r="L43" s="168">
        <v>0</v>
      </c>
      <c r="M43" s="168">
        <v>0</v>
      </c>
      <c r="N43" s="168">
        <v>0</v>
      </c>
      <c r="O43" s="168">
        <v>0.5</v>
      </c>
      <c r="P43" s="312">
        <f t="shared" si="4"/>
        <v>1</v>
      </c>
      <c r="Q43" s="338" t="s">
        <v>212</v>
      </c>
      <c r="R43" s="338"/>
      <c r="S43" s="338"/>
      <c r="T43" s="338"/>
      <c r="U43" s="338"/>
      <c r="V43" s="338"/>
      <c r="W43" s="338"/>
      <c r="X43" s="338"/>
      <c r="Y43" s="357" t="s">
        <v>213</v>
      </c>
      <c r="Z43" s="357"/>
      <c r="AA43" s="357"/>
      <c r="AB43" s="357"/>
      <c r="AC43" s="357"/>
      <c r="AD43" s="357"/>
      <c r="AE43" s="357"/>
    </row>
    <row r="44" spans="1:41" ht="51" customHeight="1" x14ac:dyDescent="0.25">
      <c r="A44" s="341"/>
      <c r="B44" s="343"/>
      <c r="C44" s="87" t="s">
        <v>50</v>
      </c>
      <c r="D44" s="88"/>
      <c r="E44" s="88"/>
      <c r="F44" s="88"/>
      <c r="G44" s="88"/>
      <c r="H44" s="88"/>
      <c r="I44" s="88"/>
      <c r="J44" s="88">
        <v>0</v>
      </c>
      <c r="K44" s="88">
        <v>0.5</v>
      </c>
      <c r="L44" s="88"/>
      <c r="M44" s="88"/>
      <c r="N44" s="88"/>
      <c r="O44" s="88"/>
      <c r="P44" s="312">
        <f t="shared" si="4"/>
        <v>0.5</v>
      </c>
      <c r="Q44" s="338"/>
      <c r="R44" s="338"/>
      <c r="S44" s="338"/>
      <c r="T44" s="338"/>
      <c r="U44" s="338"/>
      <c r="V44" s="338"/>
      <c r="W44" s="338"/>
      <c r="X44" s="338"/>
      <c r="Y44" s="368"/>
      <c r="Z44" s="368"/>
      <c r="AA44" s="368"/>
      <c r="AB44" s="368"/>
      <c r="AC44" s="368"/>
      <c r="AD44" s="368"/>
      <c r="AE44" s="368"/>
    </row>
    <row r="45" spans="1:41" ht="51" customHeight="1" x14ac:dyDescent="0.25">
      <c r="A45" s="489" t="s">
        <v>214</v>
      </c>
      <c r="B45" s="342">
        <f t="shared" ref="B45" si="6">$B$35/12</f>
        <v>8.3333333333333332E-3</v>
      </c>
      <c r="C45" s="193" t="s">
        <v>48</v>
      </c>
      <c r="D45" s="194"/>
      <c r="E45" s="194"/>
      <c r="F45" s="194"/>
      <c r="G45" s="194"/>
      <c r="H45" s="194"/>
      <c r="I45" s="194"/>
      <c r="J45" s="84">
        <v>0</v>
      </c>
      <c r="K45" s="168">
        <v>0.5</v>
      </c>
      <c r="L45" s="168">
        <v>0</v>
      </c>
      <c r="M45" s="168">
        <v>0</v>
      </c>
      <c r="N45" s="168">
        <v>0</v>
      </c>
      <c r="O45" s="168">
        <v>0.5</v>
      </c>
      <c r="P45" s="312">
        <f t="shared" si="4"/>
        <v>1</v>
      </c>
      <c r="Q45" s="338" t="s">
        <v>215</v>
      </c>
      <c r="R45" s="338"/>
      <c r="S45" s="338"/>
      <c r="T45" s="338"/>
      <c r="U45" s="338"/>
      <c r="V45" s="338"/>
      <c r="W45" s="338"/>
      <c r="X45" s="339"/>
      <c r="Y45" s="357" t="s">
        <v>216</v>
      </c>
      <c r="Z45" s="357"/>
      <c r="AA45" s="357"/>
      <c r="AB45" s="357"/>
      <c r="AC45" s="357"/>
      <c r="AD45" s="357"/>
      <c r="AE45" s="357"/>
    </row>
    <row r="46" spans="1:41" ht="51" customHeight="1" x14ac:dyDescent="0.25">
      <c r="A46" s="490"/>
      <c r="B46" s="343"/>
      <c r="C46" s="87" t="s">
        <v>50</v>
      </c>
      <c r="D46" s="88"/>
      <c r="E46" s="88"/>
      <c r="F46" s="88"/>
      <c r="G46" s="88"/>
      <c r="H46" s="88"/>
      <c r="I46" s="88"/>
      <c r="J46" s="88">
        <v>0</v>
      </c>
      <c r="K46" s="88">
        <v>0.5</v>
      </c>
      <c r="L46" s="88"/>
      <c r="M46" s="88"/>
      <c r="N46" s="88"/>
      <c r="O46" s="88"/>
      <c r="P46" s="312">
        <f t="shared" si="4"/>
        <v>0.5</v>
      </c>
      <c r="Q46" s="338"/>
      <c r="R46" s="338"/>
      <c r="S46" s="338"/>
      <c r="T46" s="338"/>
      <c r="U46" s="338"/>
      <c r="V46" s="338"/>
      <c r="W46" s="338"/>
      <c r="X46" s="339"/>
      <c r="Y46" s="357"/>
      <c r="Z46" s="357"/>
      <c r="AA46" s="357"/>
      <c r="AB46" s="357"/>
      <c r="AC46" s="357"/>
      <c r="AD46" s="357"/>
      <c r="AE46" s="357"/>
    </row>
    <row r="47" spans="1:41" ht="51" customHeight="1" x14ac:dyDescent="0.25">
      <c r="A47" s="489" t="s">
        <v>217</v>
      </c>
      <c r="B47" s="342">
        <f t="shared" ref="B47" si="7">$B$35/12</f>
        <v>8.3333333333333332E-3</v>
      </c>
      <c r="C47" s="83" t="s">
        <v>48</v>
      </c>
      <c r="D47" s="194"/>
      <c r="E47" s="194"/>
      <c r="F47" s="194"/>
      <c r="G47" s="194"/>
      <c r="H47" s="194"/>
      <c r="I47" s="194"/>
      <c r="J47" s="84">
        <v>0</v>
      </c>
      <c r="K47" s="168">
        <v>0.5</v>
      </c>
      <c r="L47" s="168">
        <v>0</v>
      </c>
      <c r="M47" s="168">
        <v>0</v>
      </c>
      <c r="N47" s="168">
        <v>0</v>
      </c>
      <c r="O47" s="168">
        <v>0.5</v>
      </c>
      <c r="P47" s="85">
        <f t="shared" si="4"/>
        <v>1</v>
      </c>
      <c r="Q47" s="492" t="s">
        <v>218</v>
      </c>
      <c r="R47" s="493"/>
      <c r="S47" s="493"/>
      <c r="T47" s="493"/>
      <c r="U47" s="493"/>
      <c r="V47" s="493"/>
      <c r="W47" s="493"/>
      <c r="X47" s="493"/>
      <c r="Y47" s="357" t="s">
        <v>219</v>
      </c>
      <c r="Z47" s="357"/>
      <c r="AA47" s="357"/>
      <c r="AB47" s="357"/>
      <c r="AC47" s="357"/>
      <c r="AD47" s="357"/>
      <c r="AE47" s="357"/>
    </row>
    <row r="48" spans="1:41" ht="51" customHeight="1" x14ac:dyDescent="0.25">
      <c r="A48" s="490"/>
      <c r="B48" s="343"/>
      <c r="C48" s="87" t="s">
        <v>50</v>
      </c>
      <c r="D48" s="88"/>
      <c r="E48" s="88"/>
      <c r="F48" s="88"/>
      <c r="G48" s="88"/>
      <c r="H48" s="88"/>
      <c r="I48" s="88"/>
      <c r="J48" s="88">
        <v>0</v>
      </c>
      <c r="K48" s="88">
        <v>0.5</v>
      </c>
      <c r="L48" s="88"/>
      <c r="M48" s="88"/>
      <c r="N48" s="88"/>
      <c r="O48" s="88"/>
      <c r="P48" s="85">
        <f t="shared" si="4"/>
        <v>0.5</v>
      </c>
      <c r="Q48" s="355"/>
      <c r="R48" s="356"/>
      <c r="S48" s="356"/>
      <c r="T48" s="356"/>
      <c r="U48" s="356"/>
      <c r="V48" s="356"/>
      <c r="W48" s="356"/>
      <c r="X48" s="356"/>
      <c r="Y48" s="368"/>
      <c r="Z48" s="368"/>
      <c r="AA48" s="368"/>
      <c r="AB48" s="368"/>
      <c r="AC48" s="368"/>
      <c r="AD48" s="368"/>
      <c r="AE48" s="368"/>
    </row>
    <row r="49" spans="1:41" ht="51" customHeight="1" x14ac:dyDescent="0.25">
      <c r="A49" s="340" t="s">
        <v>220</v>
      </c>
      <c r="B49" s="342">
        <f t="shared" ref="B49" si="8">$B$35/12</f>
        <v>8.3333333333333332E-3</v>
      </c>
      <c r="C49" s="83" t="s">
        <v>48</v>
      </c>
      <c r="D49" s="84"/>
      <c r="E49" s="84"/>
      <c r="F49" s="84"/>
      <c r="G49" s="84"/>
      <c r="H49" s="84"/>
      <c r="I49" s="84"/>
      <c r="J49" s="84">
        <v>0</v>
      </c>
      <c r="K49" s="168">
        <v>0.5</v>
      </c>
      <c r="L49" s="168">
        <v>0</v>
      </c>
      <c r="M49" s="168">
        <v>0</v>
      </c>
      <c r="N49" s="168">
        <v>0</v>
      </c>
      <c r="O49" s="168">
        <v>0.5</v>
      </c>
      <c r="P49" s="85">
        <f t="shared" ref="P49:P52" si="9">SUM(D49:O49)</f>
        <v>1</v>
      </c>
      <c r="Q49" s="353" t="s">
        <v>221</v>
      </c>
      <c r="R49" s="354"/>
      <c r="S49" s="354"/>
      <c r="T49" s="354"/>
      <c r="U49" s="354"/>
      <c r="V49" s="354"/>
      <c r="W49" s="354"/>
      <c r="X49" s="354"/>
      <c r="Y49" s="357" t="s">
        <v>222</v>
      </c>
      <c r="Z49" s="357"/>
      <c r="AA49" s="357"/>
      <c r="AB49" s="357"/>
      <c r="AC49" s="357"/>
      <c r="AD49" s="357"/>
      <c r="AE49" s="357"/>
    </row>
    <row r="50" spans="1:41" ht="51" customHeight="1" x14ac:dyDescent="0.25">
      <c r="A50" s="341"/>
      <c r="B50" s="343"/>
      <c r="C50" s="87" t="s">
        <v>50</v>
      </c>
      <c r="D50" s="88"/>
      <c r="E50" s="88"/>
      <c r="F50" s="88"/>
      <c r="G50" s="88"/>
      <c r="H50" s="88"/>
      <c r="I50" s="88"/>
      <c r="J50" s="88">
        <v>0</v>
      </c>
      <c r="K50" s="88">
        <v>0.5</v>
      </c>
      <c r="L50" s="88"/>
      <c r="M50" s="88"/>
      <c r="N50" s="88"/>
      <c r="O50" s="88"/>
      <c r="P50" s="85">
        <f t="shared" si="9"/>
        <v>0.5</v>
      </c>
      <c r="Q50" s="355"/>
      <c r="R50" s="356"/>
      <c r="S50" s="356"/>
      <c r="T50" s="356"/>
      <c r="U50" s="356"/>
      <c r="V50" s="356"/>
      <c r="W50" s="356"/>
      <c r="X50" s="356"/>
      <c r="Y50" s="357"/>
      <c r="Z50" s="357"/>
      <c r="AA50" s="357"/>
      <c r="AB50" s="357"/>
      <c r="AC50" s="357"/>
      <c r="AD50" s="357"/>
      <c r="AE50" s="357"/>
    </row>
    <row r="51" spans="1:41" ht="51" customHeight="1" x14ac:dyDescent="0.25">
      <c r="A51" s="340" t="s">
        <v>223</v>
      </c>
      <c r="B51" s="342">
        <f t="shared" ref="B51:B59" si="10">$B$35/12</f>
        <v>8.3333333333333332E-3</v>
      </c>
      <c r="C51" s="83" t="s">
        <v>48</v>
      </c>
      <c r="D51" s="84"/>
      <c r="E51" s="84"/>
      <c r="F51" s="84"/>
      <c r="G51" s="84"/>
      <c r="H51" s="84"/>
      <c r="I51" s="84"/>
      <c r="J51" s="84">
        <v>0</v>
      </c>
      <c r="K51" s="168">
        <v>0.5</v>
      </c>
      <c r="L51" s="168">
        <v>0</v>
      </c>
      <c r="M51" s="168">
        <v>0</v>
      </c>
      <c r="N51" s="168">
        <v>0</v>
      </c>
      <c r="O51" s="168">
        <v>0.5</v>
      </c>
      <c r="P51" s="85">
        <f t="shared" si="9"/>
        <v>1</v>
      </c>
      <c r="Q51" s="353" t="s">
        <v>224</v>
      </c>
      <c r="R51" s="354"/>
      <c r="S51" s="354"/>
      <c r="T51" s="354"/>
      <c r="U51" s="354"/>
      <c r="V51" s="354"/>
      <c r="W51" s="354"/>
      <c r="X51" s="354"/>
      <c r="Y51" s="357" t="s">
        <v>225</v>
      </c>
      <c r="Z51" s="357"/>
      <c r="AA51" s="357"/>
      <c r="AB51" s="357"/>
      <c r="AC51" s="357"/>
      <c r="AD51" s="357"/>
      <c r="AE51" s="357"/>
    </row>
    <row r="52" spans="1:41" ht="51" customHeight="1" x14ac:dyDescent="0.25">
      <c r="A52" s="341"/>
      <c r="B52" s="343"/>
      <c r="C52" s="87" t="s">
        <v>50</v>
      </c>
      <c r="D52" s="88"/>
      <c r="E52" s="88"/>
      <c r="F52" s="88"/>
      <c r="G52" s="88"/>
      <c r="H52" s="88"/>
      <c r="I52" s="88"/>
      <c r="J52" s="88">
        <v>0</v>
      </c>
      <c r="K52" s="88">
        <v>0.5</v>
      </c>
      <c r="L52" s="88"/>
      <c r="M52" s="88"/>
      <c r="N52" s="88"/>
      <c r="O52" s="88"/>
      <c r="P52" s="85">
        <f t="shared" si="9"/>
        <v>0.5</v>
      </c>
      <c r="Q52" s="355"/>
      <c r="R52" s="356"/>
      <c r="S52" s="356"/>
      <c r="T52" s="356"/>
      <c r="U52" s="356"/>
      <c r="V52" s="356"/>
      <c r="W52" s="356"/>
      <c r="X52" s="356"/>
      <c r="Y52" s="357"/>
      <c r="Z52" s="357"/>
      <c r="AA52" s="357"/>
      <c r="AB52" s="357"/>
      <c r="AC52" s="357"/>
      <c r="AD52" s="357"/>
      <c r="AE52" s="357"/>
    </row>
    <row r="53" spans="1:41" ht="51" customHeight="1" x14ac:dyDescent="0.25">
      <c r="A53" s="344" t="s">
        <v>226</v>
      </c>
      <c r="B53" s="342">
        <f t="shared" ref="B53:B61" si="11">$B$35/12</f>
        <v>8.3333333333333332E-3</v>
      </c>
      <c r="C53" s="83" t="s">
        <v>48</v>
      </c>
      <c r="D53" s="84"/>
      <c r="E53" s="84"/>
      <c r="F53" s="84"/>
      <c r="G53" s="84"/>
      <c r="H53" s="84"/>
      <c r="I53" s="84"/>
      <c r="J53" s="84">
        <v>0</v>
      </c>
      <c r="K53" s="168">
        <v>0</v>
      </c>
      <c r="L53" s="168">
        <v>0.24</v>
      </c>
      <c r="M53" s="168">
        <v>0.24</v>
      </c>
      <c r="N53" s="168">
        <v>0.24</v>
      </c>
      <c r="O53" s="168">
        <v>0.28000000000000003</v>
      </c>
      <c r="P53" s="85">
        <f t="shared" ref="P53:P54" si="12">SUM(D53:O53)</f>
        <v>1</v>
      </c>
      <c r="Q53" s="338" t="s">
        <v>234</v>
      </c>
      <c r="R53" s="338"/>
      <c r="S53" s="338"/>
      <c r="T53" s="338"/>
      <c r="U53" s="338"/>
      <c r="V53" s="338"/>
      <c r="W53" s="338"/>
      <c r="X53" s="339"/>
      <c r="Y53" s="360" t="s">
        <v>227</v>
      </c>
      <c r="Z53" s="358"/>
      <c r="AA53" s="358"/>
      <c r="AB53" s="358"/>
      <c r="AC53" s="358"/>
      <c r="AD53" s="358"/>
      <c r="AE53" s="358"/>
    </row>
    <row r="54" spans="1:41" ht="51" customHeight="1" x14ac:dyDescent="0.25">
      <c r="A54" s="341"/>
      <c r="B54" s="343"/>
      <c r="C54" s="87" t="s">
        <v>50</v>
      </c>
      <c r="D54" s="88"/>
      <c r="E54" s="88"/>
      <c r="F54" s="88"/>
      <c r="G54" s="88"/>
      <c r="H54" s="88"/>
      <c r="I54" s="88"/>
      <c r="J54" s="88">
        <v>0</v>
      </c>
      <c r="K54" s="88">
        <v>0</v>
      </c>
      <c r="L54" s="88"/>
      <c r="M54" s="88"/>
      <c r="N54" s="88"/>
      <c r="O54" s="88"/>
      <c r="P54" s="85">
        <f t="shared" si="12"/>
        <v>0</v>
      </c>
      <c r="Q54" s="338"/>
      <c r="R54" s="338"/>
      <c r="S54" s="338"/>
      <c r="T54" s="338"/>
      <c r="U54" s="338"/>
      <c r="V54" s="338"/>
      <c r="W54" s="338"/>
      <c r="X54" s="339"/>
      <c r="Y54" s="361"/>
      <c r="Z54" s="361"/>
      <c r="AA54" s="361"/>
      <c r="AB54" s="361"/>
      <c r="AC54" s="361"/>
      <c r="AD54" s="361"/>
      <c r="AE54" s="361"/>
    </row>
    <row r="55" spans="1:41" ht="132" customHeight="1" x14ac:dyDescent="0.25">
      <c r="A55" s="344" t="s">
        <v>228</v>
      </c>
      <c r="B55" s="342">
        <f t="shared" ref="B55:B63" si="13">$B$35/12</f>
        <v>8.3333333333333332E-3</v>
      </c>
      <c r="C55" s="83" t="s">
        <v>48</v>
      </c>
      <c r="D55" s="84"/>
      <c r="E55" s="84"/>
      <c r="F55" s="84"/>
      <c r="G55" s="84"/>
      <c r="H55" s="84"/>
      <c r="I55" s="84"/>
      <c r="J55" s="84">
        <v>0.25</v>
      </c>
      <c r="K55" s="168">
        <v>0.15</v>
      </c>
      <c r="L55" s="168">
        <v>0.2</v>
      </c>
      <c r="M55" s="168">
        <v>0.2</v>
      </c>
      <c r="N55" s="168">
        <v>0.1</v>
      </c>
      <c r="O55" s="168">
        <v>0.1</v>
      </c>
      <c r="P55" s="85">
        <f t="shared" ref="P55:P62" si="14">SUM(D55:O55)</f>
        <v>1</v>
      </c>
      <c r="Q55" s="362" t="s">
        <v>229</v>
      </c>
      <c r="R55" s="363"/>
      <c r="S55" s="363"/>
      <c r="T55" s="363"/>
      <c r="U55" s="363"/>
      <c r="V55" s="363"/>
      <c r="W55" s="363"/>
      <c r="X55" s="363"/>
      <c r="Y55" s="338" t="s">
        <v>69</v>
      </c>
      <c r="Z55" s="338"/>
      <c r="AA55" s="338"/>
      <c r="AB55" s="338"/>
      <c r="AC55" s="338"/>
      <c r="AD55" s="338"/>
      <c r="AE55" s="338"/>
    </row>
    <row r="56" spans="1:41" ht="132" customHeight="1" x14ac:dyDescent="0.25">
      <c r="A56" s="341"/>
      <c r="B56" s="343"/>
      <c r="C56" s="87" t="s">
        <v>50</v>
      </c>
      <c r="D56" s="88"/>
      <c r="E56" s="88"/>
      <c r="F56" s="88"/>
      <c r="G56" s="88"/>
      <c r="H56" s="88"/>
      <c r="I56" s="88"/>
      <c r="J56" s="88">
        <v>0.25</v>
      </c>
      <c r="K56" s="88">
        <v>0.15</v>
      </c>
      <c r="L56" s="88"/>
      <c r="M56" s="88"/>
      <c r="N56" s="88"/>
      <c r="O56" s="88"/>
      <c r="P56" s="85">
        <f t="shared" si="14"/>
        <v>0.4</v>
      </c>
      <c r="Q56" s="364"/>
      <c r="R56" s="365"/>
      <c r="S56" s="365"/>
      <c r="T56" s="365"/>
      <c r="U56" s="365"/>
      <c r="V56" s="365"/>
      <c r="W56" s="365"/>
      <c r="X56" s="365"/>
      <c r="Y56" s="338"/>
      <c r="Z56" s="338"/>
      <c r="AA56" s="338"/>
      <c r="AB56" s="338"/>
      <c r="AC56" s="338"/>
      <c r="AD56" s="338"/>
      <c r="AE56" s="338"/>
    </row>
    <row r="57" spans="1:41" ht="132" customHeight="1" x14ac:dyDescent="0.25">
      <c r="A57" s="344" t="s">
        <v>230</v>
      </c>
      <c r="B57" s="342">
        <f t="shared" ref="B57" si="15">$B$35/12</f>
        <v>8.3333333333333332E-3</v>
      </c>
      <c r="C57" s="83" t="s">
        <v>48</v>
      </c>
      <c r="D57" s="84"/>
      <c r="E57" s="84"/>
      <c r="F57" s="84"/>
      <c r="G57" s="84"/>
      <c r="H57" s="84"/>
      <c r="I57" s="84"/>
      <c r="J57" s="84">
        <v>0.2</v>
      </c>
      <c r="K57" s="168">
        <v>0.2</v>
      </c>
      <c r="L57" s="168">
        <v>0.2</v>
      </c>
      <c r="M57" s="168">
        <v>0.2</v>
      </c>
      <c r="N57" s="168">
        <v>0.1</v>
      </c>
      <c r="O57" s="168">
        <v>0.1</v>
      </c>
      <c r="P57" s="85">
        <f t="shared" si="14"/>
        <v>1</v>
      </c>
      <c r="Q57" s="366" t="s">
        <v>231</v>
      </c>
      <c r="R57" s="363"/>
      <c r="S57" s="363"/>
      <c r="T57" s="363"/>
      <c r="U57" s="363"/>
      <c r="V57" s="363"/>
      <c r="W57" s="363"/>
      <c r="X57" s="363"/>
      <c r="Y57" s="367" t="s">
        <v>232</v>
      </c>
      <c r="Z57" s="367"/>
      <c r="AA57" s="367"/>
      <c r="AB57" s="367"/>
      <c r="AC57" s="367"/>
      <c r="AD57" s="367"/>
      <c r="AE57" s="367"/>
    </row>
    <row r="58" spans="1:41" ht="132" customHeight="1" x14ac:dyDescent="0.25">
      <c r="A58" s="341"/>
      <c r="B58" s="343"/>
      <c r="C58" s="87" t="s">
        <v>50</v>
      </c>
      <c r="D58" s="88"/>
      <c r="E58" s="88"/>
      <c r="F58" s="88"/>
      <c r="G58" s="88"/>
      <c r="H58" s="88"/>
      <c r="I58" s="88"/>
      <c r="J58" s="88">
        <v>0.2</v>
      </c>
      <c r="K58" s="88">
        <v>0.2</v>
      </c>
      <c r="L58" s="88"/>
      <c r="M58" s="88"/>
      <c r="N58" s="88"/>
      <c r="O58" s="88"/>
      <c r="P58" s="85">
        <f t="shared" si="14"/>
        <v>0.4</v>
      </c>
      <c r="Q58" s="364"/>
      <c r="R58" s="365"/>
      <c r="S58" s="365"/>
      <c r="T58" s="365"/>
      <c r="U58" s="365"/>
      <c r="V58" s="365"/>
      <c r="W58" s="365"/>
      <c r="X58" s="365"/>
      <c r="Y58" s="368"/>
      <c r="Z58" s="368"/>
      <c r="AA58" s="368"/>
      <c r="AB58" s="368"/>
      <c r="AC58" s="368"/>
      <c r="AD58" s="368"/>
      <c r="AE58" s="368"/>
    </row>
    <row r="59" spans="1:41" ht="51" customHeight="1" x14ac:dyDescent="0.25">
      <c r="A59" s="340" t="s">
        <v>233</v>
      </c>
      <c r="B59" s="342">
        <f t="shared" si="10"/>
        <v>8.3333333333333332E-3</v>
      </c>
      <c r="C59" s="83" t="s">
        <v>48</v>
      </c>
      <c r="D59" s="84"/>
      <c r="E59" s="84"/>
      <c r="F59" s="84"/>
      <c r="G59" s="84"/>
      <c r="H59" s="84"/>
      <c r="I59" s="84"/>
      <c r="J59" s="84">
        <v>0</v>
      </c>
      <c r="K59" s="84">
        <v>0</v>
      </c>
      <c r="L59" s="168">
        <v>0.25</v>
      </c>
      <c r="M59" s="168">
        <v>0.25</v>
      </c>
      <c r="N59" s="168">
        <v>0.25</v>
      </c>
      <c r="O59" s="168">
        <v>0.25</v>
      </c>
      <c r="P59" s="185">
        <f t="shared" si="14"/>
        <v>1</v>
      </c>
      <c r="Q59" s="338" t="s">
        <v>234</v>
      </c>
      <c r="R59" s="338"/>
      <c r="S59" s="338"/>
      <c r="T59" s="338"/>
      <c r="U59" s="338"/>
      <c r="V59" s="338"/>
      <c r="W59" s="338"/>
      <c r="X59" s="339"/>
      <c r="Y59" s="338" t="s">
        <v>235</v>
      </c>
      <c r="Z59" s="338"/>
      <c r="AA59" s="338"/>
      <c r="AB59" s="338"/>
      <c r="AC59" s="338"/>
      <c r="AD59" s="338"/>
      <c r="AE59" s="338"/>
      <c r="AG59" s="86"/>
      <c r="AH59" s="86"/>
      <c r="AI59" s="86"/>
      <c r="AJ59" s="86"/>
      <c r="AK59" s="86"/>
      <c r="AL59" s="86"/>
      <c r="AM59" s="86"/>
      <c r="AN59" s="86"/>
      <c r="AO59" s="86"/>
    </row>
    <row r="60" spans="1:41" ht="51" customHeight="1" x14ac:dyDescent="0.25">
      <c r="A60" s="341"/>
      <c r="B60" s="343"/>
      <c r="C60" s="87" t="s">
        <v>50</v>
      </c>
      <c r="D60" s="88"/>
      <c r="E60" s="88"/>
      <c r="F60" s="88"/>
      <c r="G60" s="88"/>
      <c r="H60" s="88"/>
      <c r="I60" s="88"/>
      <c r="J60" s="88">
        <v>0</v>
      </c>
      <c r="K60" s="88">
        <v>0</v>
      </c>
      <c r="L60" s="88"/>
      <c r="M60" s="88"/>
      <c r="N60" s="88"/>
      <c r="O60" s="88"/>
      <c r="P60" s="85">
        <f t="shared" si="14"/>
        <v>0</v>
      </c>
      <c r="Q60" s="338"/>
      <c r="R60" s="338"/>
      <c r="S60" s="338"/>
      <c r="T60" s="338"/>
      <c r="U60" s="338"/>
      <c r="V60" s="338"/>
      <c r="W60" s="338"/>
      <c r="X60" s="339"/>
      <c r="Y60" s="338"/>
      <c r="Z60" s="338"/>
      <c r="AA60" s="338"/>
      <c r="AB60" s="338"/>
      <c r="AC60" s="338"/>
      <c r="AD60" s="338"/>
      <c r="AE60" s="338"/>
    </row>
    <row r="61" spans="1:41" ht="51" customHeight="1" x14ac:dyDescent="0.25">
      <c r="A61" s="340" t="s">
        <v>236</v>
      </c>
      <c r="B61" s="342">
        <f t="shared" si="11"/>
        <v>8.3333333333333332E-3</v>
      </c>
      <c r="C61" s="83" t="s">
        <v>48</v>
      </c>
      <c r="D61" s="84"/>
      <c r="E61" s="84"/>
      <c r="F61" s="84"/>
      <c r="G61" s="84"/>
      <c r="H61" s="84"/>
      <c r="I61" s="84"/>
      <c r="J61" s="84">
        <v>0</v>
      </c>
      <c r="K61" s="84">
        <v>0</v>
      </c>
      <c r="L61" s="168">
        <v>0.25</v>
      </c>
      <c r="M61" s="168">
        <v>0.25</v>
      </c>
      <c r="N61" s="168">
        <v>0.25</v>
      </c>
      <c r="O61" s="168">
        <v>0.25</v>
      </c>
      <c r="P61" s="185">
        <f t="shared" si="14"/>
        <v>1</v>
      </c>
      <c r="Q61" s="338" t="s">
        <v>234</v>
      </c>
      <c r="R61" s="338"/>
      <c r="S61" s="338"/>
      <c r="T61" s="338"/>
      <c r="U61" s="338"/>
      <c r="V61" s="338"/>
      <c r="W61" s="338"/>
      <c r="X61" s="339"/>
      <c r="Y61" s="358" t="s">
        <v>235</v>
      </c>
      <c r="Z61" s="358"/>
      <c r="AA61" s="358"/>
      <c r="AB61" s="358"/>
      <c r="AC61" s="358"/>
      <c r="AD61" s="358"/>
      <c r="AE61" s="358"/>
      <c r="AG61" s="86"/>
      <c r="AH61" s="86"/>
      <c r="AI61" s="86"/>
      <c r="AJ61" s="86"/>
      <c r="AK61" s="86"/>
      <c r="AL61" s="86"/>
      <c r="AM61" s="86"/>
      <c r="AN61" s="86"/>
      <c r="AO61" s="86"/>
    </row>
    <row r="62" spans="1:41" ht="51" customHeight="1" x14ac:dyDescent="0.25">
      <c r="A62" s="341"/>
      <c r="B62" s="343"/>
      <c r="C62" s="87" t="s">
        <v>50</v>
      </c>
      <c r="D62" s="88"/>
      <c r="E62" s="88"/>
      <c r="F62" s="88"/>
      <c r="G62" s="88"/>
      <c r="H62" s="88"/>
      <c r="I62" s="88"/>
      <c r="J62" s="88">
        <v>0</v>
      </c>
      <c r="K62" s="88">
        <v>0</v>
      </c>
      <c r="L62" s="88"/>
      <c r="M62" s="88"/>
      <c r="N62" s="88"/>
      <c r="O62" s="88"/>
      <c r="P62" s="85">
        <f t="shared" si="14"/>
        <v>0</v>
      </c>
      <c r="Q62" s="338"/>
      <c r="R62" s="338"/>
      <c r="S62" s="338"/>
      <c r="T62" s="338"/>
      <c r="U62" s="338"/>
      <c r="V62" s="338"/>
      <c r="W62" s="338"/>
      <c r="X62" s="339"/>
      <c r="Y62" s="338"/>
      <c r="Z62" s="338"/>
      <c r="AA62" s="338"/>
      <c r="AB62" s="338"/>
      <c r="AC62" s="338"/>
      <c r="AD62" s="338"/>
      <c r="AE62" s="338"/>
    </row>
    <row r="63" spans="1:41" ht="51" customHeight="1" x14ac:dyDescent="0.25">
      <c r="A63" s="344" t="s">
        <v>237</v>
      </c>
      <c r="B63" s="342">
        <f t="shared" si="13"/>
        <v>8.3333333333333332E-3</v>
      </c>
      <c r="C63" s="83" t="s">
        <v>48</v>
      </c>
      <c r="D63" s="84"/>
      <c r="E63" s="84"/>
      <c r="F63" s="84"/>
      <c r="G63" s="84"/>
      <c r="H63" s="84"/>
      <c r="I63" s="84"/>
      <c r="J63" s="84">
        <v>0</v>
      </c>
      <c r="K63" s="168">
        <v>0.5</v>
      </c>
      <c r="L63" s="84">
        <v>0</v>
      </c>
      <c r="M63" s="84">
        <v>0</v>
      </c>
      <c r="N63" s="84">
        <v>0</v>
      </c>
      <c r="O63" s="168">
        <v>0.5</v>
      </c>
      <c r="P63" s="85">
        <f t="shared" si="4"/>
        <v>1</v>
      </c>
      <c r="Q63" s="346" t="s">
        <v>238</v>
      </c>
      <c r="R63" s="347"/>
      <c r="S63" s="347"/>
      <c r="T63" s="347"/>
      <c r="U63" s="347"/>
      <c r="V63" s="347"/>
      <c r="W63" s="347"/>
      <c r="X63" s="348"/>
      <c r="Y63" s="352" t="s">
        <v>239</v>
      </c>
      <c r="Z63" s="352"/>
      <c r="AA63" s="352"/>
      <c r="AB63" s="352"/>
      <c r="AC63" s="352"/>
      <c r="AD63" s="352"/>
      <c r="AE63" s="352"/>
    </row>
    <row r="64" spans="1:41" ht="51" customHeight="1" thickBot="1" x14ac:dyDescent="0.3">
      <c r="A64" s="345"/>
      <c r="B64" s="359"/>
      <c r="C64" s="79" t="s">
        <v>50</v>
      </c>
      <c r="D64" s="305"/>
      <c r="E64" s="305"/>
      <c r="F64" s="305"/>
      <c r="G64" s="305"/>
      <c r="H64" s="305"/>
      <c r="I64" s="305"/>
      <c r="J64" s="88">
        <v>0</v>
      </c>
      <c r="K64" s="305">
        <v>0.5</v>
      </c>
      <c r="L64" s="305"/>
      <c r="M64" s="305"/>
      <c r="N64" s="305"/>
      <c r="O64" s="305"/>
      <c r="P64" s="306">
        <f t="shared" si="4"/>
        <v>0.5</v>
      </c>
      <c r="Q64" s="349"/>
      <c r="R64" s="350"/>
      <c r="S64" s="350"/>
      <c r="T64" s="350"/>
      <c r="U64" s="350"/>
      <c r="V64" s="350"/>
      <c r="W64" s="350"/>
      <c r="X64" s="351"/>
      <c r="Y64" s="352"/>
      <c r="Z64" s="352"/>
      <c r="AA64" s="352"/>
      <c r="AB64" s="352"/>
      <c r="AC64" s="352"/>
      <c r="AD64" s="352"/>
      <c r="AE64" s="352"/>
    </row>
    <row r="65" ht="15" customHeight="1" x14ac:dyDescent="0.25"/>
  </sheetData>
  <mergeCells count="115">
    <mergeCell ref="A49:A50"/>
    <mergeCell ref="B49:B50"/>
    <mergeCell ref="Q49:X50"/>
    <mergeCell ref="A47:A48"/>
    <mergeCell ref="B45:B46"/>
    <mergeCell ref="B47:B48"/>
    <mergeCell ref="Q41:X42"/>
    <mergeCell ref="Y41:AE42"/>
    <mergeCell ref="Q43:X44"/>
    <mergeCell ref="Y43:AE44"/>
    <mergeCell ref="Q45:X46"/>
    <mergeCell ref="Y45:AE46"/>
    <mergeCell ref="Q47:X48"/>
    <mergeCell ref="Y47:AE48"/>
    <mergeCell ref="A41:A42"/>
    <mergeCell ref="A43:A44"/>
    <mergeCell ref="B41:B42"/>
    <mergeCell ref="B43:B44"/>
    <mergeCell ref="A45:A46"/>
    <mergeCell ref="Y49:AE50"/>
    <mergeCell ref="A35:A36"/>
    <mergeCell ref="B35:B36"/>
    <mergeCell ref="A39:A40"/>
    <mergeCell ref="B39:B40"/>
    <mergeCell ref="A38:AE38"/>
    <mergeCell ref="Q40:X40"/>
    <mergeCell ref="C39:C40"/>
    <mergeCell ref="D39:P39"/>
    <mergeCell ref="Q35:T36"/>
    <mergeCell ref="U35:X36"/>
    <mergeCell ref="Y35:AB36"/>
    <mergeCell ref="AC35:AE36"/>
    <mergeCell ref="Q39:AE39"/>
    <mergeCell ref="Y40:AE40"/>
    <mergeCell ref="U34:X34"/>
    <mergeCell ref="Y34:AB34"/>
    <mergeCell ref="A32:AE32"/>
    <mergeCell ref="Q33:AE33"/>
    <mergeCell ref="Q34:T34"/>
    <mergeCell ref="A33:A34"/>
    <mergeCell ref="B33:B34"/>
    <mergeCell ref="C33:C34"/>
    <mergeCell ref="D33:P33"/>
    <mergeCell ref="AC34:AE34"/>
    <mergeCell ref="M8:N8"/>
    <mergeCell ref="L15:Q15"/>
    <mergeCell ref="AA15:AE15"/>
    <mergeCell ref="R15:X15"/>
    <mergeCell ref="Q28:X29"/>
    <mergeCell ref="Q30:X30"/>
    <mergeCell ref="A19:AE19"/>
    <mergeCell ref="P20:AE20"/>
    <mergeCell ref="C16:AB16"/>
    <mergeCell ref="B28:C29"/>
    <mergeCell ref="A28:A29"/>
    <mergeCell ref="A17:B17"/>
    <mergeCell ref="D28:O28"/>
    <mergeCell ref="P28:P29"/>
    <mergeCell ref="A27:AE27"/>
    <mergeCell ref="C17:AE17"/>
    <mergeCell ref="Y28:AE29"/>
    <mergeCell ref="A15:B15"/>
    <mergeCell ref="C15:K15"/>
    <mergeCell ref="Y15:Z15"/>
    <mergeCell ref="B20:O20"/>
    <mergeCell ref="B30:C30"/>
    <mergeCell ref="Y30:AE30"/>
    <mergeCell ref="Q57:X58"/>
    <mergeCell ref="Y57:AE58"/>
    <mergeCell ref="A59:A60"/>
    <mergeCell ref="B59:B60"/>
    <mergeCell ref="A1:A4"/>
    <mergeCell ref="B1:AA1"/>
    <mergeCell ref="B2:AA2"/>
    <mergeCell ref="B3:AA4"/>
    <mergeCell ref="AB1:AE1"/>
    <mergeCell ref="AB2:AE2"/>
    <mergeCell ref="AB3:AE3"/>
    <mergeCell ref="AB4:AE4"/>
    <mergeCell ref="A11:B13"/>
    <mergeCell ref="D7:H9"/>
    <mergeCell ref="O7:P7"/>
    <mergeCell ref="C11:AE13"/>
    <mergeCell ref="M7:N7"/>
    <mergeCell ref="O8:P8"/>
    <mergeCell ref="M9:N9"/>
    <mergeCell ref="O9:P9"/>
    <mergeCell ref="I7:J9"/>
    <mergeCell ref="K7:L9"/>
    <mergeCell ref="A7:B9"/>
    <mergeCell ref="C7:C9"/>
    <mergeCell ref="Q59:X60"/>
    <mergeCell ref="Y59:AE60"/>
    <mergeCell ref="A61:A62"/>
    <mergeCell ref="B61:B62"/>
    <mergeCell ref="A63:A64"/>
    <mergeCell ref="Q63:X64"/>
    <mergeCell ref="Y63:AE64"/>
    <mergeCell ref="A51:A52"/>
    <mergeCell ref="B51:B52"/>
    <mergeCell ref="Q51:X52"/>
    <mergeCell ref="Y51:AE52"/>
    <mergeCell ref="A53:A54"/>
    <mergeCell ref="B53:B54"/>
    <mergeCell ref="Q61:X62"/>
    <mergeCell ref="Y61:AE62"/>
    <mergeCell ref="B63:B64"/>
    <mergeCell ref="Q53:X54"/>
    <mergeCell ref="Y53:AE54"/>
    <mergeCell ref="A55:A56"/>
    <mergeCell ref="B55:B56"/>
    <mergeCell ref="Q55:X56"/>
    <mergeCell ref="Y55:AE56"/>
    <mergeCell ref="A57:A58"/>
    <mergeCell ref="B57:B58"/>
  </mergeCells>
  <dataValidations count="3">
    <dataValidation type="textLength" operator="lessThanOrEqual" allowBlank="1" showInputMessage="1" showErrorMessage="1" errorTitle="Máximo 2.000 caracteres" error="Máximo 2.000 caracteres" sqref="Q55 Q35 Q57 Q63 Q41 Q43 Q45 Q47 Q49 Q51 Q61 Q59 Q53"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AE42" r:id="rId1" display="https://secretariadistritald-my.sharepoint.com/:f:/g/personal/zdoncel_sdmujer_gov_co/Er74yJ-k7NRBsgl9j6Wa-cABm46R0ZGXl_0l_K_DqAv0oA?e=N6O8NG" xr:uid="{5C148F55-915F-445F-88EA-936B739AF611}"/>
    <hyperlink ref="Y43:AE44" r:id="rId2" display="https://secretariadistritald-my.sharepoint.com/:f:/g/personal/zdoncel_sdmujer_gov_co/Emyg8A7m_kZItPR7GgnPRGMBmQa6_yQLNRnk2dDdcaEP7A?e=8Jqeln" xr:uid="{5B30F7DF-84A0-4915-AA1A-F41269FE234A}"/>
    <hyperlink ref="Y45" r:id="rId3" display="Tarea 3" xr:uid="{3CBACFA7-1B58-463F-A332-464892FABBB7}"/>
    <hyperlink ref="Y45:AE46" r:id="rId4" display="https://secretariadistritald-my.sharepoint.com/:f:/g/personal/zdoncel_sdmujer_gov_co/EunkPoriUs1FotW2JaNPOhkBpgTmtsnrYWE1Oxe_VYodlA?e=GulS8S" xr:uid="{0EC4780E-B5D8-4680-A75C-23E618CC18C7}"/>
    <hyperlink ref="Y49:AE50" r:id="rId5" display="https://secretariadistritald-my.sharepoint.com/:f:/g/personal/zdoncel_sdmujer_gov_co/EkidNtpfqONCnlEJcx3VSZYBEUACh7fwUz4hVkCdTXm2pg?e=kLmaEM" xr:uid="{22292DE7-7EDD-4067-A582-E18E29B0ACFE}"/>
    <hyperlink ref="Y47:AE48" r:id="rId6" display="https://secretariadistritald-my.sharepoint.com/:f:/g/personal/zdoncel_sdmujer_gov_co/EhgfZJyLv7dBnJ5ELC6I_G4BBI7uaa8Hsxvzjy2XSnsVrg?e=Nb0vTs" xr:uid="{B7E1A6E3-4E68-4C5C-AA29-461487C4BD78}"/>
    <hyperlink ref="Y51" r:id="rId7" display="Tarea 6" xr:uid="{CBD03D17-2E3A-4351-9865-04577BD70481}"/>
    <hyperlink ref="Y51:AE52" r:id="rId8" display="https://secretariadistritald-my.sharepoint.com/:f:/g/personal/zdoncel_sdmujer_gov_co/Eilxuu6s0AdIkp-_in1vXZoBvV1FGzZ4ge-fApbozSX8gg?e=Dylg0U" xr:uid="{553C663B-BE2C-4D71-A2A6-456BB26659BF}"/>
    <hyperlink ref="Y57:AE58" r:id="rId9" display="https://secretariadistritald-my.sharepoint.com/:f:/g/personal/zdoncel_sdmujer_gov_co/ErOZJ4MI8P5OmW8xIcWgfHcBODSRh5RO9rVBVcU5bb2WyQ?e=1qw20W" xr:uid="{4BAE4308-ABE8-495B-8F56-59B88DE89A0B}"/>
    <hyperlink ref="Y63:AE64" r:id="rId10" display="https://secretariadistritald-my.sharepoint.com/:f:/g/personal/vramirez_sdmujer_gov_co/Eq9mBNyRooRBmY7_egRj2fYBvJxIcbAfnrYKqPfm3NmeGw?e=555BcV  " xr:uid="{52B4E3A1-F5BC-46B1-9E7C-FE8C68A34C0F}"/>
    <hyperlink ref="Y53" r:id="rId11" xr:uid="{5B498B96-FB1B-4576-A77E-FD5052F9AB5B}"/>
  </hyperlinks>
  <pageMargins left="0.98425196850393704" right="0.98425196850393704" top="0.98425196850393704" bottom="0.98425196850393704" header="0.51181102362204722" footer="0.51181102362204722"/>
  <pageSetup scale="17" fitToHeight="0" orientation="landscape" r:id="rId12"/>
  <drawing r:id="rId13"/>
  <legacyDrawing r:id="rId14"/>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599CB5D8-462C-4795-844F-242AF60050C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C7C3-9541-4F90-9BE6-20391F140DC7}">
  <sheetPr>
    <tabColor theme="7" tint="0.39997558519241921"/>
    <pageSetUpPr fitToPage="1"/>
  </sheetPr>
  <dimension ref="A1:AO55"/>
  <sheetViews>
    <sheetView showGridLines="0" view="pageBreakPreview" topLeftCell="E30" zoomScale="81" zoomScaleNormal="79" workbookViewId="0">
      <selection activeCell="L36" sqref="L3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2.42578125" style="15" bestFit="1"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69"/>
      <c r="B1" s="372" t="s">
        <v>148</v>
      </c>
      <c r="C1" s="373"/>
      <c r="D1" s="373"/>
      <c r="E1" s="373"/>
      <c r="F1" s="373"/>
      <c r="G1" s="373"/>
      <c r="H1" s="373"/>
      <c r="I1" s="373"/>
      <c r="J1" s="373"/>
      <c r="K1" s="373"/>
      <c r="L1" s="373"/>
      <c r="M1" s="373"/>
      <c r="N1" s="373"/>
      <c r="O1" s="373"/>
      <c r="P1" s="373"/>
      <c r="Q1" s="373"/>
      <c r="R1" s="373"/>
      <c r="S1" s="373"/>
      <c r="T1" s="373"/>
      <c r="U1" s="373"/>
      <c r="V1" s="373"/>
      <c r="W1" s="373"/>
      <c r="X1" s="373"/>
      <c r="Y1" s="373"/>
      <c r="Z1" s="373"/>
      <c r="AA1" s="374"/>
      <c r="AB1" s="381" t="s">
        <v>149</v>
      </c>
      <c r="AC1" s="382"/>
      <c r="AD1" s="382"/>
      <c r="AE1" s="383"/>
    </row>
    <row r="2" spans="1:31" ht="30.75" customHeight="1" thickBot="1" x14ac:dyDescent="0.3">
      <c r="A2" s="370"/>
      <c r="B2" s="372" t="s">
        <v>150</v>
      </c>
      <c r="C2" s="373"/>
      <c r="D2" s="373"/>
      <c r="E2" s="373"/>
      <c r="F2" s="373"/>
      <c r="G2" s="373"/>
      <c r="H2" s="373"/>
      <c r="I2" s="373"/>
      <c r="J2" s="373"/>
      <c r="K2" s="373"/>
      <c r="L2" s="373"/>
      <c r="M2" s="373"/>
      <c r="N2" s="373"/>
      <c r="O2" s="373"/>
      <c r="P2" s="373"/>
      <c r="Q2" s="373"/>
      <c r="R2" s="373"/>
      <c r="S2" s="373"/>
      <c r="T2" s="373"/>
      <c r="U2" s="373"/>
      <c r="V2" s="373"/>
      <c r="W2" s="373"/>
      <c r="X2" s="373"/>
      <c r="Y2" s="373"/>
      <c r="Z2" s="373"/>
      <c r="AA2" s="374"/>
      <c r="AB2" s="381" t="s">
        <v>151</v>
      </c>
      <c r="AC2" s="382"/>
      <c r="AD2" s="382"/>
      <c r="AE2" s="383"/>
    </row>
    <row r="3" spans="1:31" ht="24" customHeight="1" thickBot="1" x14ac:dyDescent="0.3">
      <c r="A3" s="370"/>
      <c r="B3" s="375" t="s">
        <v>152</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81" t="s">
        <v>153</v>
      </c>
      <c r="AC3" s="382"/>
      <c r="AD3" s="382"/>
      <c r="AE3" s="383"/>
    </row>
    <row r="4" spans="1:31" ht="21.75" customHeight="1" thickBot="1" x14ac:dyDescent="0.3">
      <c r="A4" s="371"/>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4" t="s">
        <v>154</v>
      </c>
      <c r="AC4" s="385"/>
      <c r="AD4" s="385"/>
      <c r="AE4" s="38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87" t="s">
        <v>4</v>
      </c>
      <c r="B7" s="421"/>
      <c r="C7" s="423" t="s">
        <v>155</v>
      </c>
      <c r="D7" s="387" t="s">
        <v>6</v>
      </c>
      <c r="E7" s="393"/>
      <c r="F7" s="393"/>
      <c r="G7" s="393"/>
      <c r="H7" s="388"/>
      <c r="I7" s="415">
        <v>45498</v>
      </c>
      <c r="J7" s="416"/>
      <c r="K7" s="387" t="s">
        <v>8</v>
      </c>
      <c r="L7" s="388"/>
      <c r="M7" s="407" t="s">
        <v>156</v>
      </c>
      <c r="N7" s="408"/>
      <c r="O7" s="396" t="s">
        <v>240</v>
      </c>
      <c r="P7" s="397"/>
      <c r="Q7" s="20"/>
      <c r="R7" s="20"/>
      <c r="S7" s="20"/>
      <c r="T7" s="20"/>
      <c r="U7" s="20"/>
      <c r="V7" s="20"/>
      <c r="W7" s="20"/>
      <c r="X7" s="20"/>
      <c r="Y7" s="20"/>
      <c r="Z7" s="21"/>
      <c r="AA7" s="20"/>
      <c r="AB7" s="20"/>
      <c r="AD7" s="22"/>
      <c r="AE7" s="23"/>
    </row>
    <row r="8" spans="1:31" ht="15" customHeight="1" x14ac:dyDescent="0.25">
      <c r="A8" s="389"/>
      <c r="B8" s="422"/>
      <c r="C8" s="424"/>
      <c r="D8" s="389"/>
      <c r="E8" s="394"/>
      <c r="F8" s="394"/>
      <c r="G8" s="394"/>
      <c r="H8" s="390"/>
      <c r="I8" s="417"/>
      <c r="J8" s="418"/>
      <c r="K8" s="389"/>
      <c r="L8" s="390"/>
      <c r="M8" s="426" t="s">
        <v>157</v>
      </c>
      <c r="N8" s="427"/>
      <c r="O8" s="409"/>
      <c r="P8" s="410"/>
      <c r="Q8" s="20"/>
      <c r="R8" s="20"/>
      <c r="S8" s="20"/>
      <c r="T8" s="20"/>
      <c r="U8" s="20"/>
      <c r="V8" s="20"/>
      <c r="W8" s="20"/>
      <c r="X8" s="20"/>
      <c r="Y8" s="20"/>
      <c r="Z8" s="21"/>
      <c r="AA8" s="20"/>
      <c r="AB8" s="20"/>
      <c r="AD8" s="22"/>
      <c r="AE8" s="23"/>
    </row>
    <row r="9" spans="1:31" ht="15.75" customHeight="1" thickBot="1" x14ac:dyDescent="0.3">
      <c r="A9" s="391"/>
      <c r="B9" s="392"/>
      <c r="C9" s="425"/>
      <c r="D9" s="391"/>
      <c r="E9" s="395"/>
      <c r="F9" s="395"/>
      <c r="G9" s="395"/>
      <c r="H9" s="392"/>
      <c r="I9" s="419"/>
      <c r="J9" s="420"/>
      <c r="K9" s="391"/>
      <c r="L9" s="392"/>
      <c r="M9" s="411" t="s">
        <v>158</v>
      </c>
      <c r="N9" s="412"/>
      <c r="O9" s="413" t="s">
        <v>159</v>
      </c>
      <c r="P9" s="41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87" t="s">
        <v>10</v>
      </c>
      <c r="B11" s="388"/>
      <c r="C11" s="398" t="s">
        <v>160</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row>
    <row r="12" spans="1:31" ht="15" customHeight="1" x14ac:dyDescent="0.25">
      <c r="A12" s="389"/>
      <c r="B12" s="390"/>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1:31" ht="15" customHeight="1" thickBot="1" x14ac:dyDescent="0.3">
      <c r="A13" s="391"/>
      <c r="B13" s="392"/>
      <c r="C13" s="404"/>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41" t="s">
        <v>12</v>
      </c>
      <c r="B15" s="442"/>
      <c r="C15" s="447" t="s">
        <v>161</v>
      </c>
      <c r="D15" s="448"/>
      <c r="E15" s="448"/>
      <c r="F15" s="448"/>
      <c r="G15" s="448"/>
      <c r="H15" s="448"/>
      <c r="I15" s="448"/>
      <c r="J15" s="448"/>
      <c r="K15" s="449"/>
      <c r="L15" s="428" t="s">
        <v>14</v>
      </c>
      <c r="M15" s="429"/>
      <c r="N15" s="429"/>
      <c r="O15" s="429"/>
      <c r="P15" s="429"/>
      <c r="Q15" s="430"/>
      <c r="R15" s="434" t="s">
        <v>162</v>
      </c>
      <c r="S15" s="435"/>
      <c r="T15" s="435"/>
      <c r="U15" s="435"/>
      <c r="V15" s="435"/>
      <c r="W15" s="435"/>
      <c r="X15" s="436"/>
      <c r="Y15" s="428" t="s">
        <v>15</v>
      </c>
      <c r="Z15" s="430"/>
      <c r="AA15" s="431" t="s">
        <v>163</v>
      </c>
      <c r="AB15" s="432"/>
      <c r="AC15" s="432"/>
      <c r="AD15" s="432"/>
      <c r="AE15" s="433"/>
    </row>
    <row r="16" spans="1:31" ht="9" customHeight="1" thickBot="1" x14ac:dyDescent="0.3">
      <c r="A16" s="24"/>
      <c r="B16" s="20"/>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D16" s="22"/>
      <c r="AE16" s="23"/>
    </row>
    <row r="17" spans="1:33" s="40" customFormat="1" ht="37.5" customHeight="1" thickBot="1" x14ac:dyDescent="0.3">
      <c r="A17" s="441" t="s">
        <v>17</v>
      </c>
      <c r="B17" s="442"/>
      <c r="C17" s="431" t="s">
        <v>133</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28" t="s">
        <v>164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44"/>
    </row>
    <row r="20" spans="1:33" ht="32.1" customHeight="1" thickBot="1" x14ac:dyDescent="0.3">
      <c r="A20" s="45" t="s">
        <v>19</v>
      </c>
      <c r="B20" s="450" t="s">
        <v>165</v>
      </c>
      <c r="C20" s="451"/>
      <c r="D20" s="451"/>
      <c r="E20" s="451"/>
      <c r="F20" s="451"/>
      <c r="G20" s="451"/>
      <c r="H20" s="451"/>
      <c r="I20" s="451"/>
      <c r="J20" s="451"/>
      <c r="K20" s="451"/>
      <c r="L20" s="451"/>
      <c r="M20" s="451"/>
      <c r="N20" s="451"/>
      <c r="O20" s="452"/>
      <c r="P20" s="428" t="s">
        <v>166</v>
      </c>
      <c r="Q20" s="429"/>
      <c r="R20" s="429"/>
      <c r="S20" s="429"/>
      <c r="T20" s="429"/>
      <c r="U20" s="429"/>
      <c r="V20" s="429"/>
      <c r="W20" s="429"/>
      <c r="X20" s="429"/>
      <c r="Y20" s="429"/>
      <c r="Z20" s="429"/>
      <c r="AA20" s="429"/>
      <c r="AB20" s="429"/>
      <c r="AC20" s="429"/>
      <c r="AD20" s="429"/>
      <c r="AE20" s="430"/>
      <c r="AF20" s="44"/>
    </row>
    <row r="21" spans="1:33" ht="32.1" customHeight="1" thickBot="1" x14ac:dyDescent="0.3">
      <c r="A21" s="25"/>
      <c r="B21" s="46" t="s">
        <v>167</v>
      </c>
      <c r="C21" s="47" t="s">
        <v>168</v>
      </c>
      <c r="D21" s="47" t="s">
        <v>169</v>
      </c>
      <c r="E21" s="47" t="s">
        <v>170</v>
      </c>
      <c r="F21" s="47" t="s">
        <v>171</v>
      </c>
      <c r="G21" s="47" t="s">
        <v>172</v>
      </c>
      <c r="H21" s="47" t="s">
        <v>173</v>
      </c>
      <c r="I21" s="47" t="s">
        <v>155</v>
      </c>
      <c r="J21" s="47" t="s">
        <v>174</v>
      </c>
      <c r="K21" s="47" t="s">
        <v>175</v>
      </c>
      <c r="L21" s="47" t="s">
        <v>176</v>
      </c>
      <c r="M21" s="47" t="s">
        <v>177</v>
      </c>
      <c r="N21" s="47" t="s">
        <v>102</v>
      </c>
      <c r="O21" s="48" t="s">
        <v>100</v>
      </c>
      <c r="P21" s="49"/>
      <c r="Q21" s="45" t="s">
        <v>167</v>
      </c>
      <c r="R21" s="50" t="s">
        <v>168</v>
      </c>
      <c r="S21" s="50" t="s">
        <v>169</v>
      </c>
      <c r="T21" s="50" t="s">
        <v>170</v>
      </c>
      <c r="U21" s="50" t="s">
        <v>171</v>
      </c>
      <c r="V21" s="50" t="s">
        <v>172</v>
      </c>
      <c r="W21" s="50" t="s">
        <v>173</v>
      </c>
      <c r="X21" s="50" t="s">
        <v>155</v>
      </c>
      <c r="Y21" s="50" t="s">
        <v>174</v>
      </c>
      <c r="Z21" s="50" t="s">
        <v>175</v>
      </c>
      <c r="AA21" s="50" t="s">
        <v>176</v>
      </c>
      <c r="AB21" s="50" t="s">
        <v>177</v>
      </c>
      <c r="AC21" s="50" t="s">
        <v>102</v>
      </c>
      <c r="AD21" s="51" t="s">
        <v>178</v>
      </c>
      <c r="AE21" s="51" t="s">
        <v>179</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183">
        <v>229464000</v>
      </c>
      <c r="Y22" s="56"/>
      <c r="Z22" s="56"/>
      <c r="AA22" s="56"/>
      <c r="AB22" s="56"/>
      <c r="AC22" s="183">
        <f>SUM(Q22:AB22)</f>
        <v>229464000</v>
      </c>
      <c r="AE22" s="57"/>
      <c r="AF22" s="52"/>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60"/>
      <c r="X23" s="60">
        <v>125500000</v>
      </c>
      <c r="Y23" s="60"/>
      <c r="Z23" s="60"/>
      <c r="AA23" s="60"/>
      <c r="AB23" s="60"/>
      <c r="AC23" s="60">
        <f>SUM(Q23:AB23)</f>
        <v>125500000</v>
      </c>
      <c r="AD23" s="60">
        <f>AC23/SUM(W22:AB22)</f>
        <v>0.54692675103719979</v>
      </c>
      <c r="AE23" s="62">
        <f>AC23/AC22</f>
        <v>0.54692675103719979</v>
      </c>
      <c r="AF23" s="52"/>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173"/>
      <c r="Y24" s="60">
        <f>+$X$22/5</f>
        <v>45892800</v>
      </c>
      <c r="Z24" s="60">
        <f t="shared" ref="Z24:AA24" si="1">+$X$22/5</f>
        <v>45892800</v>
      </c>
      <c r="AA24" s="60">
        <f t="shared" si="1"/>
        <v>45892800</v>
      </c>
      <c r="AB24" s="60">
        <f>+($X$22/5)*2</f>
        <v>91785600</v>
      </c>
      <c r="AC24" s="173">
        <f>SUM(Q24:AB24)</f>
        <v>229464000</v>
      </c>
      <c r="AD24" s="60"/>
      <c r="AE24" s="64"/>
      <c r="AF24" s="5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c r="Z25" s="67"/>
      <c r="AA25" s="67"/>
      <c r="AB25" s="67"/>
      <c r="AC25" s="67">
        <f>SUM(Q25:AB25)</f>
        <v>0</v>
      </c>
      <c r="AD25" s="67">
        <f>AC25/SUM(W24:AB24)</f>
        <v>0</v>
      </c>
      <c r="AE25" s="69">
        <f>AC25/AC24</f>
        <v>0</v>
      </c>
      <c r="AF25" s="52"/>
    </row>
    <row r="26" spans="1:33" s="70" customFormat="1" ht="16.5" customHeight="1" thickBot="1" x14ac:dyDescent="0.25">
      <c r="A26" s="303"/>
      <c r="AC26" s="167"/>
      <c r="AE26" s="304"/>
    </row>
    <row r="27" spans="1:33" ht="33.950000000000003" customHeight="1" x14ac:dyDescent="0.25">
      <c r="A27" s="443" t="s">
        <v>180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row>
    <row r="28" spans="1:33" ht="15" customHeight="1" x14ac:dyDescent="0.25">
      <c r="A28" s="440" t="s">
        <v>34</v>
      </c>
      <c r="B28" s="437" t="s">
        <v>36</v>
      </c>
      <c r="C28" s="437"/>
      <c r="D28" s="437" t="s">
        <v>181</v>
      </c>
      <c r="E28" s="437"/>
      <c r="F28" s="437"/>
      <c r="G28" s="437"/>
      <c r="H28" s="437"/>
      <c r="I28" s="437"/>
      <c r="J28" s="437"/>
      <c r="K28" s="437"/>
      <c r="L28" s="437"/>
      <c r="M28" s="437"/>
      <c r="N28" s="437"/>
      <c r="O28" s="437"/>
      <c r="P28" s="437" t="s">
        <v>102</v>
      </c>
      <c r="Q28" s="437" t="s">
        <v>182</v>
      </c>
      <c r="R28" s="437"/>
      <c r="S28" s="437"/>
      <c r="T28" s="437"/>
      <c r="U28" s="437"/>
      <c r="V28" s="437"/>
      <c r="W28" s="437"/>
      <c r="X28" s="437"/>
      <c r="Y28" s="437" t="s">
        <v>183</v>
      </c>
      <c r="Z28" s="437"/>
      <c r="AA28" s="437"/>
      <c r="AB28" s="437"/>
      <c r="AC28" s="437"/>
      <c r="AD28" s="437"/>
      <c r="AE28" s="446"/>
    </row>
    <row r="29" spans="1:33" ht="27" customHeight="1" x14ac:dyDescent="0.25">
      <c r="A29" s="440"/>
      <c r="B29" s="437"/>
      <c r="C29" s="437"/>
      <c r="D29" s="71" t="s">
        <v>167</v>
      </c>
      <c r="E29" s="71" t="s">
        <v>168</v>
      </c>
      <c r="F29" s="71" t="s">
        <v>169</v>
      </c>
      <c r="G29" s="71" t="s">
        <v>170</v>
      </c>
      <c r="H29" s="71" t="s">
        <v>171</v>
      </c>
      <c r="I29" s="71" t="s">
        <v>172</v>
      </c>
      <c r="J29" s="71" t="s">
        <v>173</v>
      </c>
      <c r="K29" s="71" t="s">
        <v>155</v>
      </c>
      <c r="L29" s="71" t="s">
        <v>174</v>
      </c>
      <c r="M29" s="71" t="s">
        <v>175</v>
      </c>
      <c r="N29" s="71" t="s">
        <v>176</v>
      </c>
      <c r="O29" s="71" t="s">
        <v>177</v>
      </c>
      <c r="P29" s="437"/>
      <c r="Q29" s="437"/>
      <c r="R29" s="437"/>
      <c r="S29" s="437"/>
      <c r="T29" s="437"/>
      <c r="U29" s="437"/>
      <c r="V29" s="437"/>
      <c r="W29" s="437"/>
      <c r="X29" s="437"/>
      <c r="Y29" s="437"/>
      <c r="Z29" s="437"/>
      <c r="AA29" s="437"/>
      <c r="AB29" s="437"/>
      <c r="AC29" s="437"/>
      <c r="AD29" s="437"/>
      <c r="AE29" s="446"/>
    </row>
    <row r="30" spans="1:33" ht="108" customHeight="1" thickBot="1" x14ac:dyDescent="0.3">
      <c r="A30" s="174"/>
      <c r="B30" s="453"/>
      <c r="C30" s="453"/>
      <c r="D30" s="16"/>
      <c r="E30" s="16"/>
      <c r="F30" s="16"/>
      <c r="G30" s="16"/>
      <c r="H30" s="16"/>
      <c r="I30" s="16"/>
      <c r="J30" s="16"/>
      <c r="K30" s="16"/>
      <c r="L30" s="16"/>
      <c r="M30" s="16"/>
      <c r="N30" s="16"/>
      <c r="O30" s="16"/>
      <c r="P30" s="72">
        <f>SUM(D30:O30)</f>
        <v>0</v>
      </c>
      <c r="Q30" s="438" t="s">
        <v>184</v>
      </c>
      <c r="R30" s="438"/>
      <c r="S30" s="438"/>
      <c r="T30" s="438"/>
      <c r="U30" s="438"/>
      <c r="V30" s="438"/>
      <c r="W30" s="438"/>
      <c r="X30" s="438"/>
      <c r="Y30" s="438" t="s">
        <v>43</v>
      </c>
      <c r="Z30" s="438"/>
      <c r="AA30" s="438"/>
      <c r="AB30" s="438"/>
      <c r="AC30" s="438"/>
      <c r="AD30" s="438"/>
      <c r="AE30" s="454"/>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398" t="s">
        <v>185</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400"/>
      <c r="AF32" s="162"/>
      <c r="AG32" s="162"/>
    </row>
    <row r="33" spans="1:41" ht="23.1" customHeight="1" x14ac:dyDescent="0.25">
      <c r="A33" s="440" t="s">
        <v>44</v>
      </c>
      <c r="B33" s="437" t="s">
        <v>46</v>
      </c>
      <c r="C33" s="437" t="s">
        <v>36</v>
      </c>
      <c r="D33" s="437" t="s">
        <v>186</v>
      </c>
      <c r="E33" s="437"/>
      <c r="F33" s="437"/>
      <c r="G33" s="437"/>
      <c r="H33" s="437"/>
      <c r="I33" s="437"/>
      <c r="J33" s="437"/>
      <c r="K33" s="437"/>
      <c r="L33" s="437"/>
      <c r="M33" s="437"/>
      <c r="N33" s="437"/>
      <c r="O33" s="437"/>
      <c r="P33" s="437"/>
      <c r="Q33" s="437" t="s">
        <v>187</v>
      </c>
      <c r="R33" s="437"/>
      <c r="S33" s="437"/>
      <c r="T33" s="437"/>
      <c r="U33" s="437"/>
      <c r="V33" s="437"/>
      <c r="W33" s="437"/>
      <c r="X33" s="437"/>
      <c r="Y33" s="437"/>
      <c r="Z33" s="437"/>
      <c r="AA33" s="437"/>
      <c r="AB33" s="437"/>
      <c r="AC33" s="437"/>
      <c r="AD33" s="437"/>
      <c r="AE33" s="446"/>
      <c r="AF33" s="162"/>
      <c r="AG33" s="165"/>
      <c r="AH33" s="76"/>
      <c r="AI33" s="76"/>
      <c r="AJ33" s="76"/>
      <c r="AK33" s="76"/>
      <c r="AL33" s="76"/>
      <c r="AM33" s="76"/>
      <c r="AN33" s="76"/>
      <c r="AO33" s="76"/>
    </row>
    <row r="34" spans="1:41" ht="27" customHeight="1" x14ac:dyDescent="0.25">
      <c r="A34" s="440"/>
      <c r="B34" s="437"/>
      <c r="C34" s="458"/>
      <c r="D34" s="71" t="s">
        <v>167</v>
      </c>
      <c r="E34" s="71" t="s">
        <v>168</v>
      </c>
      <c r="F34" s="71" t="s">
        <v>169</v>
      </c>
      <c r="G34" s="71" t="s">
        <v>170</v>
      </c>
      <c r="H34" s="71" t="s">
        <v>171</v>
      </c>
      <c r="I34" s="71" t="s">
        <v>172</v>
      </c>
      <c r="J34" s="71" t="s">
        <v>173</v>
      </c>
      <c r="K34" s="71" t="s">
        <v>155</v>
      </c>
      <c r="L34" s="71" t="s">
        <v>174</v>
      </c>
      <c r="M34" s="71" t="s">
        <v>175</v>
      </c>
      <c r="N34" s="71" t="s">
        <v>176</v>
      </c>
      <c r="O34" s="71" t="s">
        <v>177</v>
      </c>
      <c r="P34" s="71" t="s">
        <v>102</v>
      </c>
      <c r="Q34" s="455" t="s">
        <v>52</v>
      </c>
      <c r="R34" s="456"/>
      <c r="S34" s="456"/>
      <c r="T34" s="457"/>
      <c r="U34" s="437" t="s">
        <v>54</v>
      </c>
      <c r="V34" s="437"/>
      <c r="W34" s="437"/>
      <c r="X34" s="437"/>
      <c r="Y34" s="437" t="s">
        <v>56</v>
      </c>
      <c r="Z34" s="437"/>
      <c r="AA34" s="437"/>
      <c r="AB34" s="437"/>
      <c r="AC34" s="437" t="s">
        <v>58</v>
      </c>
      <c r="AD34" s="437"/>
      <c r="AE34" s="446"/>
      <c r="AF34" s="162"/>
      <c r="AG34" s="165"/>
      <c r="AH34" s="76"/>
      <c r="AI34" s="76"/>
      <c r="AJ34" s="76"/>
      <c r="AK34" s="76"/>
      <c r="AL34" s="76"/>
      <c r="AM34" s="76"/>
      <c r="AN34" s="76"/>
      <c r="AO34" s="76"/>
    </row>
    <row r="35" spans="1:41" ht="45" customHeight="1" x14ac:dyDescent="0.25">
      <c r="A35" s="459" t="str">
        <f>+C17</f>
        <v>Implementar al 92% la Política de Gestión Documental institucional</v>
      </c>
      <c r="B35" s="461">
        <f>+'CADENA DE VALOR'!I12</f>
        <v>0.1</v>
      </c>
      <c r="C35" s="78" t="s">
        <v>48</v>
      </c>
      <c r="D35" s="77"/>
      <c r="E35" s="77"/>
      <c r="F35" s="77"/>
      <c r="G35" s="77"/>
      <c r="H35" s="77"/>
      <c r="I35" s="186"/>
      <c r="J35" s="311">
        <f>((J41*($B$41/$B$35))+(J43*($B$43/$B$35))+(J45*($B$45/$B$35))+(J47*($B$47/$B$35))+(J49*($B$49/$B$35))+(J51*($B$51/$B$35))+(J53*($B$53/$B$35)))*$P$35</f>
        <v>1.2928571428571428E-2</v>
      </c>
      <c r="K35" s="311">
        <f t="shared" ref="K35:O36" si="2">((K41*($B$41/$B$35))+(K43*($B$43/$B$35))+(K45*($B$45/$B$35))+(K47*($B$47/$B$35))+(K49*($B$49/$B$35))+(K51*($B$51/$B$35))+(K53*($B$53/$B$35)))*$P$35</f>
        <v>6.4642857142857141E-3</v>
      </c>
      <c r="L35" s="311">
        <f t="shared" si="2"/>
        <v>0.16807142857142859</v>
      </c>
      <c r="M35" s="311">
        <f t="shared" si="2"/>
        <v>0.15514285714285714</v>
      </c>
      <c r="N35" s="311">
        <f t="shared" si="2"/>
        <v>0.14867857142857141</v>
      </c>
      <c r="O35" s="311">
        <f t="shared" si="2"/>
        <v>0.41371428571428565</v>
      </c>
      <c r="P35" s="310">
        <f>+'Indicadores PA '!L18</f>
        <v>0.90500000000000003</v>
      </c>
      <c r="Q35" s="510" t="s">
        <v>784</v>
      </c>
      <c r="R35" s="471"/>
      <c r="S35" s="471"/>
      <c r="T35" s="472"/>
      <c r="U35" s="477" t="s">
        <v>785</v>
      </c>
      <c r="V35" s="477"/>
      <c r="W35" s="477"/>
      <c r="X35" s="477"/>
      <c r="Y35" s="477" t="s">
        <v>786</v>
      </c>
      <c r="Z35" s="477"/>
      <c r="AA35" s="477"/>
      <c r="AB35" s="477"/>
      <c r="AC35" s="477" t="s">
        <v>787</v>
      </c>
      <c r="AD35" s="477"/>
      <c r="AE35" s="508"/>
      <c r="AF35" s="162"/>
      <c r="AG35" s="165"/>
      <c r="AH35" s="76"/>
      <c r="AI35" s="76"/>
      <c r="AJ35" s="76"/>
      <c r="AK35" s="76"/>
      <c r="AL35" s="76"/>
      <c r="AM35" s="76"/>
      <c r="AN35" s="76"/>
      <c r="AO35" s="76"/>
    </row>
    <row r="36" spans="1:41" ht="66" customHeight="1" thickBot="1" x14ac:dyDescent="0.3">
      <c r="A36" s="460"/>
      <c r="B36" s="462"/>
      <c r="C36" s="79" t="s">
        <v>50</v>
      </c>
      <c r="D36" s="166"/>
      <c r="E36" s="166"/>
      <c r="F36" s="166"/>
      <c r="G36" s="80"/>
      <c r="H36" s="80"/>
      <c r="I36" s="80"/>
      <c r="J36" s="317">
        <f>((J42*($B$41/$B$35))+(J44*($B$43/$B$35))+(J46*($B$45/$B$35))+(J48*($B$47/$B$35))+(J50*($B$49/$B$35))+(J52*($B$51/$B$35))+(J54*($B$53/$B$35)))*$P$35</f>
        <v>1.2928571428571428E-2</v>
      </c>
      <c r="K36" s="317">
        <f t="shared" si="2"/>
        <v>6.4642857142857141E-3</v>
      </c>
      <c r="L36" s="80"/>
      <c r="M36" s="80"/>
      <c r="N36" s="80"/>
      <c r="O36" s="80"/>
      <c r="P36" s="81">
        <f>SUM(D36:O36)</f>
        <v>1.9392857142857142E-2</v>
      </c>
      <c r="Q36" s="473"/>
      <c r="R36" s="474"/>
      <c r="S36" s="474"/>
      <c r="T36" s="475"/>
      <c r="U36" s="478"/>
      <c r="V36" s="478"/>
      <c r="W36" s="478"/>
      <c r="X36" s="478"/>
      <c r="Y36" s="478"/>
      <c r="Z36" s="478"/>
      <c r="AA36" s="478"/>
      <c r="AB36" s="478"/>
      <c r="AC36" s="478"/>
      <c r="AD36" s="478"/>
      <c r="AE36" s="509"/>
      <c r="AF36" s="162"/>
      <c r="AG36" s="165"/>
      <c r="AH36" s="76"/>
      <c r="AI36" s="76"/>
      <c r="AJ36" s="76"/>
      <c r="AK36" s="76"/>
      <c r="AL36" s="76"/>
      <c r="AM36" s="76"/>
      <c r="AN36" s="76"/>
      <c r="AO36" s="76"/>
    </row>
    <row r="37" spans="1:41" s="70" customFormat="1" ht="17.25" customHeight="1" thickBot="1" x14ac:dyDescent="0.25">
      <c r="A37" s="303"/>
      <c r="AE37" s="304"/>
    </row>
    <row r="38" spans="1:41" ht="45" customHeight="1" thickBot="1" x14ac:dyDescent="0.3">
      <c r="A38" s="398" t="s">
        <v>188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G38" s="76"/>
      <c r="AH38" s="76"/>
      <c r="AI38" s="76"/>
      <c r="AJ38" s="76"/>
      <c r="AK38" s="76"/>
      <c r="AL38" s="76"/>
      <c r="AM38" s="76"/>
      <c r="AN38" s="76"/>
      <c r="AO38" s="76"/>
    </row>
    <row r="39" spans="1:41" ht="26.1" customHeight="1" x14ac:dyDescent="0.25">
      <c r="A39" s="463" t="s">
        <v>60</v>
      </c>
      <c r="B39" s="464" t="s">
        <v>189</v>
      </c>
      <c r="C39" s="465" t="s">
        <v>190</v>
      </c>
      <c r="D39" s="467" t="s">
        <v>191</v>
      </c>
      <c r="E39" s="468"/>
      <c r="F39" s="468"/>
      <c r="G39" s="468"/>
      <c r="H39" s="468"/>
      <c r="I39" s="468"/>
      <c r="J39" s="468"/>
      <c r="K39" s="468"/>
      <c r="L39" s="468"/>
      <c r="M39" s="468"/>
      <c r="N39" s="468"/>
      <c r="O39" s="468"/>
      <c r="P39" s="469"/>
      <c r="Q39" s="464" t="s">
        <v>192</v>
      </c>
      <c r="R39" s="464"/>
      <c r="S39" s="464"/>
      <c r="T39" s="464"/>
      <c r="U39" s="464"/>
      <c r="V39" s="464"/>
      <c r="W39" s="464"/>
      <c r="X39" s="464"/>
      <c r="Y39" s="464"/>
      <c r="Z39" s="464"/>
      <c r="AA39" s="464"/>
      <c r="AB39" s="464"/>
      <c r="AC39" s="464"/>
      <c r="AD39" s="464"/>
      <c r="AE39" s="487"/>
      <c r="AG39" s="76"/>
      <c r="AH39" s="76"/>
      <c r="AI39" s="76"/>
      <c r="AJ39" s="76"/>
      <c r="AK39" s="76"/>
      <c r="AL39" s="76"/>
      <c r="AM39" s="76"/>
      <c r="AN39" s="76"/>
      <c r="AO39" s="76"/>
    </row>
    <row r="40" spans="1:41" ht="26.1" customHeight="1" x14ac:dyDescent="0.25">
      <c r="A40" s="440"/>
      <c r="B40" s="437"/>
      <c r="C40" s="466"/>
      <c r="D40" s="71" t="s">
        <v>193</v>
      </c>
      <c r="E40" s="71" t="s">
        <v>194</v>
      </c>
      <c r="F40" s="71" t="s">
        <v>195</v>
      </c>
      <c r="G40" s="71" t="s">
        <v>196</v>
      </c>
      <c r="H40" s="71" t="s">
        <v>197</v>
      </c>
      <c r="I40" s="71" t="s">
        <v>198</v>
      </c>
      <c r="J40" s="71" t="s">
        <v>199</v>
      </c>
      <c r="K40" s="71" t="s">
        <v>200</v>
      </c>
      <c r="L40" s="71" t="s">
        <v>201</v>
      </c>
      <c r="M40" s="71" t="s">
        <v>202</v>
      </c>
      <c r="N40" s="71" t="s">
        <v>203</v>
      </c>
      <c r="O40" s="71" t="s">
        <v>204</v>
      </c>
      <c r="P40" s="71" t="s">
        <v>205</v>
      </c>
      <c r="Q40" s="455" t="s">
        <v>206</v>
      </c>
      <c r="R40" s="456"/>
      <c r="S40" s="456"/>
      <c r="T40" s="456"/>
      <c r="U40" s="456"/>
      <c r="V40" s="456"/>
      <c r="W40" s="456"/>
      <c r="X40" s="457"/>
      <c r="Y40" s="455" t="s">
        <v>68</v>
      </c>
      <c r="Z40" s="456"/>
      <c r="AA40" s="456"/>
      <c r="AB40" s="456"/>
      <c r="AC40" s="456"/>
      <c r="AD40" s="456"/>
      <c r="AE40" s="488"/>
      <c r="AG40" s="82"/>
      <c r="AH40" s="82"/>
      <c r="AI40" s="82"/>
      <c r="AJ40" s="82"/>
      <c r="AK40" s="82"/>
      <c r="AL40" s="82"/>
      <c r="AM40" s="82"/>
      <c r="AN40" s="82"/>
      <c r="AO40" s="82"/>
    </row>
    <row r="41" spans="1:41" ht="57.75" customHeight="1" x14ac:dyDescent="0.25">
      <c r="A41" s="344" t="s">
        <v>241</v>
      </c>
      <c r="B41" s="503">
        <f>+$B$35/7</f>
        <v>1.4285714285714287E-2</v>
      </c>
      <c r="C41" s="83" t="s">
        <v>48</v>
      </c>
      <c r="D41" s="84"/>
      <c r="E41" s="84"/>
      <c r="F41" s="84"/>
      <c r="G41" s="84"/>
      <c r="H41" s="84"/>
      <c r="I41" s="84"/>
      <c r="J41" s="84">
        <v>0.1</v>
      </c>
      <c r="K41" s="168">
        <v>0.05</v>
      </c>
      <c r="L41" s="168">
        <v>0.3</v>
      </c>
      <c r="M41" s="168">
        <v>0.2</v>
      </c>
      <c r="N41" s="168">
        <v>0.15</v>
      </c>
      <c r="O41" s="168">
        <v>0.2</v>
      </c>
      <c r="P41" s="185">
        <f t="shared" ref="P41:P54" si="3">SUM(D41:O41)</f>
        <v>1</v>
      </c>
      <c r="Q41" s="353" t="s">
        <v>782</v>
      </c>
      <c r="R41" s="354"/>
      <c r="S41" s="354"/>
      <c r="T41" s="354"/>
      <c r="U41" s="354"/>
      <c r="V41" s="354"/>
      <c r="W41" s="354"/>
      <c r="X41" s="491"/>
      <c r="Y41" s="514" t="s">
        <v>783</v>
      </c>
      <c r="Z41" s="354"/>
      <c r="AA41" s="354"/>
      <c r="AB41" s="354"/>
      <c r="AC41" s="354"/>
      <c r="AD41" s="354"/>
      <c r="AE41" s="504"/>
      <c r="AG41" s="86"/>
      <c r="AH41" s="86"/>
      <c r="AI41" s="86"/>
      <c r="AJ41" s="86"/>
      <c r="AK41" s="86"/>
      <c r="AL41" s="86"/>
      <c r="AM41" s="86"/>
      <c r="AN41" s="86"/>
      <c r="AO41" s="86"/>
    </row>
    <row r="42" spans="1:41" ht="57.75" customHeight="1" x14ac:dyDescent="0.25">
      <c r="A42" s="341"/>
      <c r="B42" s="503"/>
      <c r="C42" s="87" t="s">
        <v>50</v>
      </c>
      <c r="D42" s="88"/>
      <c r="E42" s="88"/>
      <c r="F42" s="88"/>
      <c r="G42" s="88"/>
      <c r="H42" s="88"/>
      <c r="I42" s="88"/>
      <c r="J42" s="88">
        <v>0.1</v>
      </c>
      <c r="K42" s="88">
        <v>0.05</v>
      </c>
      <c r="L42" s="88"/>
      <c r="M42" s="88"/>
      <c r="N42" s="88"/>
      <c r="O42" s="88"/>
      <c r="P42" s="85">
        <f t="shared" si="3"/>
        <v>0.15000000000000002</v>
      </c>
      <c r="Q42" s="355"/>
      <c r="R42" s="356"/>
      <c r="S42" s="356"/>
      <c r="T42" s="356"/>
      <c r="U42" s="356"/>
      <c r="V42" s="356"/>
      <c r="W42" s="356"/>
      <c r="X42" s="513"/>
      <c r="Y42" s="355"/>
      <c r="Z42" s="356"/>
      <c r="AA42" s="356"/>
      <c r="AB42" s="356"/>
      <c r="AC42" s="356"/>
      <c r="AD42" s="356"/>
      <c r="AE42" s="505"/>
    </row>
    <row r="43" spans="1:41" ht="57.75" customHeight="1" x14ac:dyDescent="0.25">
      <c r="A43" s="515" t="s">
        <v>242</v>
      </c>
      <c r="B43" s="503">
        <f t="shared" ref="B43" si="4">+$B$35/7</f>
        <v>1.4285714285714287E-2</v>
      </c>
      <c r="C43" s="83" t="s">
        <v>48</v>
      </c>
      <c r="D43" s="84"/>
      <c r="E43" s="84"/>
      <c r="F43" s="84"/>
      <c r="G43" s="84"/>
      <c r="H43" s="84"/>
      <c r="I43" s="84"/>
      <c r="J43" s="84">
        <v>0</v>
      </c>
      <c r="K43" s="168">
        <v>0</v>
      </c>
      <c r="L43" s="168">
        <v>0.25</v>
      </c>
      <c r="M43" s="168">
        <v>0.25</v>
      </c>
      <c r="N43" s="168">
        <v>0.25</v>
      </c>
      <c r="O43" s="168">
        <v>0.25</v>
      </c>
      <c r="P43" s="185">
        <f t="shared" si="3"/>
        <v>1</v>
      </c>
      <c r="Q43" s="338" t="s">
        <v>234</v>
      </c>
      <c r="R43" s="338"/>
      <c r="S43" s="338"/>
      <c r="T43" s="338"/>
      <c r="U43" s="338"/>
      <c r="V43" s="338"/>
      <c r="W43" s="338"/>
      <c r="X43" s="339"/>
      <c r="Y43" s="353" t="s">
        <v>396</v>
      </c>
      <c r="Z43" s="354"/>
      <c r="AA43" s="354"/>
      <c r="AB43" s="354"/>
      <c r="AC43" s="354"/>
      <c r="AD43" s="354"/>
      <c r="AE43" s="504"/>
      <c r="AG43" s="86"/>
      <c r="AH43" s="86"/>
      <c r="AI43" s="86"/>
      <c r="AJ43" s="86"/>
      <c r="AK43" s="86"/>
      <c r="AL43" s="86"/>
      <c r="AM43" s="86"/>
      <c r="AN43" s="86"/>
      <c r="AO43" s="86"/>
    </row>
    <row r="44" spans="1:41" ht="57.75" customHeight="1" x14ac:dyDescent="0.25">
      <c r="A44" s="512"/>
      <c r="B44" s="503"/>
      <c r="C44" s="87" t="s">
        <v>50</v>
      </c>
      <c r="D44" s="88"/>
      <c r="E44" s="88"/>
      <c r="F44" s="88"/>
      <c r="G44" s="88"/>
      <c r="H44" s="88"/>
      <c r="I44" s="88"/>
      <c r="J44" s="88">
        <v>0</v>
      </c>
      <c r="K44" s="88">
        <v>0</v>
      </c>
      <c r="L44" s="88"/>
      <c r="M44" s="88"/>
      <c r="N44" s="88"/>
      <c r="O44" s="88"/>
      <c r="P44" s="85">
        <f t="shared" si="3"/>
        <v>0</v>
      </c>
      <c r="Q44" s="338"/>
      <c r="R44" s="338"/>
      <c r="S44" s="338"/>
      <c r="T44" s="338"/>
      <c r="U44" s="338"/>
      <c r="V44" s="338"/>
      <c r="W44" s="338"/>
      <c r="X44" s="339"/>
      <c r="Y44" s="355"/>
      <c r="Z44" s="356"/>
      <c r="AA44" s="356"/>
      <c r="AB44" s="356"/>
      <c r="AC44" s="356"/>
      <c r="AD44" s="356"/>
      <c r="AE44" s="505"/>
    </row>
    <row r="45" spans="1:41" ht="57.75" customHeight="1" x14ac:dyDescent="0.25">
      <c r="A45" s="511" t="s">
        <v>243</v>
      </c>
      <c r="B45" s="503">
        <f t="shared" ref="B45" si="5">+$B$35/7</f>
        <v>1.4285714285714287E-2</v>
      </c>
      <c r="C45" s="83" t="s">
        <v>48</v>
      </c>
      <c r="D45" s="84"/>
      <c r="E45" s="84"/>
      <c r="F45" s="84"/>
      <c r="G45" s="84"/>
      <c r="H45" s="84"/>
      <c r="I45" s="84"/>
      <c r="J45" s="84">
        <v>0</v>
      </c>
      <c r="K45" s="168">
        <v>0</v>
      </c>
      <c r="L45" s="168">
        <v>0.25</v>
      </c>
      <c r="M45" s="168">
        <v>0.25</v>
      </c>
      <c r="N45" s="168">
        <v>0.25</v>
      </c>
      <c r="O45" s="168">
        <v>0.25</v>
      </c>
      <c r="P45" s="185">
        <f t="shared" si="3"/>
        <v>1</v>
      </c>
      <c r="Q45" s="338" t="s">
        <v>234</v>
      </c>
      <c r="R45" s="338"/>
      <c r="S45" s="338"/>
      <c r="T45" s="338"/>
      <c r="U45" s="338"/>
      <c r="V45" s="338"/>
      <c r="W45" s="338"/>
      <c r="X45" s="339"/>
      <c r="Y45" s="353" t="s">
        <v>396</v>
      </c>
      <c r="Z45" s="354"/>
      <c r="AA45" s="354"/>
      <c r="AB45" s="354"/>
      <c r="AC45" s="354"/>
      <c r="AD45" s="354"/>
      <c r="AE45" s="504"/>
      <c r="AG45" s="86"/>
      <c r="AH45" s="86"/>
      <c r="AI45" s="86"/>
      <c r="AJ45" s="86"/>
      <c r="AK45" s="86"/>
      <c r="AL45" s="86"/>
      <c r="AM45" s="86"/>
      <c r="AN45" s="86"/>
      <c r="AO45" s="86"/>
    </row>
    <row r="46" spans="1:41" ht="57.75" customHeight="1" x14ac:dyDescent="0.25">
      <c r="A46" s="512"/>
      <c r="B46" s="503"/>
      <c r="C46" s="87" t="s">
        <v>50</v>
      </c>
      <c r="D46" s="88"/>
      <c r="E46" s="88"/>
      <c r="F46" s="88"/>
      <c r="G46" s="88"/>
      <c r="H46" s="88"/>
      <c r="I46" s="88"/>
      <c r="J46" s="88">
        <v>0</v>
      </c>
      <c r="K46" s="88">
        <v>0</v>
      </c>
      <c r="L46" s="88"/>
      <c r="M46" s="88"/>
      <c r="N46" s="88"/>
      <c r="O46" s="88"/>
      <c r="P46" s="85">
        <f t="shared" si="3"/>
        <v>0</v>
      </c>
      <c r="Q46" s="338"/>
      <c r="R46" s="338"/>
      <c r="S46" s="338"/>
      <c r="T46" s="338"/>
      <c r="U46" s="338"/>
      <c r="V46" s="338"/>
      <c r="W46" s="338"/>
      <c r="X46" s="339"/>
      <c r="Y46" s="355"/>
      <c r="Z46" s="356"/>
      <c r="AA46" s="356"/>
      <c r="AB46" s="356"/>
      <c r="AC46" s="356"/>
      <c r="AD46" s="356"/>
      <c r="AE46" s="505"/>
    </row>
    <row r="47" spans="1:41" ht="57.75" customHeight="1" x14ac:dyDescent="0.25">
      <c r="A47" s="501" t="s">
        <v>244</v>
      </c>
      <c r="B47" s="503">
        <f t="shared" ref="B47" si="6">+$B$35/7</f>
        <v>1.4285714285714287E-2</v>
      </c>
      <c r="C47" s="83" t="s">
        <v>48</v>
      </c>
      <c r="D47" s="84"/>
      <c r="E47" s="84"/>
      <c r="F47" s="84"/>
      <c r="G47" s="84"/>
      <c r="H47" s="84"/>
      <c r="I47" s="84"/>
      <c r="J47" s="84">
        <v>0</v>
      </c>
      <c r="K47" s="168">
        <v>0</v>
      </c>
      <c r="L47" s="168">
        <v>0</v>
      </c>
      <c r="M47" s="168">
        <v>0</v>
      </c>
      <c r="N47" s="168">
        <v>0</v>
      </c>
      <c r="O47" s="168">
        <v>1</v>
      </c>
      <c r="P47" s="185">
        <f t="shared" si="3"/>
        <v>1</v>
      </c>
      <c r="Q47" s="338" t="s">
        <v>234</v>
      </c>
      <c r="R47" s="338"/>
      <c r="S47" s="338"/>
      <c r="T47" s="338"/>
      <c r="U47" s="338"/>
      <c r="V47" s="338"/>
      <c r="W47" s="338"/>
      <c r="X47" s="339"/>
      <c r="Y47" s="353" t="s">
        <v>396</v>
      </c>
      <c r="Z47" s="354"/>
      <c r="AA47" s="354"/>
      <c r="AB47" s="354"/>
      <c r="AC47" s="354"/>
      <c r="AD47" s="354"/>
      <c r="AE47" s="504"/>
      <c r="AG47" s="86"/>
      <c r="AH47" s="86"/>
      <c r="AI47" s="86"/>
      <c r="AJ47" s="86"/>
      <c r="AK47" s="86"/>
      <c r="AL47" s="86"/>
      <c r="AM47" s="86"/>
      <c r="AN47" s="86"/>
      <c r="AO47" s="86"/>
    </row>
    <row r="48" spans="1:41" ht="57.75" customHeight="1" x14ac:dyDescent="0.25">
      <c r="A48" s="502"/>
      <c r="B48" s="503"/>
      <c r="C48" s="87" t="s">
        <v>50</v>
      </c>
      <c r="D48" s="88"/>
      <c r="E48" s="88"/>
      <c r="F48" s="88"/>
      <c r="G48" s="88"/>
      <c r="H48" s="88"/>
      <c r="I48" s="88"/>
      <c r="J48" s="88">
        <v>0</v>
      </c>
      <c r="K48" s="88">
        <v>0</v>
      </c>
      <c r="L48" s="88"/>
      <c r="M48" s="88"/>
      <c r="N48" s="88"/>
      <c r="O48" s="88"/>
      <c r="P48" s="85">
        <f t="shared" si="3"/>
        <v>0</v>
      </c>
      <c r="Q48" s="338"/>
      <c r="R48" s="338"/>
      <c r="S48" s="338"/>
      <c r="T48" s="338"/>
      <c r="U48" s="338"/>
      <c r="V48" s="338"/>
      <c r="W48" s="338"/>
      <c r="X48" s="339"/>
      <c r="Y48" s="355"/>
      <c r="Z48" s="356"/>
      <c r="AA48" s="356"/>
      <c r="AB48" s="356"/>
      <c r="AC48" s="356"/>
      <c r="AD48" s="356"/>
      <c r="AE48" s="505"/>
    </row>
    <row r="49" spans="1:41" ht="57.75" customHeight="1" x14ac:dyDescent="0.25">
      <c r="A49" s="501" t="s">
        <v>245</v>
      </c>
      <c r="B49" s="503">
        <f t="shared" ref="B49" si="7">+$B$35/7</f>
        <v>1.4285714285714287E-2</v>
      </c>
      <c r="C49" s="83" t="s">
        <v>48</v>
      </c>
      <c r="D49" s="84"/>
      <c r="E49" s="84"/>
      <c r="F49" s="84"/>
      <c r="G49" s="84"/>
      <c r="H49" s="84"/>
      <c r="I49" s="84"/>
      <c r="J49" s="84">
        <v>0</v>
      </c>
      <c r="K49" s="168">
        <v>0</v>
      </c>
      <c r="L49" s="168">
        <v>0</v>
      </c>
      <c r="M49" s="168">
        <v>0</v>
      </c>
      <c r="N49" s="168">
        <v>0</v>
      </c>
      <c r="O49" s="168">
        <v>1</v>
      </c>
      <c r="P49" s="185">
        <f t="shared" si="3"/>
        <v>1</v>
      </c>
      <c r="Q49" s="338" t="s">
        <v>234</v>
      </c>
      <c r="R49" s="338"/>
      <c r="S49" s="338"/>
      <c r="T49" s="338"/>
      <c r="U49" s="338"/>
      <c r="V49" s="338"/>
      <c r="W49" s="338"/>
      <c r="X49" s="339"/>
      <c r="Y49" s="353" t="s">
        <v>396</v>
      </c>
      <c r="Z49" s="354"/>
      <c r="AA49" s="354"/>
      <c r="AB49" s="354"/>
      <c r="AC49" s="354"/>
      <c r="AD49" s="354"/>
      <c r="AE49" s="504"/>
      <c r="AG49" s="86"/>
      <c r="AH49" s="86"/>
      <c r="AI49" s="86"/>
      <c r="AJ49" s="86"/>
      <c r="AK49" s="86"/>
      <c r="AL49" s="86"/>
      <c r="AM49" s="86"/>
      <c r="AN49" s="86"/>
      <c r="AO49" s="86"/>
    </row>
    <row r="50" spans="1:41" ht="57.75" customHeight="1" x14ac:dyDescent="0.25">
      <c r="A50" s="502"/>
      <c r="B50" s="503"/>
      <c r="C50" s="87" t="s">
        <v>50</v>
      </c>
      <c r="D50" s="88"/>
      <c r="E50" s="88"/>
      <c r="F50" s="88"/>
      <c r="G50" s="88"/>
      <c r="H50" s="88"/>
      <c r="I50" s="88"/>
      <c r="J50" s="88">
        <v>0</v>
      </c>
      <c r="K50" s="88">
        <v>0</v>
      </c>
      <c r="L50" s="88"/>
      <c r="M50" s="88"/>
      <c r="N50" s="88"/>
      <c r="O50" s="88"/>
      <c r="P50" s="85">
        <f t="shared" si="3"/>
        <v>0</v>
      </c>
      <c r="Q50" s="338"/>
      <c r="R50" s="338"/>
      <c r="S50" s="338"/>
      <c r="T50" s="338"/>
      <c r="U50" s="338"/>
      <c r="V50" s="338"/>
      <c r="W50" s="338"/>
      <c r="X50" s="339"/>
      <c r="Y50" s="355"/>
      <c r="Z50" s="356"/>
      <c r="AA50" s="356"/>
      <c r="AB50" s="356"/>
      <c r="AC50" s="356"/>
      <c r="AD50" s="356"/>
      <c r="AE50" s="505"/>
    </row>
    <row r="51" spans="1:41" ht="57.75" customHeight="1" x14ac:dyDescent="0.25">
      <c r="A51" s="501" t="s">
        <v>246</v>
      </c>
      <c r="B51" s="503">
        <f t="shared" ref="B51" si="8">+$B$35/7</f>
        <v>1.4285714285714287E-2</v>
      </c>
      <c r="C51" s="83" t="s">
        <v>48</v>
      </c>
      <c r="D51" s="84"/>
      <c r="E51" s="84"/>
      <c r="F51" s="84"/>
      <c r="G51" s="84"/>
      <c r="H51" s="84"/>
      <c r="I51" s="84"/>
      <c r="J51" s="84">
        <v>0</v>
      </c>
      <c r="K51" s="168">
        <v>0</v>
      </c>
      <c r="L51" s="168">
        <v>0.25</v>
      </c>
      <c r="M51" s="168">
        <v>0.25</v>
      </c>
      <c r="N51" s="168">
        <v>0.25</v>
      </c>
      <c r="O51" s="168">
        <v>0.25</v>
      </c>
      <c r="P51" s="185">
        <f t="shared" si="3"/>
        <v>1</v>
      </c>
      <c r="Q51" s="338" t="s">
        <v>234</v>
      </c>
      <c r="R51" s="338"/>
      <c r="S51" s="338"/>
      <c r="T51" s="338"/>
      <c r="U51" s="338"/>
      <c r="V51" s="338"/>
      <c r="W51" s="338"/>
      <c r="X51" s="339"/>
      <c r="Y51" s="353" t="s">
        <v>396</v>
      </c>
      <c r="Z51" s="354"/>
      <c r="AA51" s="354"/>
      <c r="AB51" s="354"/>
      <c r="AC51" s="354"/>
      <c r="AD51" s="354"/>
      <c r="AE51" s="504"/>
      <c r="AG51" s="86"/>
      <c r="AH51" s="86"/>
      <c r="AI51" s="86"/>
      <c r="AJ51" s="86"/>
      <c r="AK51" s="86"/>
      <c r="AL51" s="86"/>
      <c r="AM51" s="86"/>
      <c r="AN51" s="86"/>
      <c r="AO51" s="86"/>
    </row>
    <row r="52" spans="1:41" ht="57.75" customHeight="1" x14ac:dyDescent="0.25">
      <c r="A52" s="502"/>
      <c r="B52" s="503"/>
      <c r="C52" s="87" t="s">
        <v>50</v>
      </c>
      <c r="D52" s="88"/>
      <c r="E52" s="88"/>
      <c r="F52" s="88"/>
      <c r="G52" s="88"/>
      <c r="H52" s="88"/>
      <c r="I52" s="88"/>
      <c r="J52" s="88">
        <v>0</v>
      </c>
      <c r="K52" s="88">
        <v>0</v>
      </c>
      <c r="L52" s="88"/>
      <c r="M52" s="88"/>
      <c r="N52" s="88"/>
      <c r="O52" s="88"/>
      <c r="P52" s="85">
        <f t="shared" si="3"/>
        <v>0</v>
      </c>
      <c r="Q52" s="338"/>
      <c r="R52" s="338"/>
      <c r="S52" s="338"/>
      <c r="T52" s="338"/>
      <c r="U52" s="338"/>
      <c r="V52" s="338"/>
      <c r="W52" s="338"/>
      <c r="X52" s="339"/>
      <c r="Y52" s="355"/>
      <c r="Z52" s="356"/>
      <c r="AA52" s="356"/>
      <c r="AB52" s="356"/>
      <c r="AC52" s="356"/>
      <c r="AD52" s="356"/>
      <c r="AE52" s="505"/>
    </row>
    <row r="53" spans="1:41" ht="57.75" customHeight="1" x14ac:dyDescent="0.25">
      <c r="A53" s="501" t="s">
        <v>247</v>
      </c>
      <c r="B53" s="503">
        <f t="shared" ref="B53" si="9">+$B$35/7</f>
        <v>1.4285714285714287E-2</v>
      </c>
      <c r="C53" s="83" t="s">
        <v>48</v>
      </c>
      <c r="D53" s="84"/>
      <c r="E53" s="84"/>
      <c r="F53" s="84"/>
      <c r="G53" s="84"/>
      <c r="H53" s="84"/>
      <c r="I53" s="84"/>
      <c r="J53" s="84">
        <v>0</v>
      </c>
      <c r="K53" s="168">
        <v>0</v>
      </c>
      <c r="L53" s="168">
        <v>0.25</v>
      </c>
      <c r="M53" s="168">
        <v>0.25</v>
      </c>
      <c r="N53" s="168">
        <v>0.25</v>
      </c>
      <c r="O53" s="168">
        <v>0.25</v>
      </c>
      <c r="P53" s="185">
        <f t="shared" si="3"/>
        <v>1</v>
      </c>
      <c r="Q53" s="338" t="s">
        <v>234</v>
      </c>
      <c r="R53" s="338"/>
      <c r="S53" s="338"/>
      <c r="T53" s="338"/>
      <c r="U53" s="338"/>
      <c r="V53" s="338"/>
      <c r="W53" s="338"/>
      <c r="X53" s="339"/>
      <c r="Y53" s="353" t="s">
        <v>396</v>
      </c>
      <c r="Z53" s="354"/>
      <c r="AA53" s="354"/>
      <c r="AB53" s="354"/>
      <c r="AC53" s="354"/>
      <c r="AD53" s="354"/>
      <c r="AE53" s="504"/>
      <c r="AG53" s="86"/>
      <c r="AH53" s="86"/>
      <c r="AI53" s="86"/>
      <c r="AJ53" s="86"/>
      <c r="AK53" s="86"/>
      <c r="AL53" s="86"/>
      <c r="AM53" s="86"/>
      <c r="AN53" s="86"/>
      <c r="AO53" s="86"/>
    </row>
    <row r="54" spans="1:41" ht="57.75" customHeight="1" thickBot="1" x14ac:dyDescent="0.3">
      <c r="A54" s="506"/>
      <c r="B54" s="507"/>
      <c r="C54" s="79" t="s">
        <v>50</v>
      </c>
      <c r="D54" s="305"/>
      <c r="E54" s="305"/>
      <c r="F54" s="305"/>
      <c r="G54" s="305"/>
      <c r="H54" s="305"/>
      <c r="I54" s="305"/>
      <c r="J54" s="305">
        <v>0</v>
      </c>
      <c r="K54" s="305">
        <v>0</v>
      </c>
      <c r="L54" s="305"/>
      <c r="M54" s="305"/>
      <c r="N54" s="305"/>
      <c r="O54" s="305"/>
      <c r="P54" s="306">
        <f t="shared" si="3"/>
        <v>0</v>
      </c>
      <c r="Q54" s="338"/>
      <c r="R54" s="338"/>
      <c r="S54" s="338"/>
      <c r="T54" s="338"/>
      <c r="U54" s="338"/>
      <c r="V54" s="338"/>
      <c r="W54" s="338"/>
      <c r="X54" s="339"/>
      <c r="Y54" s="355"/>
      <c r="Z54" s="356"/>
      <c r="AA54" s="356"/>
      <c r="AB54" s="356"/>
      <c r="AC54" s="356"/>
      <c r="AD54" s="356"/>
      <c r="AE54" s="505"/>
    </row>
    <row r="55" spans="1:41" ht="15" customHeight="1" x14ac:dyDescent="0.25"/>
  </sheetData>
  <mergeCells count="95">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47:A48"/>
    <mergeCell ref="B47:B48"/>
    <mergeCell ref="Q47:X48"/>
    <mergeCell ref="Y47:AE48"/>
    <mergeCell ref="A49:A50"/>
    <mergeCell ref="B49:B50"/>
    <mergeCell ref="Q49:X50"/>
    <mergeCell ref="Y49:AE50"/>
    <mergeCell ref="A51:A52"/>
    <mergeCell ref="B51:B52"/>
    <mergeCell ref="Q51:X52"/>
    <mergeCell ref="Y51:AE52"/>
    <mergeCell ref="A53:A54"/>
    <mergeCell ref="B53:B54"/>
    <mergeCell ref="Q53:X54"/>
    <mergeCell ref="Y53:AE54"/>
  </mergeCells>
  <dataValidations count="3">
    <dataValidation type="list" allowBlank="1" showInputMessage="1" showErrorMessage="1" sqref="C7:C9" xr:uid="{07066467-DBE8-4DA0-89CF-CC5AF4B312B2}">
      <formula1>$B$21:$M$21</formula1>
    </dataValidation>
    <dataValidation type="textLength" operator="lessThanOrEqual" allowBlank="1" showInputMessage="1" showErrorMessage="1" errorTitle="Máximo 2.000 caracteres" error="Máximo 2.000 caracteres" promptTitle="2.000 caracteres" sqref="Q30:Q31" xr:uid="{96D6175F-6498-498A-B792-C51938987564}">
      <formula1>2000</formula1>
    </dataValidation>
    <dataValidation type="textLength" operator="lessThanOrEqual" allowBlank="1" showInputMessage="1" showErrorMessage="1" errorTitle="Máximo 2.000 caracteres" error="Máximo 2.000 caracteres" sqref="AC35 Q35 Y35 Q41 Q43 Q45 Q47 Q49 Q51 Q53" xr:uid="{39AC59B1-F4CA-4F90-8FDE-6F7315021AA0}">
      <formula1>2000</formula1>
    </dataValidation>
  </dataValidations>
  <hyperlinks>
    <hyperlink ref="Y41" r:id="rId1" xr:uid="{319A542F-3E72-4DE5-810D-00C089151550}"/>
  </hyperlinks>
  <pageMargins left="0.98425196850393704" right="0.98425196850393704" top="0.98425196850393704" bottom="0.98425196850393704" header="0.51181102362204722" footer="0.51181102362204722"/>
  <pageSetup scale="18"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3365C1D5-DB20-4783-BCB6-7EB0179FD102}">
          <x14:formula1>
            <xm:f>listas!$C$2:$C$20</xm:f>
          </x14:formula1>
          <xm:sqref>AA15:AE15</xm:sqref>
        </x14:dataValidation>
        <x14:dataValidation type="list" allowBlank="1" showInputMessage="1" showErrorMessage="1" xr:uid="{A3389164-C817-4450-BE79-CE6C8BAFD36B}">
          <x14:formula1>
            <xm:f>listas!$B$2:$B$8</xm:f>
          </x14:formula1>
          <xm:sqref>R15:X15</xm:sqref>
        </x14:dataValidation>
        <x14:dataValidation type="list" allowBlank="1" showInputMessage="1" showErrorMessage="1" xr:uid="{0973C316-741F-4AD9-BA14-541CDF36C5C7}">
          <x14:formula1>
            <xm:f>listas!$A$2:$A$6</xm:f>
          </x14:formula1>
          <xm:sqref>C15:K15</xm:sqref>
        </x14:dataValidation>
        <x14:dataValidation type="list" allowBlank="1" showInputMessage="1" showErrorMessage="1" xr:uid="{36845853-8335-4EF6-9855-331C764BC8FC}">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4393-1A3C-4B69-A333-4A525BACD1B0}">
  <sheetPr>
    <tabColor theme="7" tint="0.39997558519241921"/>
    <pageSetUpPr fitToPage="1"/>
  </sheetPr>
  <dimension ref="A1:AO43"/>
  <sheetViews>
    <sheetView showGridLines="0" view="pageBreakPreview" topLeftCell="A30" zoomScale="60" zoomScaleNormal="70" workbookViewId="0">
      <selection activeCell="N36" sqref="N3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69"/>
      <c r="B1" s="372" t="s">
        <v>148</v>
      </c>
      <c r="C1" s="373"/>
      <c r="D1" s="373"/>
      <c r="E1" s="373"/>
      <c r="F1" s="373"/>
      <c r="G1" s="373"/>
      <c r="H1" s="373"/>
      <c r="I1" s="373"/>
      <c r="J1" s="373"/>
      <c r="K1" s="373"/>
      <c r="L1" s="373"/>
      <c r="M1" s="373"/>
      <c r="N1" s="373"/>
      <c r="O1" s="373"/>
      <c r="P1" s="373"/>
      <c r="Q1" s="373"/>
      <c r="R1" s="373"/>
      <c r="S1" s="373"/>
      <c r="T1" s="373"/>
      <c r="U1" s="373"/>
      <c r="V1" s="373"/>
      <c r="W1" s="373"/>
      <c r="X1" s="373"/>
      <c r="Y1" s="373"/>
      <c r="Z1" s="373"/>
      <c r="AA1" s="374"/>
      <c r="AB1" s="381" t="s">
        <v>149</v>
      </c>
      <c r="AC1" s="382"/>
      <c r="AD1" s="382"/>
      <c r="AE1" s="383"/>
    </row>
    <row r="2" spans="1:31" ht="30.75" customHeight="1" thickBot="1" x14ac:dyDescent="0.3">
      <c r="A2" s="370"/>
      <c r="B2" s="372" t="s">
        <v>150</v>
      </c>
      <c r="C2" s="373"/>
      <c r="D2" s="373"/>
      <c r="E2" s="373"/>
      <c r="F2" s="373"/>
      <c r="G2" s="373"/>
      <c r="H2" s="373"/>
      <c r="I2" s="373"/>
      <c r="J2" s="373"/>
      <c r="K2" s="373"/>
      <c r="L2" s="373"/>
      <c r="M2" s="373"/>
      <c r="N2" s="373"/>
      <c r="O2" s="373"/>
      <c r="P2" s="373"/>
      <c r="Q2" s="373"/>
      <c r="R2" s="373"/>
      <c r="S2" s="373"/>
      <c r="T2" s="373"/>
      <c r="U2" s="373"/>
      <c r="V2" s="373"/>
      <c r="W2" s="373"/>
      <c r="X2" s="373"/>
      <c r="Y2" s="373"/>
      <c r="Z2" s="373"/>
      <c r="AA2" s="374"/>
      <c r="AB2" s="381" t="s">
        <v>151</v>
      </c>
      <c r="AC2" s="382"/>
      <c r="AD2" s="382"/>
      <c r="AE2" s="383"/>
    </row>
    <row r="3" spans="1:31" ht="24" customHeight="1" thickBot="1" x14ac:dyDescent="0.3">
      <c r="A3" s="370"/>
      <c r="B3" s="375" t="s">
        <v>152</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81" t="s">
        <v>153</v>
      </c>
      <c r="AC3" s="382"/>
      <c r="AD3" s="382"/>
      <c r="AE3" s="383"/>
    </row>
    <row r="4" spans="1:31" ht="21.75" customHeight="1" thickBot="1" x14ac:dyDescent="0.3">
      <c r="A4" s="371"/>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4" t="s">
        <v>154</v>
      </c>
      <c r="AC4" s="385"/>
      <c r="AD4" s="385"/>
      <c r="AE4" s="38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87" t="s">
        <v>4</v>
      </c>
      <c r="B7" s="421"/>
      <c r="C7" s="423" t="s">
        <v>155</v>
      </c>
      <c r="D7" s="387" t="s">
        <v>6</v>
      </c>
      <c r="E7" s="393"/>
      <c r="F7" s="393"/>
      <c r="G7" s="393"/>
      <c r="H7" s="388"/>
      <c r="I7" s="415">
        <v>45498</v>
      </c>
      <c r="J7" s="416"/>
      <c r="K7" s="387" t="s">
        <v>8</v>
      </c>
      <c r="L7" s="388"/>
      <c r="M7" s="407" t="s">
        <v>156</v>
      </c>
      <c r="N7" s="408"/>
      <c r="O7" s="396"/>
      <c r="P7" s="397"/>
      <c r="Q7" s="20"/>
      <c r="R7" s="20"/>
      <c r="S7" s="20"/>
      <c r="T7" s="20"/>
      <c r="U7" s="20"/>
      <c r="V7" s="20"/>
      <c r="W7" s="20"/>
      <c r="X7" s="20"/>
      <c r="Y7" s="20"/>
      <c r="Z7" s="21"/>
      <c r="AA7" s="20"/>
      <c r="AB7" s="20"/>
      <c r="AD7" s="22"/>
      <c r="AE7" s="23"/>
    </row>
    <row r="8" spans="1:31" ht="15" customHeight="1" x14ac:dyDescent="0.25">
      <c r="A8" s="389"/>
      <c r="B8" s="422"/>
      <c r="C8" s="424"/>
      <c r="D8" s="389"/>
      <c r="E8" s="394"/>
      <c r="F8" s="394"/>
      <c r="G8" s="394"/>
      <c r="H8" s="390"/>
      <c r="I8" s="417"/>
      <c r="J8" s="418"/>
      <c r="K8" s="389"/>
      <c r="L8" s="390"/>
      <c r="M8" s="426" t="s">
        <v>157</v>
      </c>
      <c r="N8" s="427"/>
      <c r="O8" s="409"/>
      <c r="P8" s="410"/>
      <c r="Q8" s="20"/>
      <c r="R8" s="20"/>
      <c r="S8" s="20"/>
      <c r="T8" s="20"/>
      <c r="U8" s="20"/>
      <c r="V8" s="20"/>
      <c r="W8" s="20"/>
      <c r="X8" s="20"/>
      <c r="Y8" s="20"/>
      <c r="Z8" s="21"/>
      <c r="AA8" s="20"/>
      <c r="AB8" s="20"/>
      <c r="AD8" s="22"/>
      <c r="AE8" s="23"/>
    </row>
    <row r="9" spans="1:31" ht="15.75" customHeight="1" thickBot="1" x14ac:dyDescent="0.3">
      <c r="A9" s="391"/>
      <c r="B9" s="392"/>
      <c r="C9" s="425"/>
      <c r="D9" s="391"/>
      <c r="E9" s="395"/>
      <c r="F9" s="395"/>
      <c r="G9" s="395"/>
      <c r="H9" s="392"/>
      <c r="I9" s="419"/>
      <c r="J9" s="420"/>
      <c r="K9" s="391"/>
      <c r="L9" s="392"/>
      <c r="M9" s="411" t="s">
        <v>158</v>
      </c>
      <c r="N9" s="412"/>
      <c r="O9" s="413" t="s">
        <v>159</v>
      </c>
      <c r="P9" s="41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87" t="s">
        <v>10</v>
      </c>
      <c r="B11" s="388"/>
      <c r="C11" s="398" t="s">
        <v>160</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row>
    <row r="12" spans="1:31" ht="15" customHeight="1" x14ac:dyDescent="0.25">
      <c r="A12" s="389"/>
      <c r="B12" s="390"/>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1:31" ht="15" customHeight="1" thickBot="1" x14ac:dyDescent="0.3">
      <c r="A13" s="391"/>
      <c r="B13" s="392"/>
      <c r="C13" s="404"/>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41" t="s">
        <v>12</v>
      </c>
      <c r="B15" s="442"/>
      <c r="C15" s="447" t="s">
        <v>161</v>
      </c>
      <c r="D15" s="448"/>
      <c r="E15" s="448"/>
      <c r="F15" s="448"/>
      <c r="G15" s="448"/>
      <c r="H15" s="448"/>
      <c r="I15" s="448"/>
      <c r="J15" s="448"/>
      <c r="K15" s="449"/>
      <c r="L15" s="428" t="s">
        <v>14</v>
      </c>
      <c r="M15" s="429"/>
      <c r="N15" s="429"/>
      <c r="O15" s="429"/>
      <c r="P15" s="429"/>
      <c r="Q15" s="430"/>
      <c r="R15" s="434" t="s">
        <v>162</v>
      </c>
      <c r="S15" s="435"/>
      <c r="T15" s="435"/>
      <c r="U15" s="435"/>
      <c r="V15" s="435"/>
      <c r="W15" s="435"/>
      <c r="X15" s="436"/>
      <c r="Y15" s="428" t="s">
        <v>15</v>
      </c>
      <c r="Z15" s="430"/>
      <c r="AA15" s="431" t="s">
        <v>163</v>
      </c>
      <c r="AB15" s="432"/>
      <c r="AC15" s="432"/>
      <c r="AD15" s="432"/>
      <c r="AE15" s="433"/>
    </row>
    <row r="16" spans="1:31" ht="9" customHeight="1" thickBot="1" x14ac:dyDescent="0.3">
      <c r="A16" s="24"/>
      <c r="B16" s="20"/>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D16" s="22"/>
      <c r="AE16" s="23"/>
    </row>
    <row r="17" spans="1:33" s="40" customFormat="1" ht="37.5" customHeight="1" thickBot="1" x14ac:dyDescent="0.3">
      <c r="A17" s="441" t="s">
        <v>17</v>
      </c>
      <c r="B17" s="442"/>
      <c r="C17" s="431" t="s">
        <v>248</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28" t="s">
        <v>164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44"/>
    </row>
    <row r="20" spans="1:33" ht="32.1" customHeight="1" thickBot="1" x14ac:dyDescent="0.3">
      <c r="A20" s="45" t="s">
        <v>19</v>
      </c>
      <c r="B20" s="450" t="s">
        <v>165</v>
      </c>
      <c r="C20" s="451"/>
      <c r="D20" s="451"/>
      <c r="E20" s="451"/>
      <c r="F20" s="451"/>
      <c r="G20" s="451"/>
      <c r="H20" s="451"/>
      <c r="I20" s="451"/>
      <c r="J20" s="451"/>
      <c r="K20" s="451"/>
      <c r="L20" s="451"/>
      <c r="M20" s="451"/>
      <c r="N20" s="451"/>
      <c r="O20" s="452"/>
      <c r="P20" s="428" t="s">
        <v>166</v>
      </c>
      <c r="Q20" s="429"/>
      <c r="R20" s="429"/>
      <c r="S20" s="429"/>
      <c r="T20" s="429"/>
      <c r="U20" s="429"/>
      <c r="V20" s="429"/>
      <c r="W20" s="429"/>
      <c r="X20" s="429"/>
      <c r="Y20" s="429"/>
      <c r="Z20" s="429"/>
      <c r="AA20" s="429"/>
      <c r="AB20" s="429"/>
      <c r="AC20" s="429"/>
      <c r="AD20" s="429"/>
      <c r="AE20" s="430"/>
      <c r="AF20" s="44"/>
    </row>
    <row r="21" spans="1:33" ht="32.1" customHeight="1" thickBot="1" x14ac:dyDescent="0.3">
      <c r="A21" s="25"/>
      <c r="B21" s="46" t="s">
        <v>167</v>
      </c>
      <c r="C21" s="47" t="s">
        <v>168</v>
      </c>
      <c r="D21" s="47" t="s">
        <v>169</v>
      </c>
      <c r="E21" s="47" t="s">
        <v>170</v>
      </c>
      <c r="F21" s="47" t="s">
        <v>171</v>
      </c>
      <c r="G21" s="47" t="s">
        <v>172</v>
      </c>
      <c r="H21" s="47" t="s">
        <v>173</v>
      </c>
      <c r="I21" s="47" t="s">
        <v>155</v>
      </c>
      <c r="J21" s="47" t="s">
        <v>174</v>
      </c>
      <c r="K21" s="47" t="s">
        <v>175</v>
      </c>
      <c r="L21" s="47" t="s">
        <v>176</v>
      </c>
      <c r="M21" s="47" t="s">
        <v>177</v>
      </c>
      <c r="N21" s="47" t="s">
        <v>102</v>
      </c>
      <c r="O21" s="48" t="s">
        <v>100</v>
      </c>
      <c r="P21" s="49"/>
      <c r="Q21" s="45" t="s">
        <v>167</v>
      </c>
      <c r="R21" s="50" t="s">
        <v>168</v>
      </c>
      <c r="S21" s="50" t="s">
        <v>169</v>
      </c>
      <c r="T21" s="50" t="s">
        <v>170</v>
      </c>
      <c r="U21" s="50" t="s">
        <v>171</v>
      </c>
      <c r="V21" s="50" t="s">
        <v>172</v>
      </c>
      <c r="W21" s="50" t="s">
        <v>173</v>
      </c>
      <c r="X21" s="50" t="s">
        <v>155</v>
      </c>
      <c r="Y21" s="50" t="s">
        <v>174</v>
      </c>
      <c r="Z21" s="50" t="s">
        <v>175</v>
      </c>
      <c r="AA21" s="50" t="s">
        <v>176</v>
      </c>
      <c r="AB21" s="50" t="s">
        <v>177</v>
      </c>
      <c r="AC21" s="50" t="s">
        <v>102</v>
      </c>
      <c r="AD21" s="51" t="s">
        <v>178</v>
      </c>
      <c r="AE21" s="51" t="s">
        <v>179</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156456000</v>
      </c>
      <c r="Y22" s="56"/>
      <c r="Z22" s="56"/>
      <c r="AA22" s="56"/>
      <c r="AB22" s="56"/>
      <c r="AC22" s="183">
        <f>SUM(Q22:AB22)</f>
        <v>156456000</v>
      </c>
      <c r="AE22" s="57"/>
      <c r="AF22" s="52"/>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158107239</v>
      </c>
      <c r="Y23" s="60"/>
      <c r="Z23" s="60"/>
      <c r="AA23" s="60"/>
      <c r="AB23" s="60"/>
      <c r="AC23" s="60">
        <f>SUM(Q23:AB23)</f>
        <v>158107239</v>
      </c>
      <c r="AD23" s="60">
        <f>AC23/SUM(W22:AB22)</f>
        <v>1.0105540151863783</v>
      </c>
      <c r="AE23" s="62">
        <f>AC23/AC22</f>
        <v>1.0105540151863783</v>
      </c>
      <c r="AF23" s="52"/>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f>+$X$22/5</f>
        <v>31291200</v>
      </c>
      <c r="Z24" s="60">
        <f t="shared" ref="Z24:AA24" si="1">+$X$22/5</f>
        <v>31291200</v>
      </c>
      <c r="AA24" s="60">
        <f t="shared" si="1"/>
        <v>31291200</v>
      </c>
      <c r="AB24" s="60">
        <f>+($X$22/5)*2</f>
        <v>62582400</v>
      </c>
      <c r="AC24" s="173">
        <f>SUM(Q24:AB24)</f>
        <v>156456000</v>
      </c>
      <c r="AD24" s="60"/>
      <c r="AE24" s="64"/>
      <c r="AF24" s="5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c r="Z25" s="67"/>
      <c r="AA25" s="67"/>
      <c r="AB25" s="67"/>
      <c r="AC25" s="67">
        <f>SUM(Q25:AB25)</f>
        <v>0</v>
      </c>
      <c r="AD25" s="67">
        <f>AC25/SUM(W24:AB24)</f>
        <v>0</v>
      </c>
      <c r="AE25" s="69">
        <f>AC25/AC24</f>
        <v>0</v>
      </c>
      <c r="AF25" s="52"/>
    </row>
    <row r="26" spans="1:33" s="70" customFormat="1" ht="16.5" customHeight="1" thickBot="1" x14ac:dyDescent="0.25">
      <c r="A26" s="303"/>
      <c r="AC26" s="167"/>
      <c r="AE26" s="304"/>
    </row>
    <row r="27" spans="1:33" ht="33.950000000000003" customHeight="1" x14ac:dyDescent="0.25">
      <c r="A27" s="443" t="s">
        <v>180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row>
    <row r="28" spans="1:33" ht="15" customHeight="1" x14ac:dyDescent="0.25">
      <c r="A28" s="440" t="s">
        <v>34</v>
      </c>
      <c r="B28" s="437" t="s">
        <v>36</v>
      </c>
      <c r="C28" s="437"/>
      <c r="D28" s="437" t="s">
        <v>181</v>
      </c>
      <c r="E28" s="437"/>
      <c r="F28" s="437"/>
      <c r="G28" s="437"/>
      <c r="H28" s="437"/>
      <c r="I28" s="437"/>
      <c r="J28" s="437"/>
      <c r="K28" s="437"/>
      <c r="L28" s="437"/>
      <c r="M28" s="437"/>
      <c r="N28" s="437"/>
      <c r="O28" s="437"/>
      <c r="P28" s="437" t="s">
        <v>102</v>
      </c>
      <c r="Q28" s="437" t="s">
        <v>182</v>
      </c>
      <c r="R28" s="437"/>
      <c r="S28" s="437"/>
      <c r="T28" s="437"/>
      <c r="U28" s="437"/>
      <c r="V28" s="437"/>
      <c r="W28" s="437"/>
      <c r="X28" s="437"/>
      <c r="Y28" s="437" t="s">
        <v>183</v>
      </c>
      <c r="Z28" s="437"/>
      <c r="AA28" s="437"/>
      <c r="AB28" s="437"/>
      <c r="AC28" s="437"/>
      <c r="AD28" s="437"/>
      <c r="AE28" s="446"/>
    </row>
    <row r="29" spans="1:33" ht="27" customHeight="1" x14ac:dyDescent="0.25">
      <c r="A29" s="440"/>
      <c r="B29" s="437"/>
      <c r="C29" s="437"/>
      <c r="D29" s="71" t="s">
        <v>167</v>
      </c>
      <c r="E29" s="71" t="s">
        <v>168</v>
      </c>
      <c r="F29" s="71" t="s">
        <v>169</v>
      </c>
      <c r="G29" s="71" t="s">
        <v>170</v>
      </c>
      <c r="H29" s="71" t="s">
        <v>171</v>
      </c>
      <c r="I29" s="71" t="s">
        <v>172</v>
      </c>
      <c r="J29" s="71" t="s">
        <v>173</v>
      </c>
      <c r="K29" s="71" t="s">
        <v>155</v>
      </c>
      <c r="L29" s="71" t="s">
        <v>174</v>
      </c>
      <c r="M29" s="71" t="s">
        <v>175</v>
      </c>
      <c r="N29" s="71" t="s">
        <v>176</v>
      </c>
      <c r="O29" s="71" t="s">
        <v>177</v>
      </c>
      <c r="P29" s="437"/>
      <c r="Q29" s="437"/>
      <c r="R29" s="437"/>
      <c r="S29" s="437"/>
      <c r="T29" s="437"/>
      <c r="U29" s="437"/>
      <c r="V29" s="437"/>
      <c r="W29" s="437"/>
      <c r="X29" s="437"/>
      <c r="Y29" s="437"/>
      <c r="Z29" s="437"/>
      <c r="AA29" s="437"/>
      <c r="AB29" s="437"/>
      <c r="AC29" s="437"/>
      <c r="AD29" s="437"/>
      <c r="AE29" s="446"/>
    </row>
    <row r="30" spans="1:33" ht="108" customHeight="1" thickBot="1" x14ac:dyDescent="0.3">
      <c r="A30" s="174"/>
      <c r="B30" s="453"/>
      <c r="C30" s="453"/>
      <c r="D30" s="16"/>
      <c r="E30" s="16"/>
      <c r="F30" s="16"/>
      <c r="G30" s="16"/>
      <c r="H30" s="16"/>
      <c r="I30" s="16"/>
      <c r="J30" s="16"/>
      <c r="K30" s="16"/>
      <c r="L30" s="16"/>
      <c r="M30" s="16"/>
      <c r="N30" s="16"/>
      <c r="O30" s="16"/>
      <c r="P30" s="72">
        <f>SUM(D30:O30)</f>
        <v>0</v>
      </c>
      <c r="Q30" s="438" t="s">
        <v>184</v>
      </c>
      <c r="R30" s="438"/>
      <c r="S30" s="438"/>
      <c r="T30" s="438"/>
      <c r="U30" s="438"/>
      <c r="V30" s="438"/>
      <c r="W30" s="438"/>
      <c r="X30" s="438"/>
      <c r="Y30" s="438" t="s">
        <v>43</v>
      </c>
      <c r="Z30" s="438"/>
      <c r="AA30" s="438"/>
      <c r="AB30" s="438"/>
      <c r="AC30" s="438"/>
      <c r="AD30" s="438"/>
      <c r="AE30" s="454"/>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398" t="s">
        <v>185</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400"/>
      <c r="AF32" s="162"/>
      <c r="AG32" s="162"/>
    </row>
    <row r="33" spans="1:41" ht="23.1" customHeight="1" x14ac:dyDescent="0.25">
      <c r="A33" s="440" t="s">
        <v>44</v>
      </c>
      <c r="B33" s="437" t="s">
        <v>46</v>
      </c>
      <c r="C33" s="437" t="s">
        <v>36</v>
      </c>
      <c r="D33" s="437" t="s">
        <v>186</v>
      </c>
      <c r="E33" s="437"/>
      <c r="F33" s="437"/>
      <c r="G33" s="437"/>
      <c r="H33" s="437"/>
      <c r="I33" s="437"/>
      <c r="J33" s="437"/>
      <c r="K33" s="437"/>
      <c r="L33" s="437"/>
      <c r="M33" s="437"/>
      <c r="N33" s="437"/>
      <c r="O33" s="437"/>
      <c r="P33" s="437"/>
      <c r="Q33" s="437" t="s">
        <v>187</v>
      </c>
      <c r="R33" s="437"/>
      <c r="S33" s="437"/>
      <c r="T33" s="437"/>
      <c r="U33" s="437"/>
      <c r="V33" s="437"/>
      <c r="W33" s="437"/>
      <c r="X33" s="437"/>
      <c r="Y33" s="437"/>
      <c r="Z33" s="437"/>
      <c r="AA33" s="437"/>
      <c r="AB33" s="437"/>
      <c r="AC33" s="437"/>
      <c r="AD33" s="437"/>
      <c r="AE33" s="446"/>
      <c r="AF33" s="162"/>
      <c r="AG33" s="165"/>
      <c r="AH33" s="76"/>
      <c r="AI33" s="76"/>
      <c r="AJ33" s="76"/>
      <c r="AK33" s="76"/>
      <c r="AL33" s="76"/>
      <c r="AM33" s="76"/>
      <c r="AN33" s="76"/>
      <c r="AO33" s="76"/>
    </row>
    <row r="34" spans="1:41" ht="27" customHeight="1" x14ac:dyDescent="0.25">
      <c r="A34" s="440"/>
      <c r="B34" s="437"/>
      <c r="C34" s="458"/>
      <c r="D34" s="71" t="s">
        <v>167</v>
      </c>
      <c r="E34" s="71" t="s">
        <v>168</v>
      </c>
      <c r="F34" s="71" t="s">
        <v>169</v>
      </c>
      <c r="G34" s="71" t="s">
        <v>170</v>
      </c>
      <c r="H34" s="71" t="s">
        <v>171</v>
      </c>
      <c r="I34" s="71" t="s">
        <v>172</v>
      </c>
      <c r="J34" s="71" t="s">
        <v>173</v>
      </c>
      <c r="K34" s="71" t="s">
        <v>155</v>
      </c>
      <c r="L34" s="71" t="s">
        <v>174</v>
      </c>
      <c r="M34" s="71" t="s">
        <v>175</v>
      </c>
      <c r="N34" s="71" t="s">
        <v>176</v>
      </c>
      <c r="O34" s="71" t="s">
        <v>177</v>
      </c>
      <c r="P34" s="71" t="s">
        <v>102</v>
      </c>
      <c r="Q34" s="455" t="s">
        <v>52</v>
      </c>
      <c r="R34" s="456"/>
      <c r="S34" s="456"/>
      <c r="T34" s="457"/>
      <c r="U34" s="437" t="s">
        <v>54</v>
      </c>
      <c r="V34" s="437"/>
      <c r="W34" s="437"/>
      <c r="X34" s="437"/>
      <c r="Y34" s="437" t="s">
        <v>56</v>
      </c>
      <c r="Z34" s="437"/>
      <c r="AA34" s="437"/>
      <c r="AB34" s="437"/>
      <c r="AC34" s="437" t="s">
        <v>58</v>
      </c>
      <c r="AD34" s="437"/>
      <c r="AE34" s="446"/>
      <c r="AF34" s="162"/>
      <c r="AG34" s="165"/>
      <c r="AH34" s="76"/>
      <c r="AI34" s="76"/>
      <c r="AJ34" s="76"/>
      <c r="AK34" s="76"/>
      <c r="AL34" s="76"/>
      <c r="AM34" s="76"/>
      <c r="AN34" s="76"/>
      <c r="AO34" s="76"/>
    </row>
    <row r="35" spans="1:41" ht="45" customHeight="1" x14ac:dyDescent="0.25">
      <c r="A35" s="459" t="str">
        <f>+C17</f>
        <v xml:space="preserve"> Implementar el 100% del plan de acción de la Política de Gobierno Digital</v>
      </c>
      <c r="B35" s="461">
        <f>+'CADENA DE VALOR'!I13</f>
        <v>0.1</v>
      </c>
      <c r="C35" s="78" t="s">
        <v>48</v>
      </c>
      <c r="D35" s="77"/>
      <c r="E35" s="77"/>
      <c r="F35" s="77"/>
      <c r="G35" s="77"/>
      <c r="H35" s="77"/>
      <c r="I35" s="186"/>
      <c r="J35" s="186">
        <f>((J41*($B$41/$B$35)))*$P$35</f>
        <v>0</v>
      </c>
      <c r="K35" s="186">
        <f t="shared" ref="K35:O35" si="2">((K41*($B$41/$B$35)))*$P$35</f>
        <v>0.2</v>
      </c>
      <c r="L35" s="186">
        <f t="shared" si="2"/>
        <v>0.2</v>
      </c>
      <c r="M35" s="186">
        <f t="shared" si="2"/>
        <v>0.2</v>
      </c>
      <c r="N35" s="186">
        <f t="shared" si="2"/>
        <v>0.2</v>
      </c>
      <c r="O35" s="186">
        <f t="shared" si="2"/>
        <v>0.2</v>
      </c>
      <c r="P35" s="187">
        <f>+'Indicadores PA '!L19</f>
        <v>1</v>
      </c>
      <c r="Q35" s="510" t="s">
        <v>249</v>
      </c>
      <c r="R35" s="471"/>
      <c r="S35" s="471"/>
      <c r="T35" s="472"/>
      <c r="U35" s="477" t="s">
        <v>250</v>
      </c>
      <c r="V35" s="477"/>
      <c r="W35" s="477"/>
      <c r="X35" s="477"/>
      <c r="Y35" s="477" t="s">
        <v>251</v>
      </c>
      <c r="Z35" s="477"/>
      <c r="AA35" s="477"/>
      <c r="AB35" s="477"/>
      <c r="AC35" s="477" t="s">
        <v>252</v>
      </c>
      <c r="AD35" s="477"/>
      <c r="AE35" s="508"/>
      <c r="AF35" s="162"/>
      <c r="AG35" s="165"/>
      <c r="AH35" s="76"/>
      <c r="AI35" s="76"/>
      <c r="AJ35" s="76"/>
      <c r="AK35" s="76"/>
      <c r="AL35" s="76"/>
      <c r="AM35" s="76"/>
      <c r="AN35" s="76"/>
      <c r="AO35" s="76"/>
    </row>
    <row r="36" spans="1:41" ht="45" customHeight="1" thickBot="1" x14ac:dyDescent="0.3">
      <c r="A36" s="460"/>
      <c r="B36" s="462"/>
      <c r="C36" s="79" t="s">
        <v>50</v>
      </c>
      <c r="D36" s="166"/>
      <c r="E36" s="166"/>
      <c r="F36" s="166"/>
      <c r="G36" s="80"/>
      <c r="H36" s="80"/>
      <c r="I36" s="80"/>
      <c r="J36" s="682">
        <f>((J42*($B$41/$B$35)))*$P$35</f>
        <v>0</v>
      </c>
      <c r="K36" s="317">
        <v>0.2</v>
      </c>
      <c r="L36" s="80"/>
      <c r="M36" s="80"/>
      <c r="N36" s="80"/>
      <c r="O36" s="80"/>
      <c r="P36" s="81">
        <f>SUM(D36:O36)</f>
        <v>0.2</v>
      </c>
      <c r="Q36" s="473"/>
      <c r="R36" s="474"/>
      <c r="S36" s="474"/>
      <c r="T36" s="475"/>
      <c r="U36" s="478"/>
      <c r="V36" s="478"/>
      <c r="W36" s="478"/>
      <c r="X36" s="478"/>
      <c r="Y36" s="478"/>
      <c r="Z36" s="478"/>
      <c r="AA36" s="478"/>
      <c r="AB36" s="478"/>
      <c r="AC36" s="478"/>
      <c r="AD36" s="478"/>
      <c r="AE36" s="509"/>
      <c r="AF36" s="162"/>
      <c r="AG36" s="165"/>
      <c r="AH36" s="76"/>
      <c r="AI36" s="76"/>
      <c r="AJ36" s="76"/>
      <c r="AK36" s="76"/>
      <c r="AL36" s="76"/>
      <c r="AM36" s="76"/>
      <c r="AN36" s="76"/>
      <c r="AO36" s="76"/>
    </row>
    <row r="37" spans="1:41" s="70" customFormat="1" ht="17.25" customHeight="1" thickBot="1" x14ac:dyDescent="0.25">
      <c r="A37" s="303"/>
      <c r="AE37" s="304"/>
    </row>
    <row r="38" spans="1:41" ht="45" customHeight="1" thickBot="1" x14ac:dyDescent="0.3">
      <c r="A38" s="398" t="s">
        <v>188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G38" s="76"/>
      <c r="AH38" s="76"/>
      <c r="AI38" s="76"/>
      <c r="AJ38" s="76"/>
      <c r="AK38" s="76"/>
      <c r="AL38" s="76"/>
      <c r="AM38" s="76"/>
      <c r="AN38" s="76"/>
      <c r="AO38" s="76"/>
    </row>
    <row r="39" spans="1:41" ht="26.1" customHeight="1" x14ac:dyDescent="0.25">
      <c r="A39" s="463" t="s">
        <v>60</v>
      </c>
      <c r="B39" s="464" t="s">
        <v>189</v>
      </c>
      <c r="C39" s="465" t="s">
        <v>190</v>
      </c>
      <c r="D39" s="467" t="s">
        <v>191</v>
      </c>
      <c r="E39" s="468"/>
      <c r="F39" s="468"/>
      <c r="G39" s="468"/>
      <c r="H39" s="468"/>
      <c r="I39" s="468"/>
      <c r="J39" s="468"/>
      <c r="K39" s="468"/>
      <c r="L39" s="468"/>
      <c r="M39" s="468"/>
      <c r="N39" s="468"/>
      <c r="O39" s="468"/>
      <c r="P39" s="469"/>
      <c r="Q39" s="464" t="s">
        <v>192</v>
      </c>
      <c r="R39" s="464"/>
      <c r="S39" s="464"/>
      <c r="T39" s="464"/>
      <c r="U39" s="464"/>
      <c r="V39" s="464"/>
      <c r="W39" s="464"/>
      <c r="X39" s="464"/>
      <c r="Y39" s="464"/>
      <c r="Z39" s="464"/>
      <c r="AA39" s="464"/>
      <c r="AB39" s="464"/>
      <c r="AC39" s="464"/>
      <c r="AD39" s="464"/>
      <c r="AE39" s="487"/>
      <c r="AG39" s="76"/>
      <c r="AH39" s="76"/>
      <c r="AI39" s="76"/>
      <c r="AJ39" s="76"/>
      <c r="AK39" s="76"/>
      <c r="AL39" s="76"/>
      <c r="AM39" s="76"/>
      <c r="AN39" s="76"/>
      <c r="AO39" s="76"/>
    </row>
    <row r="40" spans="1:41" ht="26.1" customHeight="1" x14ac:dyDescent="0.25">
      <c r="A40" s="440"/>
      <c r="B40" s="437"/>
      <c r="C40" s="466"/>
      <c r="D40" s="71" t="s">
        <v>193</v>
      </c>
      <c r="E40" s="71" t="s">
        <v>194</v>
      </c>
      <c r="F40" s="71" t="s">
        <v>195</v>
      </c>
      <c r="G40" s="71" t="s">
        <v>196</v>
      </c>
      <c r="H40" s="71" t="s">
        <v>197</v>
      </c>
      <c r="I40" s="71" t="s">
        <v>198</v>
      </c>
      <c r="J40" s="71" t="s">
        <v>199</v>
      </c>
      <c r="K40" s="71" t="s">
        <v>200</v>
      </c>
      <c r="L40" s="71" t="s">
        <v>201</v>
      </c>
      <c r="M40" s="71" t="s">
        <v>202</v>
      </c>
      <c r="N40" s="71" t="s">
        <v>203</v>
      </c>
      <c r="O40" s="71" t="s">
        <v>204</v>
      </c>
      <c r="P40" s="71" t="s">
        <v>205</v>
      </c>
      <c r="Q40" s="455" t="s">
        <v>206</v>
      </c>
      <c r="R40" s="456"/>
      <c r="S40" s="456"/>
      <c r="T40" s="456"/>
      <c r="U40" s="456"/>
      <c r="V40" s="456"/>
      <c r="W40" s="456"/>
      <c r="X40" s="457"/>
      <c r="Y40" s="455" t="s">
        <v>68</v>
      </c>
      <c r="Z40" s="456"/>
      <c r="AA40" s="456"/>
      <c r="AB40" s="456"/>
      <c r="AC40" s="456"/>
      <c r="AD40" s="456"/>
      <c r="AE40" s="488"/>
      <c r="AG40" s="82"/>
      <c r="AH40" s="82"/>
      <c r="AI40" s="82"/>
      <c r="AJ40" s="82"/>
      <c r="AK40" s="82"/>
      <c r="AL40" s="82"/>
      <c r="AM40" s="82"/>
      <c r="AN40" s="82"/>
      <c r="AO40" s="82"/>
    </row>
    <row r="41" spans="1:41" ht="72" customHeight="1" x14ac:dyDescent="0.25">
      <c r="A41" s="344" t="s">
        <v>253</v>
      </c>
      <c r="B41" s="519">
        <f>+B35</f>
        <v>0.1</v>
      </c>
      <c r="C41" s="83" t="s">
        <v>48</v>
      </c>
      <c r="D41" s="84"/>
      <c r="E41" s="84"/>
      <c r="F41" s="84"/>
      <c r="G41" s="84"/>
      <c r="H41" s="84"/>
      <c r="I41" s="84"/>
      <c r="J41" s="84">
        <v>0</v>
      </c>
      <c r="K41" s="168">
        <v>0.2</v>
      </c>
      <c r="L41" s="168">
        <v>0.2</v>
      </c>
      <c r="M41" s="168">
        <v>0.2</v>
      </c>
      <c r="N41" s="168">
        <v>0.2</v>
      </c>
      <c r="O41" s="168">
        <v>0.2</v>
      </c>
      <c r="P41" s="185">
        <f t="shared" ref="P41:P42" si="3">SUM(D41:O41)</f>
        <v>1</v>
      </c>
      <c r="Q41" s="353" t="s">
        <v>254</v>
      </c>
      <c r="R41" s="354"/>
      <c r="S41" s="354"/>
      <c r="T41" s="354"/>
      <c r="U41" s="354"/>
      <c r="V41" s="354"/>
      <c r="W41" s="354"/>
      <c r="X41" s="491"/>
      <c r="Y41" s="495" t="s">
        <v>255</v>
      </c>
      <c r="Z41" s="496"/>
      <c r="AA41" s="496"/>
      <c r="AB41" s="496"/>
      <c r="AC41" s="496"/>
      <c r="AD41" s="496"/>
      <c r="AE41" s="497"/>
      <c r="AG41" s="86"/>
      <c r="AH41" s="86"/>
      <c r="AI41" s="86"/>
      <c r="AJ41" s="86"/>
      <c r="AK41" s="86"/>
      <c r="AL41" s="86"/>
      <c r="AM41" s="86"/>
      <c r="AN41" s="86"/>
      <c r="AO41" s="86"/>
    </row>
    <row r="42" spans="1:41" ht="72" customHeight="1" thickBot="1" x14ac:dyDescent="0.3">
      <c r="A42" s="345"/>
      <c r="B42" s="520"/>
      <c r="C42" s="79" t="s">
        <v>50</v>
      </c>
      <c r="D42" s="305"/>
      <c r="E42" s="305"/>
      <c r="F42" s="305"/>
      <c r="G42" s="305"/>
      <c r="H42" s="305"/>
      <c r="I42" s="305"/>
      <c r="J42" s="305">
        <v>0</v>
      </c>
      <c r="K42" s="305">
        <v>0.2</v>
      </c>
      <c r="L42" s="305"/>
      <c r="M42" s="305"/>
      <c r="N42" s="305"/>
      <c r="O42" s="305"/>
      <c r="P42" s="306">
        <f t="shared" si="3"/>
        <v>0.2</v>
      </c>
      <c r="Q42" s="349"/>
      <c r="R42" s="350"/>
      <c r="S42" s="350"/>
      <c r="T42" s="350"/>
      <c r="U42" s="350"/>
      <c r="V42" s="350"/>
      <c r="W42" s="350"/>
      <c r="X42" s="351"/>
      <c r="Y42" s="516"/>
      <c r="Z42" s="517"/>
      <c r="AA42" s="517"/>
      <c r="AB42" s="517"/>
      <c r="AC42" s="517"/>
      <c r="AD42" s="517"/>
      <c r="AE42" s="518"/>
    </row>
    <row r="43" spans="1:41" ht="15" customHeight="1" x14ac:dyDescent="0.25"/>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E53E75C4-4F2C-42FC-8D62-B2A844C3CD8A}">
      <formula1>2000</formula1>
    </dataValidation>
    <dataValidation type="textLength" operator="lessThanOrEqual" allowBlank="1" showInputMessage="1" showErrorMessage="1" errorTitle="Máximo 2.000 caracteres" error="Máximo 2.000 caracteres" promptTitle="2.000 caracteres" sqref="Q30:Q31" xr:uid="{DB886D03-702D-4F99-B3E8-80DBCBBF1076}">
      <formula1>2000</formula1>
    </dataValidation>
    <dataValidation type="list" allowBlank="1" showInputMessage="1" showErrorMessage="1" sqref="C7:C9" xr:uid="{E1B904D4-BC87-406A-B719-19A6F7AAE3D0}">
      <formula1>$B$21:$M$21</formula1>
    </dataValidation>
  </dataValidations>
  <hyperlinks>
    <hyperlink ref="Y41:AE42" r:id="rId1" display="https://secretariadistritald-my.sharepoint.com/:f:/g/personal/zdoncel_sdmujer_gov_co/EoJXOgCW3CBJmdW_9veqW1kBmacWv_U9413iMbtA6QPkiw?e=yM5Kb8" xr:uid="{33E3F7D4-2534-4FC6-B435-CFE9BA3F9930}"/>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D4993B8A-5B14-432E-A10A-79642DA5C05C}">
          <x14:formula1>
            <xm:f>listas!$D$2:$D$15</xm:f>
          </x14:formula1>
          <xm:sqref>C11:AE13</xm:sqref>
        </x14:dataValidation>
        <x14:dataValidation type="list" allowBlank="1" showInputMessage="1" showErrorMessage="1" xr:uid="{53B32343-0715-473A-A586-0548E9469D1C}">
          <x14:formula1>
            <xm:f>listas!$A$2:$A$6</xm:f>
          </x14:formula1>
          <xm:sqref>C15:K15</xm:sqref>
        </x14:dataValidation>
        <x14:dataValidation type="list" allowBlank="1" showInputMessage="1" showErrorMessage="1" xr:uid="{808E6A96-DDC5-449C-8B4E-E0DBE79FF941}">
          <x14:formula1>
            <xm:f>listas!$B$2:$B$8</xm:f>
          </x14:formula1>
          <xm:sqref>R15:X15</xm:sqref>
        </x14:dataValidation>
        <x14:dataValidation type="list" allowBlank="1" showInputMessage="1" showErrorMessage="1" xr:uid="{59E39FC7-8F54-4C8F-B462-B22EC5725E3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A150-49C0-447F-8A8E-31FDED27B551}">
  <sheetPr>
    <tabColor theme="7" tint="0.39997558519241921"/>
    <pageSetUpPr fitToPage="1"/>
  </sheetPr>
  <dimension ref="A1:AO43"/>
  <sheetViews>
    <sheetView showGridLines="0" topLeftCell="R15" zoomScale="70" zoomScaleNormal="70" workbookViewId="0">
      <selection activeCell="B48" sqref="B48"/>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69"/>
      <c r="B1" s="372" t="s">
        <v>148</v>
      </c>
      <c r="C1" s="373"/>
      <c r="D1" s="373"/>
      <c r="E1" s="373"/>
      <c r="F1" s="373"/>
      <c r="G1" s="373"/>
      <c r="H1" s="373"/>
      <c r="I1" s="373"/>
      <c r="J1" s="373"/>
      <c r="K1" s="373"/>
      <c r="L1" s="373"/>
      <c r="M1" s="373"/>
      <c r="N1" s="373"/>
      <c r="O1" s="373"/>
      <c r="P1" s="373"/>
      <c r="Q1" s="373"/>
      <c r="R1" s="373"/>
      <c r="S1" s="373"/>
      <c r="T1" s="373"/>
      <c r="U1" s="373"/>
      <c r="V1" s="373"/>
      <c r="W1" s="373"/>
      <c r="X1" s="373"/>
      <c r="Y1" s="373"/>
      <c r="Z1" s="373"/>
      <c r="AA1" s="374"/>
      <c r="AB1" s="381" t="s">
        <v>149</v>
      </c>
      <c r="AC1" s="382"/>
      <c r="AD1" s="382"/>
      <c r="AE1" s="383"/>
    </row>
    <row r="2" spans="1:31" ht="30.75" customHeight="1" thickBot="1" x14ac:dyDescent="0.3">
      <c r="A2" s="370"/>
      <c r="B2" s="372" t="s">
        <v>150</v>
      </c>
      <c r="C2" s="373"/>
      <c r="D2" s="373"/>
      <c r="E2" s="373"/>
      <c r="F2" s="373"/>
      <c r="G2" s="373"/>
      <c r="H2" s="373"/>
      <c r="I2" s="373"/>
      <c r="J2" s="373"/>
      <c r="K2" s="373"/>
      <c r="L2" s="373"/>
      <c r="M2" s="373"/>
      <c r="N2" s="373"/>
      <c r="O2" s="373"/>
      <c r="P2" s="373"/>
      <c r="Q2" s="373"/>
      <c r="R2" s="373"/>
      <c r="S2" s="373"/>
      <c r="T2" s="373"/>
      <c r="U2" s="373"/>
      <c r="V2" s="373"/>
      <c r="W2" s="373"/>
      <c r="X2" s="373"/>
      <c r="Y2" s="373"/>
      <c r="Z2" s="373"/>
      <c r="AA2" s="374"/>
      <c r="AB2" s="381" t="s">
        <v>151</v>
      </c>
      <c r="AC2" s="382"/>
      <c r="AD2" s="382"/>
      <c r="AE2" s="383"/>
    </row>
    <row r="3" spans="1:31" ht="24" customHeight="1" thickBot="1" x14ac:dyDescent="0.3">
      <c r="A3" s="370"/>
      <c r="B3" s="375" t="s">
        <v>152</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81" t="s">
        <v>153</v>
      </c>
      <c r="AC3" s="382"/>
      <c r="AD3" s="382"/>
      <c r="AE3" s="383"/>
    </row>
    <row r="4" spans="1:31" ht="21.75" customHeight="1" thickBot="1" x14ac:dyDescent="0.3">
      <c r="A4" s="371"/>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4" t="s">
        <v>154</v>
      </c>
      <c r="AC4" s="385"/>
      <c r="AD4" s="385"/>
      <c r="AE4" s="38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v>45498</v>
      </c>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87" t="s">
        <v>4</v>
      </c>
      <c r="B7" s="421"/>
      <c r="C7" s="423" t="s">
        <v>173</v>
      </c>
      <c r="D7" s="387" t="s">
        <v>6</v>
      </c>
      <c r="E7" s="393"/>
      <c r="F7" s="393"/>
      <c r="G7" s="393"/>
      <c r="H7" s="388"/>
      <c r="I7" s="415">
        <v>45498</v>
      </c>
      <c r="J7" s="416"/>
      <c r="K7" s="387" t="s">
        <v>8</v>
      </c>
      <c r="L7" s="388"/>
      <c r="M7" s="407" t="s">
        <v>156</v>
      </c>
      <c r="N7" s="408"/>
      <c r="O7" s="396" t="s">
        <v>159</v>
      </c>
      <c r="P7" s="397"/>
      <c r="Q7" s="20"/>
      <c r="R7" s="20"/>
      <c r="S7" s="20"/>
      <c r="T7" s="20"/>
      <c r="U7" s="20"/>
      <c r="V7" s="20"/>
      <c r="W7" s="20"/>
      <c r="X7" s="20"/>
      <c r="Y7" s="20"/>
      <c r="Z7" s="21"/>
      <c r="AA7" s="20"/>
      <c r="AB7" s="20"/>
      <c r="AD7" s="22"/>
      <c r="AE7" s="23"/>
    </row>
    <row r="8" spans="1:31" ht="15" x14ac:dyDescent="0.25">
      <c r="A8" s="389"/>
      <c r="B8" s="422"/>
      <c r="C8" s="424"/>
      <c r="D8" s="389"/>
      <c r="E8" s="394"/>
      <c r="F8" s="394"/>
      <c r="G8" s="394"/>
      <c r="H8" s="390"/>
      <c r="I8" s="417"/>
      <c r="J8" s="418"/>
      <c r="K8" s="389"/>
      <c r="L8" s="390"/>
      <c r="M8" s="426" t="s">
        <v>157</v>
      </c>
      <c r="N8" s="427"/>
      <c r="O8" s="409"/>
      <c r="P8" s="410"/>
      <c r="Q8" s="20"/>
      <c r="R8" s="20"/>
      <c r="S8" s="20"/>
      <c r="T8" s="20"/>
      <c r="U8" s="20"/>
      <c r="V8" s="20"/>
      <c r="W8" s="20"/>
      <c r="X8" s="20"/>
      <c r="Y8" s="20"/>
      <c r="Z8" s="21"/>
      <c r="AA8" s="20"/>
      <c r="AB8" s="20"/>
      <c r="AD8" s="22"/>
      <c r="AE8" s="23"/>
    </row>
    <row r="9" spans="1:31" ht="15.75" thickBot="1" x14ac:dyDescent="0.3">
      <c r="A9" s="391"/>
      <c r="B9" s="392"/>
      <c r="C9" s="425"/>
      <c r="D9" s="391"/>
      <c r="E9" s="395"/>
      <c r="F9" s="395"/>
      <c r="G9" s="395"/>
      <c r="H9" s="392"/>
      <c r="I9" s="419"/>
      <c r="J9" s="420"/>
      <c r="K9" s="391"/>
      <c r="L9" s="392"/>
      <c r="M9" s="411" t="s">
        <v>158</v>
      </c>
      <c r="N9" s="412"/>
      <c r="O9" s="413"/>
      <c r="P9" s="41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87" t="s">
        <v>10</v>
      </c>
      <c r="B11" s="388"/>
      <c r="C11" s="398" t="s">
        <v>160</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row>
    <row r="12" spans="1:31" ht="15" customHeight="1" x14ac:dyDescent="0.25">
      <c r="A12" s="389"/>
      <c r="B12" s="390"/>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1:31" ht="15" customHeight="1" thickBot="1" x14ac:dyDescent="0.3">
      <c r="A13" s="391"/>
      <c r="B13" s="392"/>
      <c r="C13" s="404"/>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41" t="s">
        <v>12</v>
      </c>
      <c r="B15" s="442"/>
      <c r="C15" s="447" t="s">
        <v>161</v>
      </c>
      <c r="D15" s="448"/>
      <c r="E15" s="448"/>
      <c r="F15" s="448"/>
      <c r="G15" s="448"/>
      <c r="H15" s="448"/>
      <c r="I15" s="448"/>
      <c r="J15" s="448"/>
      <c r="K15" s="449"/>
      <c r="L15" s="428" t="s">
        <v>14</v>
      </c>
      <c r="M15" s="429"/>
      <c r="N15" s="429"/>
      <c r="O15" s="429"/>
      <c r="P15" s="429"/>
      <c r="Q15" s="430"/>
      <c r="R15" s="434" t="s">
        <v>162</v>
      </c>
      <c r="S15" s="435"/>
      <c r="T15" s="435"/>
      <c r="U15" s="435"/>
      <c r="V15" s="435"/>
      <c r="W15" s="435"/>
      <c r="X15" s="436"/>
      <c r="Y15" s="428" t="s">
        <v>15</v>
      </c>
      <c r="Z15" s="430"/>
      <c r="AA15" s="431" t="s">
        <v>163</v>
      </c>
      <c r="AB15" s="432"/>
      <c r="AC15" s="432"/>
      <c r="AD15" s="432"/>
      <c r="AE15" s="433"/>
    </row>
    <row r="16" spans="1:31" ht="9" customHeight="1" thickBot="1" x14ac:dyDescent="0.3">
      <c r="A16" s="24"/>
      <c r="B16" s="20"/>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D16" s="22"/>
      <c r="AE16" s="23"/>
    </row>
    <row r="17" spans="1:33" s="40" customFormat="1" ht="37.5" customHeight="1" thickBot="1" x14ac:dyDescent="0.3">
      <c r="A17" s="441" t="s">
        <v>17</v>
      </c>
      <c r="B17" s="442"/>
      <c r="C17" s="431" t="s">
        <v>256</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28" t="s">
        <v>164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44"/>
    </row>
    <row r="20" spans="1:33" ht="32.1" customHeight="1" thickBot="1" x14ac:dyDescent="0.3">
      <c r="A20" s="45" t="s">
        <v>19</v>
      </c>
      <c r="B20" s="450" t="s">
        <v>165</v>
      </c>
      <c r="C20" s="451"/>
      <c r="D20" s="451"/>
      <c r="E20" s="451"/>
      <c r="F20" s="451"/>
      <c r="G20" s="451"/>
      <c r="H20" s="451"/>
      <c r="I20" s="451"/>
      <c r="J20" s="451"/>
      <c r="K20" s="451"/>
      <c r="L20" s="451"/>
      <c r="M20" s="451"/>
      <c r="N20" s="451"/>
      <c r="O20" s="452"/>
      <c r="P20" s="428" t="s">
        <v>166</v>
      </c>
      <c r="Q20" s="429"/>
      <c r="R20" s="429"/>
      <c r="S20" s="429"/>
      <c r="T20" s="429"/>
      <c r="U20" s="429"/>
      <c r="V20" s="429"/>
      <c r="W20" s="429"/>
      <c r="X20" s="429"/>
      <c r="Y20" s="429"/>
      <c r="Z20" s="429"/>
      <c r="AA20" s="429"/>
      <c r="AB20" s="429"/>
      <c r="AC20" s="429"/>
      <c r="AD20" s="429"/>
      <c r="AE20" s="430"/>
      <c r="AF20" s="44"/>
    </row>
    <row r="21" spans="1:33" ht="32.1" customHeight="1" thickBot="1" x14ac:dyDescent="0.3">
      <c r="A21" s="25"/>
      <c r="B21" s="46" t="s">
        <v>167</v>
      </c>
      <c r="C21" s="47" t="s">
        <v>168</v>
      </c>
      <c r="D21" s="47" t="s">
        <v>169</v>
      </c>
      <c r="E21" s="47" t="s">
        <v>170</v>
      </c>
      <c r="F21" s="47" t="s">
        <v>171</v>
      </c>
      <c r="G21" s="47" t="s">
        <v>172</v>
      </c>
      <c r="H21" s="47" t="s">
        <v>173</v>
      </c>
      <c r="I21" s="47" t="s">
        <v>155</v>
      </c>
      <c r="J21" s="47" t="s">
        <v>174</v>
      </c>
      <c r="K21" s="47" t="s">
        <v>175</v>
      </c>
      <c r="L21" s="47" t="s">
        <v>176</v>
      </c>
      <c r="M21" s="47" t="s">
        <v>177</v>
      </c>
      <c r="N21" s="47" t="s">
        <v>102</v>
      </c>
      <c r="O21" s="48" t="s">
        <v>100</v>
      </c>
      <c r="P21" s="49"/>
      <c r="Q21" s="45" t="s">
        <v>167</v>
      </c>
      <c r="R21" s="50" t="s">
        <v>168</v>
      </c>
      <c r="S21" s="50" t="s">
        <v>169</v>
      </c>
      <c r="T21" s="50" t="s">
        <v>170</v>
      </c>
      <c r="U21" s="50" t="s">
        <v>171</v>
      </c>
      <c r="V21" s="50" t="s">
        <v>172</v>
      </c>
      <c r="W21" s="50" t="s">
        <v>173</v>
      </c>
      <c r="X21" s="50" t="s">
        <v>155</v>
      </c>
      <c r="Y21" s="50" t="s">
        <v>174</v>
      </c>
      <c r="Z21" s="50" t="s">
        <v>175</v>
      </c>
      <c r="AA21" s="50" t="s">
        <v>176</v>
      </c>
      <c r="AB21" s="50" t="s">
        <v>177</v>
      </c>
      <c r="AC21" s="50" t="s">
        <v>102</v>
      </c>
      <c r="AD21" s="51" t="s">
        <v>178</v>
      </c>
      <c r="AE21" s="51" t="s">
        <v>179</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0</v>
      </c>
      <c r="Y22" s="56"/>
      <c r="Z22" s="56"/>
      <c r="AA22" s="56"/>
      <c r="AB22" s="56"/>
      <c r="AC22" s="183">
        <f>SUM(Q22:AB22)</f>
        <v>0</v>
      </c>
      <c r="AE22" s="57"/>
      <c r="AF22" s="52"/>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c r="Y23" s="60"/>
      <c r="Z23" s="60"/>
      <c r="AA23" s="60"/>
      <c r="AB23" s="60"/>
      <c r="AC23" s="60">
        <f>SUM(Q23:AB23)</f>
        <v>0</v>
      </c>
      <c r="AD23" s="60" t="e">
        <f>AC23/SUM(W22:AB22)</f>
        <v>#DIV/0!</v>
      </c>
      <c r="AE23" s="62" t="e">
        <f>AC23/AC22</f>
        <v>#DIV/0!</v>
      </c>
      <c r="AF23" s="52"/>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v>0</v>
      </c>
      <c r="Y24" s="60"/>
      <c r="Z24" s="60"/>
      <c r="AA24" s="60"/>
      <c r="AB24" s="60"/>
      <c r="AC24" s="173">
        <f>SUM(Q24:AB24)</f>
        <v>0</v>
      </c>
      <c r="AD24" s="60"/>
      <c r="AE24" s="64"/>
      <c r="AF24" s="5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t="e">
        <f>AC25/SUM(W24:AB24)</f>
        <v>#DIV/0!</v>
      </c>
      <c r="AE25" s="69" t="e">
        <f>AC25/AC24</f>
        <v>#DIV/0!</v>
      </c>
      <c r="AF25" s="52"/>
    </row>
    <row r="26" spans="1:33" s="70" customFormat="1" ht="16.5" customHeight="1" thickBot="1" x14ac:dyDescent="0.25">
      <c r="AC26" s="167"/>
    </row>
    <row r="27" spans="1:33" ht="33.950000000000003" customHeight="1" x14ac:dyDescent="0.25">
      <c r="A27" s="443" t="s">
        <v>180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row>
    <row r="28" spans="1:33" ht="15" customHeight="1" x14ac:dyDescent="0.25">
      <c r="A28" s="440" t="s">
        <v>34</v>
      </c>
      <c r="B28" s="437" t="s">
        <v>36</v>
      </c>
      <c r="C28" s="437"/>
      <c r="D28" s="437" t="s">
        <v>181</v>
      </c>
      <c r="E28" s="437"/>
      <c r="F28" s="437"/>
      <c r="G28" s="437"/>
      <c r="H28" s="437"/>
      <c r="I28" s="437"/>
      <c r="J28" s="437"/>
      <c r="K28" s="437"/>
      <c r="L28" s="437"/>
      <c r="M28" s="437"/>
      <c r="N28" s="437"/>
      <c r="O28" s="437"/>
      <c r="P28" s="437" t="s">
        <v>102</v>
      </c>
      <c r="Q28" s="437" t="s">
        <v>182</v>
      </c>
      <c r="R28" s="437"/>
      <c r="S28" s="437"/>
      <c r="T28" s="437"/>
      <c r="U28" s="437"/>
      <c r="V28" s="437"/>
      <c r="W28" s="437"/>
      <c r="X28" s="437"/>
      <c r="Y28" s="437" t="s">
        <v>183</v>
      </c>
      <c r="Z28" s="437"/>
      <c r="AA28" s="437"/>
      <c r="AB28" s="437"/>
      <c r="AC28" s="437"/>
      <c r="AD28" s="437"/>
      <c r="AE28" s="446"/>
    </row>
    <row r="29" spans="1:33" ht="27" customHeight="1" x14ac:dyDescent="0.25">
      <c r="A29" s="440"/>
      <c r="B29" s="437"/>
      <c r="C29" s="437"/>
      <c r="D29" s="71" t="s">
        <v>167</v>
      </c>
      <c r="E29" s="71" t="s">
        <v>168</v>
      </c>
      <c r="F29" s="71" t="s">
        <v>169</v>
      </c>
      <c r="G29" s="71" t="s">
        <v>170</v>
      </c>
      <c r="H29" s="71" t="s">
        <v>171</v>
      </c>
      <c r="I29" s="71" t="s">
        <v>172</v>
      </c>
      <c r="J29" s="71" t="s">
        <v>173</v>
      </c>
      <c r="K29" s="71" t="s">
        <v>155</v>
      </c>
      <c r="L29" s="71" t="s">
        <v>174</v>
      </c>
      <c r="M29" s="71" t="s">
        <v>175</v>
      </c>
      <c r="N29" s="71" t="s">
        <v>176</v>
      </c>
      <c r="O29" s="71" t="s">
        <v>177</v>
      </c>
      <c r="P29" s="437"/>
      <c r="Q29" s="437"/>
      <c r="R29" s="437"/>
      <c r="S29" s="437"/>
      <c r="T29" s="437"/>
      <c r="U29" s="437"/>
      <c r="V29" s="437"/>
      <c r="W29" s="437"/>
      <c r="X29" s="437"/>
      <c r="Y29" s="437"/>
      <c r="Z29" s="437"/>
      <c r="AA29" s="437"/>
      <c r="AB29" s="437"/>
      <c r="AC29" s="437"/>
      <c r="AD29" s="437"/>
      <c r="AE29" s="446"/>
    </row>
    <row r="30" spans="1:33" ht="108" customHeight="1" thickBot="1" x14ac:dyDescent="0.3">
      <c r="A30" s="174"/>
      <c r="B30" s="453"/>
      <c r="C30" s="453"/>
      <c r="D30" s="16"/>
      <c r="E30" s="16"/>
      <c r="F30" s="16"/>
      <c r="G30" s="16"/>
      <c r="H30" s="16"/>
      <c r="I30" s="16"/>
      <c r="J30" s="16"/>
      <c r="K30" s="16"/>
      <c r="L30" s="16"/>
      <c r="M30" s="16"/>
      <c r="N30" s="16"/>
      <c r="O30" s="16"/>
      <c r="P30" s="72">
        <f>SUM(D30:O30)</f>
        <v>0</v>
      </c>
      <c r="Q30" s="438" t="s">
        <v>184</v>
      </c>
      <c r="R30" s="438"/>
      <c r="S30" s="438"/>
      <c r="T30" s="438"/>
      <c r="U30" s="438"/>
      <c r="V30" s="438"/>
      <c r="W30" s="438"/>
      <c r="X30" s="438"/>
      <c r="Y30" s="438" t="s">
        <v>43</v>
      </c>
      <c r="Z30" s="438"/>
      <c r="AA30" s="438"/>
      <c r="AB30" s="438"/>
      <c r="AC30" s="438"/>
      <c r="AD30" s="438"/>
      <c r="AE30" s="454"/>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398" t="s">
        <v>185</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400"/>
      <c r="AF32" s="162"/>
      <c r="AG32" s="162"/>
    </row>
    <row r="33" spans="1:41" ht="23.1" customHeight="1" x14ac:dyDescent="0.25">
      <c r="A33" s="440" t="s">
        <v>44</v>
      </c>
      <c r="B33" s="437" t="s">
        <v>46</v>
      </c>
      <c r="C33" s="437" t="s">
        <v>36</v>
      </c>
      <c r="D33" s="437" t="s">
        <v>186</v>
      </c>
      <c r="E33" s="437"/>
      <c r="F33" s="437"/>
      <c r="G33" s="437"/>
      <c r="H33" s="437"/>
      <c r="I33" s="437"/>
      <c r="J33" s="437"/>
      <c r="K33" s="437"/>
      <c r="L33" s="437"/>
      <c r="M33" s="437"/>
      <c r="N33" s="437"/>
      <c r="O33" s="437"/>
      <c r="P33" s="437"/>
      <c r="Q33" s="437" t="s">
        <v>187</v>
      </c>
      <c r="R33" s="437"/>
      <c r="S33" s="437"/>
      <c r="T33" s="437"/>
      <c r="U33" s="437"/>
      <c r="V33" s="437"/>
      <c r="W33" s="437"/>
      <c r="X33" s="437"/>
      <c r="Y33" s="437"/>
      <c r="Z33" s="437"/>
      <c r="AA33" s="437"/>
      <c r="AB33" s="437"/>
      <c r="AC33" s="437"/>
      <c r="AD33" s="437"/>
      <c r="AE33" s="446"/>
      <c r="AF33" s="162"/>
      <c r="AG33" s="165"/>
      <c r="AH33" s="76"/>
      <c r="AI33" s="76"/>
      <c r="AJ33" s="76"/>
      <c r="AK33" s="76"/>
      <c r="AL33" s="76"/>
      <c r="AM33" s="76"/>
      <c r="AN33" s="76"/>
      <c r="AO33" s="76"/>
    </row>
    <row r="34" spans="1:41" ht="27" customHeight="1" x14ac:dyDescent="0.25">
      <c r="A34" s="440"/>
      <c r="B34" s="437"/>
      <c r="C34" s="458"/>
      <c r="D34" s="71" t="s">
        <v>167</v>
      </c>
      <c r="E34" s="71" t="s">
        <v>168</v>
      </c>
      <c r="F34" s="71" t="s">
        <v>169</v>
      </c>
      <c r="G34" s="71" t="s">
        <v>170</v>
      </c>
      <c r="H34" s="71" t="s">
        <v>171</v>
      </c>
      <c r="I34" s="71" t="s">
        <v>172</v>
      </c>
      <c r="J34" s="71" t="s">
        <v>173</v>
      </c>
      <c r="K34" s="71" t="s">
        <v>155</v>
      </c>
      <c r="L34" s="71" t="s">
        <v>174</v>
      </c>
      <c r="M34" s="71" t="s">
        <v>175</v>
      </c>
      <c r="N34" s="71" t="s">
        <v>176</v>
      </c>
      <c r="O34" s="71" t="s">
        <v>177</v>
      </c>
      <c r="P34" s="71" t="s">
        <v>102</v>
      </c>
      <c r="Q34" s="455" t="s">
        <v>52</v>
      </c>
      <c r="R34" s="456"/>
      <c r="S34" s="456"/>
      <c r="T34" s="457"/>
      <c r="U34" s="437" t="s">
        <v>54</v>
      </c>
      <c r="V34" s="437"/>
      <c r="W34" s="437"/>
      <c r="X34" s="437"/>
      <c r="Y34" s="437" t="s">
        <v>56</v>
      </c>
      <c r="Z34" s="437"/>
      <c r="AA34" s="437"/>
      <c r="AB34" s="437"/>
      <c r="AC34" s="437" t="s">
        <v>58</v>
      </c>
      <c r="AD34" s="437"/>
      <c r="AE34" s="446"/>
      <c r="AF34" s="162"/>
      <c r="AG34" s="165"/>
      <c r="AH34" s="76"/>
      <c r="AI34" s="76"/>
      <c r="AJ34" s="76"/>
      <c r="AK34" s="76"/>
      <c r="AL34" s="76"/>
      <c r="AM34" s="76"/>
      <c r="AN34" s="76"/>
      <c r="AO34" s="76"/>
    </row>
    <row r="35" spans="1:41" ht="45" customHeight="1" x14ac:dyDescent="0.25">
      <c r="A35" s="459" t="str">
        <f>+C17</f>
        <v>Implementar 1 plan de fortalecimiento de la gestión de conocimiento e innovación alineado con la apuesta Distrital.</v>
      </c>
      <c r="B35" s="461">
        <f>AC22/3630244226</f>
        <v>0</v>
      </c>
      <c r="C35" s="78" t="s">
        <v>48</v>
      </c>
      <c r="D35" s="77"/>
      <c r="E35" s="77"/>
      <c r="F35" s="77"/>
      <c r="G35" s="77"/>
      <c r="H35" s="77"/>
      <c r="I35" s="186"/>
      <c r="J35" s="186">
        <v>0</v>
      </c>
      <c r="K35" s="186">
        <v>0.2</v>
      </c>
      <c r="L35" s="186">
        <v>0.2</v>
      </c>
      <c r="M35" s="186">
        <v>0.2</v>
      </c>
      <c r="N35" s="186">
        <v>0.2</v>
      </c>
      <c r="O35" s="187">
        <v>0.2</v>
      </c>
      <c r="P35" s="187">
        <f>SUM(D35:O35)</f>
        <v>1</v>
      </c>
      <c r="Q35" s="510" t="s">
        <v>257</v>
      </c>
      <c r="R35" s="471"/>
      <c r="S35" s="471"/>
      <c r="T35" s="472"/>
      <c r="U35" s="477" t="s">
        <v>258</v>
      </c>
      <c r="V35" s="477"/>
      <c r="W35" s="477"/>
      <c r="X35" s="477"/>
      <c r="Y35" s="477" t="s">
        <v>259</v>
      </c>
      <c r="Z35" s="477"/>
      <c r="AA35" s="477"/>
      <c r="AB35" s="477"/>
      <c r="AC35" s="477" t="s">
        <v>260</v>
      </c>
      <c r="AD35" s="477"/>
      <c r="AE35" s="508"/>
      <c r="AF35" s="162"/>
      <c r="AG35" s="165"/>
      <c r="AH35" s="76"/>
      <c r="AI35" s="76"/>
      <c r="AJ35" s="76"/>
      <c r="AK35" s="76"/>
      <c r="AL35" s="76"/>
      <c r="AM35" s="76"/>
      <c r="AN35" s="76"/>
      <c r="AO35" s="76"/>
    </row>
    <row r="36" spans="1:41" ht="45" customHeight="1" thickBot="1" x14ac:dyDescent="0.3">
      <c r="A36" s="460"/>
      <c r="B36" s="462"/>
      <c r="C36" s="79" t="s">
        <v>50</v>
      </c>
      <c r="D36" s="166"/>
      <c r="E36" s="166"/>
      <c r="F36" s="166"/>
      <c r="G36" s="80"/>
      <c r="H36" s="80"/>
      <c r="I36" s="80"/>
      <c r="J36" s="80"/>
      <c r="K36" s="80"/>
      <c r="L36" s="80"/>
      <c r="M36" s="80"/>
      <c r="N36" s="80"/>
      <c r="O36" s="80"/>
      <c r="P36" s="81">
        <f>SUM(D36:O36)</f>
        <v>0</v>
      </c>
      <c r="Q36" s="473"/>
      <c r="R36" s="474"/>
      <c r="S36" s="474"/>
      <c r="T36" s="475"/>
      <c r="U36" s="478"/>
      <c r="V36" s="478"/>
      <c r="W36" s="478"/>
      <c r="X36" s="478"/>
      <c r="Y36" s="478"/>
      <c r="Z36" s="478"/>
      <c r="AA36" s="478"/>
      <c r="AB36" s="478"/>
      <c r="AC36" s="478"/>
      <c r="AD36" s="478"/>
      <c r="AE36" s="509"/>
      <c r="AF36" s="162"/>
      <c r="AG36" s="165"/>
      <c r="AH36" s="76"/>
      <c r="AI36" s="76"/>
      <c r="AJ36" s="76"/>
      <c r="AK36" s="76"/>
      <c r="AL36" s="76"/>
      <c r="AM36" s="76"/>
      <c r="AN36" s="76"/>
      <c r="AO36" s="76"/>
    </row>
    <row r="37" spans="1:41" s="70" customFormat="1" ht="17.25" customHeight="1" thickBot="1" x14ac:dyDescent="0.25"/>
    <row r="38" spans="1:41" ht="45" customHeight="1" thickBot="1" x14ac:dyDescent="0.3">
      <c r="A38" s="398" t="s">
        <v>188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G38" s="76"/>
      <c r="AH38" s="76"/>
      <c r="AI38" s="76"/>
      <c r="AJ38" s="76"/>
      <c r="AK38" s="76"/>
      <c r="AL38" s="76"/>
      <c r="AM38" s="76"/>
      <c r="AN38" s="76"/>
      <c r="AO38" s="76"/>
    </row>
    <row r="39" spans="1:41" ht="26.1" customHeight="1" x14ac:dyDescent="0.25">
      <c r="A39" s="463" t="s">
        <v>60</v>
      </c>
      <c r="B39" s="464" t="s">
        <v>189</v>
      </c>
      <c r="C39" s="465" t="s">
        <v>190</v>
      </c>
      <c r="D39" s="467" t="s">
        <v>191</v>
      </c>
      <c r="E39" s="468"/>
      <c r="F39" s="468"/>
      <c r="G39" s="468"/>
      <c r="H39" s="468"/>
      <c r="I39" s="468"/>
      <c r="J39" s="468"/>
      <c r="K39" s="468"/>
      <c r="L39" s="468"/>
      <c r="M39" s="468"/>
      <c r="N39" s="468"/>
      <c r="O39" s="468"/>
      <c r="P39" s="469"/>
      <c r="Q39" s="464" t="s">
        <v>192</v>
      </c>
      <c r="R39" s="464"/>
      <c r="S39" s="464"/>
      <c r="T39" s="464"/>
      <c r="U39" s="464"/>
      <c r="V39" s="464"/>
      <c r="W39" s="464"/>
      <c r="X39" s="464"/>
      <c r="Y39" s="464"/>
      <c r="Z39" s="464"/>
      <c r="AA39" s="464"/>
      <c r="AB39" s="464"/>
      <c r="AC39" s="464"/>
      <c r="AD39" s="464"/>
      <c r="AE39" s="487"/>
      <c r="AG39" s="76"/>
      <c r="AH39" s="76"/>
      <c r="AI39" s="76"/>
      <c r="AJ39" s="76"/>
      <c r="AK39" s="76"/>
      <c r="AL39" s="76"/>
      <c r="AM39" s="76"/>
      <c r="AN39" s="76"/>
      <c r="AO39" s="76"/>
    </row>
    <row r="40" spans="1:41" ht="26.1" customHeight="1" x14ac:dyDescent="0.25">
      <c r="A40" s="440"/>
      <c r="B40" s="437"/>
      <c r="C40" s="466"/>
      <c r="D40" s="71" t="s">
        <v>193</v>
      </c>
      <c r="E40" s="71" t="s">
        <v>194</v>
      </c>
      <c r="F40" s="71" t="s">
        <v>195</v>
      </c>
      <c r="G40" s="71" t="s">
        <v>196</v>
      </c>
      <c r="H40" s="71" t="s">
        <v>197</v>
      </c>
      <c r="I40" s="71" t="s">
        <v>198</v>
      </c>
      <c r="J40" s="71" t="s">
        <v>199</v>
      </c>
      <c r="K40" s="71" t="s">
        <v>200</v>
      </c>
      <c r="L40" s="71" t="s">
        <v>201</v>
      </c>
      <c r="M40" s="71" t="s">
        <v>202</v>
      </c>
      <c r="N40" s="71" t="s">
        <v>203</v>
      </c>
      <c r="O40" s="71" t="s">
        <v>204</v>
      </c>
      <c r="P40" s="71" t="s">
        <v>205</v>
      </c>
      <c r="Q40" s="455" t="s">
        <v>206</v>
      </c>
      <c r="R40" s="456"/>
      <c r="S40" s="456"/>
      <c r="T40" s="456"/>
      <c r="U40" s="456"/>
      <c r="V40" s="456"/>
      <c r="W40" s="456"/>
      <c r="X40" s="457"/>
      <c r="Y40" s="455" t="s">
        <v>68</v>
      </c>
      <c r="Z40" s="456"/>
      <c r="AA40" s="456"/>
      <c r="AB40" s="456"/>
      <c r="AC40" s="456"/>
      <c r="AD40" s="456"/>
      <c r="AE40" s="488"/>
      <c r="AG40" s="82"/>
      <c r="AH40" s="82"/>
      <c r="AI40" s="82"/>
      <c r="AJ40" s="82"/>
      <c r="AK40" s="82"/>
      <c r="AL40" s="82"/>
      <c r="AM40" s="82"/>
      <c r="AN40" s="82"/>
      <c r="AO40" s="82"/>
    </row>
    <row r="41" spans="1:41" ht="57.75" customHeight="1" x14ac:dyDescent="0.25">
      <c r="A41" s="344" t="s">
        <v>261</v>
      </c>
      <c r="B41" s="519">
        <f>+B35</f>
        <v>0</v>
      </c>
      <c r="C41" s="83" t="s">
        <v>48</v>
      </c>
      <c r="D41" s="84"/>
      <c r="E41" s="84"/>
      <c r="F41" s="84"/>
      <c r="G41" s="84"/>
      <c r="H41" s="84"/>
      <c r="I41" s="84"/>
      <c r="J41" s="84">
        <v>0</v>
      </c>
      <c r="K41" s="168">
        <v>0.1</v>
      </c>
      <c r="L41" s="168">
        <v>0.2</v>
      </c>
      <c r="M41" s="168">
        <v>0.3</v>
      </c>
      <c r="N41" s="168">
        <v>0.3</v>
      </c>
      <c r="O41" s="168">
        <v>0.1</v>
      </c>
      <c r="P41" s="185">
        <f t="shared" ref="P41:P42" si="1">SUM(D41:O41)</f>
        <v>1.0000000000000002</v>
      </c>
      <c r="Q41" s="353" t="s">
        <v>207</v>
      </c>
      <c r="R41" s="354"/>
      <c r="S41" s="354"/>
      <c r="T41" s="354"/>
      <c r="U41" s="354"/>
      <c r="V41" s="354"/>
      <c r="W41" s="354"/>
      <c r="X41" s="491"/>
      <c r="Y41" s="353" t="s">
        <v>69</v>
      </c>
      <c r="Z41" s="354"/>
      <c r="AA41" s="354"/>
      <c r="AB41" s="354"/>
      <c r="AC41" s="354"/>
      <c r="AD41" s="354"/>
      <c r="AE41" s="504"/>
      <c r="AG41" s="86"/>
      <c r="AH41" s="86"/>
      <c r="AI41" s="86"/>
      <c r="AJ41" s="86"/>
      <c r="AK41" s="86"/>
      <c r="AL41" s="86"/>
      <c r="AM41" s="86"/>
      <c r="AN41" s="86"/>
      <c r="AO41" s="86"/>
    </row>
    <row r="42" spans="1:41" ht="57.75" customHeight="1" x14ac:dyDescent="0.25">
      <c r="A42" s="341"/>
      <c r="B42" s="519"/>
      <c r="C42" s="87" t="s">
        <v>50</v>
      </c>
      <c r="D42" s="88"/>
      <c r="E42" s="88"/>
      <c r="F42" s="88"/>
      <c r="G42" s="88"/>
      <c r="H42" s="88"/>
      <c r="I42" s="88"/>
      <c r="J42" s="88"/>
      <c r="K42" s="88"/>
      <c r="L42" s="88"/>
      <c r="M42" s="88"/>
      <c r="N42" s="88"/>
      <c r="O42" s="88"/>
      <c r="P42" s="85">
        <f t="shared" si="1"/>
        <v>0</v>
      </c>
      <c r="Q42" s="355"/>
      <c r="R42" s="356"/>
      <c r="S42" s="356"/>
      <c r="T42" s="356"/>
      <c r="U42" s="356"/>
      <c r="V42" s="356"/>
      <c r="W42" s="356"/>
      <c r="X42" s="513"/>
      <c r="Y42" s="355"/>
      <c r="Z42" s="356"/>
      <c r="AA42" s="356"/>
      <c r="AB42" s="356"/>
      <c r="AC42" s="356"/>
      <c r="AD42" s="356"/>
      <c r="AE42" s="505"/>
    </row>
    <row r="43" spans="1:41" ht="15" customHeight="1" x14ac:dyDescent="0.25"/>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4FEB8B8E-E228-49AD-AFF9-E3EFB71C2461}">
      <formula1>$B$21:$M$21</formula1>
    </dataValidation>
    <dataValidation type="textLength" operator="lessThanOrEqual" allowBlank="1" showInputMessage="1" showErrorMessage="1" errorTitle="Máximo 2.000 caracteres" error="Máximo 2.000 caracteres" promptTitle="2.000 caracteres" sqref="Q30:Q31" xr:uid="{4BEAC959-1952-4CFA-A53C-EBEEA9C43827}">
      <formula1>2000</formula1>
    </dataValidation>
    <dataValidation type="textLength" operator="lessThanOrEqual" allowBlank="1" showInputMessage="1" showErrorMessage="1" errorTitle="Máximo 2.000 caracteres" error="Máximo 2.000 caracteres" sqref="AC35 Q35 Y35 Q41" xr:uid="{9AB1A213-5221-4917-A669-A22515F6D603}">
      <formula1>2000</formula1>
    </dataValidation>
  </dataValidations>
  <pageMargins left="0.98425196850393704" right="0.98425196850393704" top="0.98425196850393704" bottom="0.98425196850393704" header="0.51181102362204722" footer="0.51181102362204722"/>
  <pageSetup scale="18"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7132081-E16F-4ADE-AADE-72CBFBC82AFD}">
          <x14:formula1>
            <xm:f>listas!$C$2:$C$20</xm:f>
          </x14:formula1>
          <xm:sqref>AA15:AE15</xm:sqref>
        </x14:dataValidation>
        <x14:dataValidation type="list" allowBlank="1" showInputMessage="1" showErrorMessage="1" xr:uid="{17A066ED-8E36-4D40-8AA0-5C1C93A5E98E}">
          <x14:formula1>
            <xm:f>listas!$B$2:$B$8</xm:f>
          </x14:formula1>
          <xm:sqref>R15:X15</xm:sqref>
        </x14:dataValidation>
        <x14:dataValidation type="list" allowBlank="1" showInputMessage="1" showErrorMessage="1" xr:uid="{C25170E8-94EC-43C5-97E3-60A49ADDF3B9}">
          <x14:formula1>
            <xm:f>listas!$A$2:$A$6</xm:f>
          </x14:formula1>
          <xm:sqref>C15:K15</xm:sqref>
        </x14:dataValidation>
        <x14:dataValidation type="list" allowBlank="1" showInputMessage="1" showErrorMessage="1" xr:uid="{04683089-8A55-439E-A6DD-ED6E538D8AEC}">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D01B-9D7D-43F6-B800-2AE9199FB028}">
  <sheetPr>
    <tabColor theme="7" tint="0.39997558519241921"/>
    <pageSetUpPr fitToPage="1"/>
  </sheetPr>
  <dimension ref="A1:AO43"/>
  <sheetViews>
    <sheetView showGridLines="0" view="pageBreakPreview" topLeftCell="A30" zoomScale="60" zoomScaleNormal="70" workbookViewId="0">
      <selection activeCell="N36" sqref="N3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69"/>
      <c r="B1" s="372" t="s">
        <v>148</v>
      </c>
      <c r="C1" s="373"/>
      <c r="D1" s="373"/>
      <c r="E1" s="373"/>
      <c r="F1" s="373"/>
      <c r="G1" s="373"/>
      <c r="H1" s="373"/>
      <c r="I1" s="373"/>
      <c r="J1" s="373"/>
      <c r="K1" s="373"/>
      <c r="L1" s="373"/>
      <c r="M1" s="373"/>
      <c r="N1" s="373"/>
      <c r="O1" s="373"/>
      <c r="P1" s="373"/>
      <c r="Q1" s="373"/>
      <c r="R1" s="373"/>
      <c r="S1" s="373"/>
      <c r="T1" s="373"/>
      <c r="U1" s="373"/>
      <c r="V1" s="373"/>
      <c r="W1" s="373"/>
      <c r="X1" s="373"/>
      <c r="Y1" s="373"/>
      <c r="Z1" s="373"/>
      <c r="AA1" s="374"/>
      <c r="AB1" s="381" t="s">
        <v>149</v>
      </c>
      <c r="AC1" s="382"/>
      <c r="AD1" s="382"/>
      <c r="AE1" s="383"/>
    </row>
    <row r="2" spans="1:31" ht="30.75" customHeight="1" thickBot="1" x14ac:dyDescent="0.3">
      <c r="A2" s="370"/>
      <c r="B2" s="372" t="s">
        <v>150</v>
      </c>
      <c r="C2" s="373"/>
      <c r="D2" s="373"/>
      <c r="E2" s="373"/>
      <c r="F2" s="373"/>
      <c r="G2" s="373"/>
      <c r="H2" s="373"/>
      <c r="I2" s="373"/>
      <c r="J2" s="373"/>
      <c r="K2" s="373"/>
      <c r="L2" s="373"/>
      <c r="M2" s="373"/>
      <c r="N2" s="373"/>
      <c r="O2" s="373"/>
      <c r="P2" s="373"/>
      <c r="Q2" s="373"/>
      <c r="R2" s="373"/>
      <c r="S2" s="373"/>
      <c r="T2" s="373"/>
      <c r="U2" s="373"/>
      <c r="V2" s="373"/>
      <c r="W2" s="373"/>
      <c r="X2" s="373"/>
      <c r="Y2" s="373"/>
      <c r="Z2" s="373"/>
      <c r="AA2" s="374"/>
      <c r="AB2" s="381" t="s">
        <v>151</v>
      </c>
      <c r="AC2" s="382"/>
      <c r="AD2" s="382"/>
      <c r="AE2" s="383"/>
    </row>
    <row r="3" spans="1:31" ht="24" customHeight="1" thickBot="1" x14ac:dyDescent="0.3">
      <c r="A3" s="370"/>
      <c r="B3" s="375" t="s">
        <v>152</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81" t="s">
        <v>153</v>
      </c>
      <c r="AC3" s="382"/>
      <c r="AD3" s="382"/>
      <c r="AE3" s="383"/>
    </row>
    <row r="4" spans="1:31" ht="21.75" customHeight="1" thickBot="1" x14ac:dyDescent="0.3">
      <c r="A4" s="371"/>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4" t="s">
        <v>154</v>
      </c>
      <c r="AC4" s="385"/>
      <c r="AD4" s="385"/>
      <c r="AE4" s="38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87" t="s">
        <v>4</v>
      </c>
      <c r="B7" s="421"/>
      <c r="C7" s="423" t="s">
        <v>155</v>
      </c>
      <c r="D7" s="387" t="s">
        <v>6</v>
      </c>
      <c r="E7" s="393"/>
      <c r="F7" s="393"/>
      <c r="G7" s="393"/>
      <c r="H7" s="388"/>
      <c r="I7" s="415">
        <v>45498</v>
      </c>
      <c r="J7" s="416"/>
      <c r="K7" s="387" t="s">
        <v>8</v>
      </c>
      <c r="L7" s="388"/>
      <c r="M7" s="407" t="s">
        <v>156</v>
      </c>
      <c r="N7" s="408"/>
      <c r="O7" s="396"/>
      <c r="P7" s="397"/>
      <c r="Q7" s="20"/>
      <c r="R7" s="20"/>
      <c r="S7" s="20"/>
      <c r="T7" s="20"/>
      <c r="U7" s="20"/>
      <c r="V7" s="20"/>
      <c r="W7" s="20"/>
      <c r="X7" s="20"/>
      <c r="Y7" s="20"/>
      <c r="Z7" s="21"/>
      <c r="AA7" s="20"/>
      <c r="AB7" s="20"/>
      <c r="AD7" s="22"/>
      <c r="AE7" s="23"/>
    </row>
    <row r="8" spans="1:31" ht="15" customHeight="1" x14ac:dyDescent="0.25">
      <c r="A8" s="389"/>
      <c r="B8" s="422"/>
      <c r="C8" s="424"/>
      <c r="D8" s="389"/>
      <c r="E8" s="394"/>
      <c r="F8" s="394"/>
      <c r="G8" s="394"/>
      <c r="H8" s="390"/>
      <c r="I8" s="417"/>
      <c r="J8" s="418"/>
      <c r="K8" s="389"/>
      <c r="L8" s="390"/>
      <c r="M8" s="426" t="s">
        <v>157</v>
      </c>
      <c r="N8" s="427"/>
      <c r="O8" s="409"/>
      <c r="P8" s="410"/>
      <c r="Q8" s="20"/>
      <c r="R8" s="20"/>
      <c r="S8" s="20"/>
      <c r="T8" s="20"/>
      <c r="U8" s="20"/>
      <c r="V8" s="20"/>
      <c r="W8" s="20"/>
      <c r="X8" s="20"/>
      <c r="Y8" s="20"/>
      <c r="Z8" s="21"/>
      <c r="AA8" s="20"/>
      <c r="AB8" s="20"/>
      <c r="AD8" s="22"/>
      <c r="AE8" s="23"/>
    </row>
    <row r="9" spans="1:31" ht="15.75" customHeight="1" thickBot="1" x14ac:dyDescent="0.3">
      <c r="A9" s="391"/>
      <c r="B9" s="392"/>
      <c r="C9" s="425"/>
      <c r="D9" s="391"/>
      <c r="E9" s="395"/>
      <c r="F9" s="395"/>
      <c r="G9" s="395"/>
      <c r="H9" s="392"/>
      <c r="I9" s="419"/>
      <c r="J9" s="420"/>
      <c r="K9" s="391"/>
      <c r="L9" s="392"/>
      <c r="M9" s="411" t="s">
        <v>158</v>
      </c>
      <c r="N9" s="412"/>
      <c r="O9" s="413" t="s">
        <v>159</v>
      </c>
      <c r="P9" s="41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87" t="s">
        <v>10</v>
      </c>
      <c r="B11" s="388"/>
      <c r="C11" s="398" t="s">
        <v>160</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row>
    <row r="12" spans="1:31" ht="15" customHeight="1" x14ac:dyDescent="0.25">
      <c r="A12" s="389"/>
      <c r="B12" s="390"/>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1:31" ht="15" customHeight="1" thickBot="1" x14ac:dyDescent="0.3">
      <c r="A13" s="391"/>
      <c r="B13" s="392"/>
      <c r="C13" s="404"/>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41" t="s">
        <v>12</v>
      </c>
      <c r="B15" s="442"/>
      <c r="C15" s="447" t="s">
        <v>161</v>
      </c>
      <c r="D15" s="448"/>
      <c r="E15" s="448"/>
      <c r="F15" s="448"/>
      <c r="G15" s="448"/>
      <c r="H15" s="448"/>
      <c r="I15" s="448"/>
      <c r="J15" s="448"/>
      <c r="K15" s="449"/>
      <c r="L15" s="428" t="s">
        <v>14</v>
      </c>
      <c r="M15" s="429"/>
      <c r="N15" s="429"/>
      <c r="O15" s="429"/>
      <c r="P15" s="429"/>
      <c r="Q15" s="430"/>
      <c r="R15" s="434" t="s">
        <v>162</v>
      </c>
      <c r="S15" s="435"/>
      <c r="T15" s="435"/>
      <c r="U15" s="435"/>
      <c r="V15" s="435"/>
      <c r="W15" s="435"/>
      <c r="X15" s="436"/>
      <c r="Y15" s="428" t="s">
        <v>15</v>
      </c>
      <c r="Z15" s="430"/>
      <c r="AA15" s="431" t="s">
        <v>163</v>
      </c>
      <c r="AB15" s="432"/>
      <c r="AC15" s="432"/>
      <c r="AD15" s="432"/>
      <c r="AE15" s="433"/>
    </row>
    <row r="16" spans="1:31" ht="9" customHeight="1" thickBot="1" x14ac:dyDescent="0.3">
      <c r="A16" s="24"/>
      <c r="B16" s="20"/>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D16" s="22"/>
      <c r="AE16" s="23"/>
    </row>
    <row r="17" spans="1:33" s="40" customFormat="1" ht="37.5" customHeight="1" thickBot="1" x14ac:dyDescent="0.3">
      <c r="A17" s="441" t="s">
        <v>17</v>
      </c>
      <c r="B17" s="442"/>
      <c r="C17" s="431" t="s">
        <v>138</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28" t="s">
        <v>164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44"/>
    </row>
    <row r="20" spans="1:33" ht="32.1" customHeight="1" thickBot="1" x14ac:dyDescent="0.3">
      <c r="A20" s="45" t="s">
        <v>19</v>
      </c>
      <c r="B20" s="450" t="s">
        <v>165</v>
      </c>
      <c r="C20" s="451"/>
      <c r="D20" s="451"/>
      <c r="E20" s="451"/>
      <c r="F20" s="451"/>
      <c r="G20" s="451"/>
      <c r="H20" s="451"/>
      <c r="I20" s="451"/>
      <c r="J20" s="451"/>
      <c r="K20" s="451"/>
      <c r="L20" s="451"/>
      <c r="M20" s="451"/>
      <c r="N20" s="451"/>
      <c r="O20" s="452"/>
      <c r="P20" s="428" t="s">
        <v>166</v>
      </c>
      <c r="Q20" s="429"/>
      <c r="R20" s="429"/>
      <c r="S20" s="429"/>
      <c r="T20" s="429"/>
      <c r="U20" s="429"/>
      <c r="V20" s="429"/>
      <c r="W20" s="429"/>
      <c r="X20" s="429"/>
      <c r="Y20" s="429"/>
      <c r="Z20" s="429"/>
      <c r="AA20" s="429"/>
      <c r="AB20" s="429"/>
      <c r="AC20" s="429"/>
      <c r="AD20" s="429"/>
      <c r="AE20" s="430"/>
      <c r="AF20" s="44"/>
    </row>
    <row r="21" spans="1:33" ht="32.1" customHeight="1" thickBot="1" x14ac:dyDescent="0.3">
      <c r="A21" s="25"/>
      <c r="B21" s="46" t="s">
        <v>167</v>
      </c>
      <c r="C21" s="47" t="s">
        <v>168</v>
      </c>
      <c r="D21" s="47" t="s">
        <v>169</v>
      </c>
      <c r="E21" s="47" t="s">
        <v>170</v>
      </c>
      <c r="F21" s="47" t="s">
        <v>171</v>
      </c>
      <c r="G21" s="47" t="s">
        <v>172</v>
      </c>
      <c r="H21" s="47" t="s">
        <v>173</v>
      </c>
      <c r="I21" s="47" t="s">
        <v>155</v>
      </c>
      <c r="J21" s="47" t="s">
        <v>174</v>
      </c>
      <c r="K21" s="47" t="s">
        <v>175</v>
      </c>
      <c r="L21" s="47" t="s">
        <v>176</v>
      </c>
      <c r="M21" s="47" t="s">
        <v>177</v>
      </c>
      <c r="N21" s="47" t="s">
        <v>102</v>
      </c>
      <c r="O21" s="48" t="s">
        <v>100</v>
      </c>
      <c r="P21" s="49"/>
      <c r="Q21" s="45" t="s">
        <v>167</v>
      </c>
      <c r="R21" s="50" t="s">
        <v>168</v>
      </c>
      <c r="S21" s="50" t="s">
        <v>169</v>
      </c>
      <c r="T21" s="50" t="s">
        <v>170</v>
      </c>
      <c r="U21" s="50" t="s">
        <v>171</v>
      </c>
      <c r="V21" s="50" t="s">
        <v>172</v>
      </c>
      <c r="W21" s="50" t="s">
        <v>173</v>
      </c>
      <c r="X21" s="50" t="s">
        <v>155</v>
      </c>
      <c r="Y21" s="50" t="s">
        <v>174</v>
      </c>
      <c r="Z21" s="50" t="s">
        <v>175</v>
      </c>
      <c r="AA21" s="50" t="s">
        <v>176</v>
      </c>
      <c r="AB21" s="50" t="s">
        <v>177</v>
      </c>
      <c r="AC21" s="50" t="s">
        <v>102</v>
      </c>
      <c r="AD21" s="51" t="s">
        <v>178</v>
      </c>
      <c r="AE21" s="51" t="s">
        <v>179</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486295476</v>
      </c>
      <c r="Y22" s="56"/>
      <c r="Z22" s="56"/>
      <c r="AA22" s="56"/>
      <c r="AB22" s="56"/>
      <c r="AC22" s="183">
        <f>SUM(Q22:AB22)</f>
        <v>486295476</v>
      </c>
      <c r="AE22" s="57"/>
      <c r="AF22" s="52"/>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0</v>
      </c>
      <c r="Y23" s="60"/>
      <c r="Z23" s="60"/>
      <c r="AA23" s="60"/>
      <c r="AB23" s="60"/>
      <c r="AC23" s="60">
        <f>SUM(Q23:AB23)</f>
        <v>0</v>
      </c>
      <c r="AD23" s="60">
        <f>AC23/SUM(W22:AB22)</f>
        <v>0</v>
      </c>
      <c r="AE23" s="62">
        <f>AC23/AC22</f>
        <v>0</v>
      </c>
      <c r="AF23" s="52"/>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173"/>
      <c r="Y24" s="60"/>
      <c r="Z24" s="60"/>
      <c r="AA24" s="60"/>
      <c r="AB24" s="60">
        <v>486295476</v>
      </c>
      <c r="AC24" s="173">
        <f>SUM(Q24:AB24)</f>
        <v>486295476</v>
      </c>
      <c r="AD24" s="60"/>
      <c r="AE24" s="64"/>
      <c r="AF24" s="5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c r="Z25" s="67"/>
      <c r="AA25" s="67"/>
      <c r="AB25" s="67"/>
      <c r="AC25" s="67">
        <f>SUM(Q25:AB25)</f>
        <v>0</v>
      </c>
      <c r="AD25" s="67">
        <f>AC25/SUM(W24:AB24)</f>
        <v>0</v>
      </c>
      <c r="AE25" s="69">
        <f>AC25/AC24</f>
        <v>0</v>
      </c>
      <c r="AF25" s="52"/>
    </row>
    <row r="26" spans="1:33" s="70" customFormat="1" ht="16.5" customHeight="1" thickBot="1" x14ac:dyDescent="0.25">
      <c r="A26" s="303"/>
      <c r="AC26" s="167"/>
      <c r="AE26" s="304"/>
    </row>
    <row r="27" spans="1:33" ht="33.950000000000003" customHeight="1" x14ac:dyDescent="0.25">
      <c r="A27" s="443" t="s">
        <v>180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row>
    <row r="28" spans="1:33" ht="15" customHeight="1" x14ac:dyDescent="0.25">
      <c r="A28" s="440" t="s">
        <v>34</v>
      </c>
      <c r="B28" s="437" t="s">
        <v>36</v>
      </c>
      <c r="C28" s="437"/>
      <c r="D28" s="437" t="s">
        <v>181</v>
      </c>
      <c r="E28" s="437"/>
      <c r="F28" s="437"/>
      <c r="G28" s="437"/>
      <c r="H28" s="437"/>
      <c r="I28" s="437"/>
      <c r="J28" s="437"/>
      <c r="K28" s="437"/>
      <c r="L28" s="437"/>
      <c r="M28" s="437"/>
      <c r="N28" s="437"/>
      <c r="O28" s="437"/>
      <c r="P28" s="437" t="s">
        <v>102</v>
      </c>
      <c r="Q28" s="437" t="s">
        <v>182</v>
      </c>
      <c r="R28" s="437"/>
      <c r="S28" s="437"/>
      <c r="T28" s="437"/>
      <c r="U28" s="437"/>
      <c r="V28" s="437"/>
      <c r="W28" s="437"/>
      <c r="X28" s="437"/>
      <c r="Y28" s="437" t="s">
        <v>183</v>
      </c>
      <c r="Z28" s="437"/>
      <c r="AA28" s="437"/>
      <c r="AB28" s="437"/>
      <c r="AC28" s="437"/>
      <c r="AD28" s="437"/>
      <c r="AE28" s="446"/>
    </row>
    <row r="29" spans="1:33" ht="27" customHeight="1" x14ac:dyDescent="0.25">
      <c r="A29" s="440"/>
      <c r="B29" s="437"/>
      <c r="C29" s="437"/>
      <c r="D29" s="71" t="s">
        <v>167</v>
      </c>
      <c r="E29" s="71" t="s">
        <v>168</v>
      </c>
      <c r="F29" s="71" t="s">
        <v>169</v>
      </c>
      <c r="G29" s="71" t="s">
        <v>170</v>
      </c>
      <c r="H29" s="71" t="s">
        <v>171</v>
      </c>
      <c r="I29" s="71" t="s">
        <v>172</v>
      </c>
      <c r="J29" s="71" t="s">
        <v>173</v>
      </c>
      <c r="K29" s="71" t="s">
        <v>155</v>
      </c>
      <c r="L29" s="71" t="s">
        <v>174</v>
      </c>
      <c r="M29" s="71" t="s">
        <v>175</v>
      </c>
      <c r="N29" s="71" t="s">
        <v>176</v>
      </c>
      <c r="O29" s="71" t="s">
        <v>177</v>
      </c>
      <c r="P29" s="437"/>
      <c r="Q29" s="437"/>
      <c r="R29" s="437"/>
      <c r="S29" s="437"/>
      <c r="T29" s="437"/>
      <c r="U29" s="437"/>
      <c r="V29" s="437"/>
      <c r="W29" s="437"/>
      <c r="X29" s="437"/>
      <c r="Y29" s="437"/>
      <c r="Z29" s="437"/>
      <c r="AA29" s="437"/>
      <c r="AB29" s="437"/>
      <c r="AC29" s="437"/>
      <c r="AD29" s="437"/>
      <c r="AE29" s="446"/>
    </row>
    <row r="30" spans="1:33" ht="108" customHeight="1" thickBot="1" x14ac:dyDescent="0.3">
      <c r="A30" s="174"/>
      <c r="B30" s="453"/>
      <c r="C30" s="453"/>
      <c r="D30" s="16"/>
      <c r="E30" s="16"/>
      <c r="F30" s="16"/>
      <c r="G30" s="16"/>
      <c r="H30" s="16"/>
      <c r="I30" s="16"/>
      <c r="J30" s="16"/>
      <c r="K30" s="16"/>
      <c r="L30" s="16"/>
      <c r="M30" s="16"/>
      <c r="N30" s="16"/>
      <c r="O30" s="16"/>
      <c r="P30" s="72">
        <f>SUM(D30:O30)</f>
        <v>0</v>
      </c>
      <c r="Q30" s="438" t="s">
        <v>184</v>
      </c>
      <c r="R30" s="438"/>
      <c r="S30" s="438"/>
      <c r="T30" s="438"/>
      <c r="U30" s="438"/>
      <c r="V30" s="438"/>
      <c r="W30" s="438"/>
      <c r="X30" s="438"/>
      <c r="Y30" s="438" t="s">
        <v>43</v>
      </c>
      <c r="Z30" s="438"/>
      <c r="AA30" s="438"/>
      <c r="AB30" s="438"/>
      <c r="AC30" s="438"/>
      <c r="AD30" s="438"/>
      <c r="AE30" s="454"/>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398" t="s">
        <v>185</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400"/>
      <c r="AF32" s="162"/>
      <c r="AG32" s="162"/>
    </row>
    <row r="33" spans="1:41" ht="23.1" customHeight="1" x14ac:dyDescent="0.25">
      <c r="A33" s="440" t="s">
        <v>44</v>
      </c>
      <c r="B33" s="437" t="s">
        <v>46</v>
      </c>
      <c r="C33" s="437" t="s">
        <v>36</v>
      </c>
      <c r="D33" s="437" t="s">
        <v>186</v>
      </c>
      <c r="E33" s="437"/>
      <c r="F33" s="437"/>
      <c r="G33" s="437"/>
      <c r="H33" s="437"/>
      <c r="I33" s="437"/>
      <c r="J33" s="437"/>
      <c r="K33" s="437"/>
      <c r="L33" s="437"/>
      <c r="M33" s="437"/>
      <c r="N33" s="437"/>
      <c r="O33" s="437"/>
      <c r="P33" s="437"/>
      <c r="Q33" s="437" t="s">
        <v>187</v>
      </c>
      <c r="R33" s="437"/>
      <c r="S33" s="437"/>
      <c r="T33" s="437"/>
      <c r="U33" s="437"/>
      <c r="V33" s="437"/>
      <c r="W33" s="437"/>
      <c r="X33" s="437"/>
      <c r="Y33" s="437"/>
      <c r="Z33" s="437"/>
      <c r="AA33" s="437"/>
      <c r="AB33" s="437"/>
      <c r="AC33" s="437"/>
      <c r="AD33" s="437"/>
      <c r="AE33" s="446"/>
      <c r="AF33" s="162"/>
      <c r="AG33" s="165"/>
      <c r="AH33" s="76"/>
      <c r="AI33" s="76"/>
      <c r="AJ33" s="76"/>
      <c r="AK33" s="76"/>
      <c r="AL33" s="76"/>
      <c r="AM33" s="76"/>
      <c r="AN33" s="76"/>
      <c r="AO33" s="76"/>
    </row>
    <row r="34" spans="1:41" ht="27" customHeight="1" x14ac:dyDescent="0.25">
      <c r="A34" s="440"/>
      <c r="B34" s="437"/>
      <c r="C34" s="458"/>
      <c r="D34" s="71" t="s">
        <v>167</v>
      </c>
      <c r="E34" s="71" t="s">
        <v>168</v>
      </c>
      <c r="F34" s="71" t="s">
        <v>169</v>
      </c>
      <c r="G34" s="71" t="s">
        <v>170</v>
      </c>
      <c r="H34" s="71" t="s">
        <v>171</v>
      </c>
      <c r="I34" s="71" t="s">
        <v>172</v>
      </c>
      <c r="J34" s="71" t="s">
        <v>173</v>
      </c>
      <c r="K34" s="71" t="s">
        <v>155</v>
      </c>
      <c r="L34" s="71" t="s">
        <v>174</v>
      </c>
      <c r="M34" s="71" t="s">
        <v>175</v>
      </c>
      <c r="N34" s="71" t="s">
        <v>176</v>
      </c>
      <c r="O34" s="71" t="s">
        <v>177</v>
      </c>
      <c r="P34" s="71" t="s">
        <v>102</v>
      </c>
      <c r="Q34" s="455" t="s">
        <v>52</v>
      </c>
      <c r="R34" s="456"/>
      <c r="S34" s="456"/>
      <c r="T34" s="457"/>
      <c r="U34" s="437" t="s">
        <v>54</v>
      </c>
      <c r="V34" s="437"/>
      <c r="W34" s="437"/>
      <c r="X34" s="437"/>
      <c r="Y34" s="437" t="s">
        <v>56</v>
      </c>
      <c r="Z34" s="437"/>
      <c r="AA34" s="437"/>
      <c r="AB34" s="437"/>
      <c r="AC34" s="437" t="s">
        <v>58</v>
      </c>
      <c r="AD34" s="437"/>
      <c r="AE34" s="446"/>
      <c r="AF34" s="162"/>
      <c r="AG34" s="165"/>
      <c r="AH34" s="76"/>
      <c r="AI34" s="76"/>
      <c r="AJ34" s="76"/>
      <c r="AK34" s="76"/>
      <c r="AL34" s="76"/>
      <c r="AM34" s="76"/>
      <c r="AN34" s="76"/>
      <c r="AO34" s="76"/>
    </row>
    <row r="35" spans="1:41" ht="102" customHeight="1" x14ac:dyDescent="0.25">
      <c r="A35" s="459" t="str">
        <f>+C17</f>
        <v>Implementar 1 Plan Estratégico de Tecnologías de la Información</v>
      </c>
      <c r="B35" s="461">
        <f>+'CADENA DE VALOR'!I15</f>
        <v>0.2</v>
      </c>
      <c r="C35" s="78" t="s">
        <v>48</v>
      </c>
      <c r="D35" s="77"/>
      <c r="E35" s="77"/>
      <c r="F35" s="77"/>
      <c r="G35" s="77"/>
      <c r="H35" s="77"/>
      <c r="I35" s="186"/>
      <c r="J35" s="300">
        <f>((J41*($B$41/$B$35)))*$P$35</f>
        <v>0</v>
      </c>
      <c r="K35" s="300">
        <f t="shared" ref="K35:O36" si="1">((K41*($B$41/$B$35)))*$P$35</f>
        <v>0.05</v>
      </c>
      <c r="L35" s="300">
        <f t="shared" si="1"/>
        <v>0.05</v>
      </c>
      <c r="M35" s="300">
        <f t="shared" si="1"/>
        <v>0.05</v>
      </c>
      <c r="N35" s="300">
        <f t="shared" si="1"/>
        <v>0.05</v>
      </c>
      <c r="O35" s="300">
        <f t="shared" si="1"/>
        <v>0.05</v>
      </c>
      <c r="P35" s="300">
        <f>+'Indicadores PA '!L21</f>
        <v>0.25</v>
      </c>
      <c r="Q35" s="510" t="s">
        <v>262</v>
      </c>
      <c r="R35" s="471"/>
      <c r="S35" s="471"/>
      <c r="T35" s="472"/>
      <c r="U35" s="477" t="s">
        <v>263</v>
      </c>
      <c r="V35" s="477"/>
      <c r="W35" s="477"/>
      <c r="X35" s="477"/>
      <c r="Y35" s="477" t="s">
        <v>264</v>
      </c>
      <c r="Z35" s="477"/>
      <c r="AA35" s="477"/>
      <c r="AB35" s="477"/>
      <c r="AC35" s="477" t="s">
        <v>265</v>
      </c>
      <c r="AD35" s="477"/>
      <c r="AE35" s="508"/>
      <c r="AF35" s="162"/>
      <c r="AG35" s="165"/>
      <c r="AH35" s="76"/>
      <c r="AI35" s="76"/>
      <c r="AJ35" s="76"/>
      <c r="AK35" s="76"/>
      <c r="AL35" s="76"/>
      <c r="AM35" s="76"/>
      <c r="AN35" s="76"/>
      <c r="AO35" s="76"/>
    </row>
    <row r="36" spans="1:41" ht="102" customHeight="1" thickBot="1" x14ac:dyDescent="0.3">
      <c r="A36" s="460"/>
      <c r="B36" s="462"/>
      <c r="C36" s="79" t="s">
        <v>50</v>
      </c>
      <c r="D36" s="166"/>
      <c r="E36" s="166"/>
      <c r="F36" s="166"/>
      <c r="G36" s="80"/>
      <c r="H36" s="80"/>
      <c r="I36" s="80"/>
      <c r="J36" s="684">
        <f>((J42*($B$41/$B$35)))*$P$35</f>
        <v>0</v>
      </c>
      <c r="K36" s="683">
        <f t="shared" si="1"/>
        <v>0.05</v>
      </c>
      <c r="L36" s="80"/>
      <c r="M36" s="80"/>
      <c r="N36" s="80"/>
      <c r="O36" s="80"/>
      <c r="P36" s="685">
        <f>SUM(D36:O36)</f>
        <v>0.05</v>
      </c>
      <c r="Q36" s="473"/>
      <c r="R36" s="474"/>
      <c r="S36" s="474"/>
      <c r="T36" s="475"/>
      <c r="U36" s="478"/>
      <c r="V36" s="478"/>
      <c r="W36" s="478"/>
      <c r="X36" s="478"/>
      <c r="Y36" s="478"/>
      <c r="Z36" s="478"/>
      <c r="AA36" s="478"/>
      <c r="AB36" s="478"/>
      <c r="AC36" s="478"/>
      <c r="AD36" s="478"/>
      <c r="AE36" s="509"/>
      <c r="AF36" s="162"/>
      <c r="AG36" s="165"/>
      <c r="AH36" s="76"/>
      <c r="AI36" s="76"/>
      <c r="AJ36" s="76"/>
      <c r="AK36" s="76"/>
      <c r="AL36" s="76"/>
      <c r="AM36" s="76"/>
      <c r="AN36" s="76"/>
      <c r="AO36" s="76"/>
    </row>
    <row r="37" spans="1:41" s="70" customFormat="1" ht="17.25" customHeight="1" thickBot="1" x14ac:dyDescent="0.25">
      <c r="A37" s="303"/>
      <c r="AE37" s="304"/>
    </row>
    <row r="38" spans="1:41" ht="45" customHeight="1" thickBot="1" x14ac:dyDescent="0.3">
      <c r="A38" s="398" t="s">
        <v>188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G38" s="76"/>
      <c r="AH38" s="76"/>
      <c r="AI38" s="76"/>
      <c r="AJ38" s="76"/>
      <c r="AK38" s="76"/>
      <c r="AL38" s="76"/>
      <c r="AM38" s="76"/>
      <c r="AN38" s="76"/>
      <c r="AO38" s="76"/>
    </row>
    <row r="39" spans="1:41" ht="26.1" customHeight="1" x14ac:dyDescent="0.25">
      <c r="A39" s="463" t="s">
        <v>60</v>
      </c>
      <c r="B39" s="464" t="s">
        <v>189</v>
      </c>
      <c r="C39" s="465" t="s">
        <v>190</v>
      </c>
      <c r="D39" s="467" t="s">
        <v>191</v>
      </c>
      <c r="E39" s="468"/>
      <c r="F39" s="468"/>
      <c r="G39" s="468"/>
      <c r="H39" s="468"/>
      <c r="I39" s="468"/>
      <c r="J39" s="468"/>
      <c r="K39" s="468"/>
      <c r="L39" s="468"/>
      <c r="M39" s="468"/>
      <c r="N39" s="468"/>
      <c r="O39" s="468"/>
      <c r="P39" s="469"/>
      <c r="Q39" s="464" t="s">
        <v>192</v>
      </c>
      <c r="R39" s="464"/>
      <c r="S39" s="464"/>
      <c r="T39" s="464"/>
      <c r="U39" s="464"/>
      <c r="V39" s="464"/>
      <c r="W39" s="464"/>
      <c r="X39" s="464"/>
      <c r="Y39" s="464"/>
      <c r="Z39" s="464"/>
      <c r="AA39" s="464"/>
      <c r="AB39" s="464"/>
      <c r="AC39" s="464"/>
      <c r="AD39" s="464"/>
      <c r="AE39" s="487"/>
      <c r="AG39" s="76"/>
      <c r="AH39" s="76"/>
      <c r="AI39" s="76"/>
      <c r="AJ39" s="76"/>
      <c r="AK39" s="76"/>
      <c r="AL39" s="76"/>
      <c r="AM39" s="76"/>
      <c r="AN39" s="76"/>
      <c r="AO39" s="76"/>
    </row>
    <row r="40" spans="1:41" ht="26.1" customHeight="1" x14ac:dyDescent="0.25">
      <c r="A40" s="440"/>
      <c r="B40" s="437"/>
      <c r="C40" s="466"/>
      <c r="D40" s="71" t="s">
        <v>193</v>
      </c>
      <c r="E40" s="71" t="s">
        <v>194</v>
      </c>
      <c r="F40" s="71" t="s">
        <v>195</v>
      </c>
      <c r="G40" s="71" t="s">
        <v>196</v>
      </c>
      <c r="H40" s="71" t="s">
        <v>197</v>
      </c>
      <c r="I40" s="71" t="s">
        <v>198</v>
      </c>
      <c r="J40" s="71" t="s">
        <v>199</v>
      </c>
      <c r="K40" s="71" t="s">
        <v>200</v>
      </c>
      <c r="L40" s="71" t="s">
        <v>201</v>
      </c>
      <c r="M40" s="71" t="s">
        <v>202</v>
      </c>
      <c r="N40" s="71" t="s">
        <v>203</v>
      </c>
      <c r="O40" s="71" t="s">
        <v>204</v>
      </c>
      <c r="P40" s="71" t="s">
        <v>205</v>
      </c>
      <c r="Q40" s="455" t="s">
        <v>206</v>
      </c>
      <c r="R40" s="456"/>
      <c r="S40" s="456"/>
      <c r="T40" s="456"/>
      <c r="U40" s="456"/>
      <c r="V40" s="456"/>
      <c r="W40" s="456"/>
      <c r="X40" s="457"/>
      <c r="Y40" s="455" t="s">
        <v>68</v>
      </c>
      <c r="Z40" s="456"/>
      <c r="AA40" s="456"/>
      <c r="AB40" s="456"/>
      <c r="AC40" s="456"/>
      <c r="AD40" s="456"/>
      <c r="AE40" s="488"/>
      <c r="AG40" s="82"/>
      <c r="AH40" s="82"/>
      <c r="AI40" s="82"/>
      <c r="AJ40" s="82"/>
      <c r="AK40" s="82"/>
      <c r="AL40" s="82"/>
      <c r="AM40" s="82"/>
      <c r="AN40" s="82"/>
      <c r="AO40" s="82"/>
    </row>
    <row r="41" spans="1:41" ht="79.5" customHeight="1" x14ac:dyDescent="0.25">
      <c r="A41" s="344" t="s">
        <v>266</v>
      </c>
      <c r="B41" s="519">
        <f>+B35</f>
        <v>0.2</v>
      </c>
      <c r="C41" s="83" t="s">
        <v>48</v>
      </c>
      <c r="D41" s="84"/>
      <c r="E41" s="84"/>
      <c r="F41" s="84"/>
      <c r="G41" s="84"/>
      <c r="H41" s="84"/>
      <c r="I41" s="84"/>
      <c r="J41" s="84">
        <v>0</v>
      </c>
      <c r="K41" s="168">
        <v>0.2</v>
      </c>
      <c r="L41" s="168">
        <v>0.2</v>
      </c>
      <c r="M41" s="168">
        <v>0.2</v>
      </c>
      <c r="N41" s="168">
        <v>0.2</v>
      </c>
      <c r="O41" s="168">
        <v>0.2</v>
      </c>
      <c r="P41" s="185">
        <f t="shared" ref="P41:P42" si="2">SUM(D41:O41)</f>
        <v>1</v>
      </c>
      <c r="Q41" s="353" t="s">
        <v>267</v>
      </c>
      <c r="R41" s="354"/>
      <c r="S41" s="354"/>
      <c r="T41" s="354"/>
      <c r="U41" s="354"/>
      <c r="V41" s="354"/>
      <c r="W41" s="354"/>
      <c r="X41" s="491"/>
      <c r="Y41" s="495" t="s">
        <v>268</v>
      </c>
      <c r="Z41" s="496"/>
      <c r="AA41" s="496"/>
      <c r="AB41" s="496"/>
      <c r="AC41" s="496"/>
      <c r="AD41" s="496"/>
      <c r="AE41" s="497"/>
      <c r="AG41" s="86"/>
      <c r="AH41" s="86"/>
      <c r="AI41" s="86"/>
      <c r="AJ41" s="86"/>
      <c r="AK41" s="86"/>
      <c r="AL41" s="86"/>
      <c r="AM41" s="86"/>
      <c r="AN41" s="86"/>
      <c r="AO41" s="86"/>
    </row>
    <row r="42" spans="1:41" ht="79.5" customHeight="1" x14ac:dyDescent="0.25">
      <c r="A42" s="345"/>
      <c r="B42" s="520"/>
      <c r="C42" s="79" t="s">
        <v>50</v>
      </c>
      <c r="D42" s="305"/>
      <c r="E42" s="305"/>
      <c r="F42" s="305"/>
      <c r="G42" s="305"/>
      <c r="H42" s="305"/>
      <c r="I42" s="305"/>
      <c r="J42" s="305">
        <v>0</v>
      </c>
      <c r="K42" s="305">
        <v>0.2</v>
      </c>
      <c r="L42" s="305"/>
      <c r="M42" s="305"/>
      <c r="N42" s="305"/>
      <c r="O42" s="305"/>
      <c r="P42" s="306">
        <f t="shared" si="2"/>
        <v>0.2</v>
      </c>
      <c r="Q42" s="349"/>
      <c r="R42" s="350"/>
      <c r="S42" s="350"/>
      <c r="T42" s="350"/>
      <c r="U42" s="350"/>
      <c r="V42" s="350"/>
      <c r="W42" s="350"/>
      <c r="X42" s="351"/>
      <c r="Y42" s="516"/>
      <c r="Z42" s="517"/>
      <c r="AA42" s="517"/>
      <c r="AB42" s="517"/>
      <c r="AC42" s="517"/>
      <c r="AD42" s="517"/>
      <c r="AE42" s="518"/>
    </row>
    <row r="43" spans="1:41" ht="15" customHeight="1" x14ac:dyDescent="0.25"/>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D37CAAF9-5DDC-47A8-9485-A0C0929C6359}">
      <formula1>2000</formula1>
    </dataValidation>
    <dataValidation type="textLength" operator="lessThanOrEqual" allowBlank="1" showInputMessage="1" showErrorMessage="1" errorTitle="Máximo 2.000 caracteres" error="Máximo 2.000 caracteres" promptTitle="2.000 caracteres" sqref="Q30:Q31" xr:uid="{92CE16EC-2F83-4DE9-9DB7-9FF87CFC37E3}">
      <formula1>2000</formula1>
    </dataValidation>
    <dataValidation type="list" allowBlank="1" showInputMessage="1" showErrorMessage="1" sqref="C7:C9" xr:uid="{1BEE2AEA-0C2E-4481-80CA-9CA0EB70A7F3}">
      <formula1>$B$21:$M$21</formula1>
    </dataValidation>
  </dataValidations>
  <hyperlinks>
    <hyperlink ref="Y41:AE42" r:id="rId1" display="https://secretariadistritald-my.sharepoint.com/:f:/g/personal/zdoncel_sdmujer_gov_co/EnnzKIu9cyVPsU6v54WTLSoBBX35yAYODI8egZBg0IzipA?e=gMpwLN" xr:uid="{D2279E07-3DC4-42B5-859E-B8A9E9C151B2}"/>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64A235D5-12FB-4607-83AB-7EB2F1B35896}">
          <x14:formula1>
            <xm:f>listas!$D$2:$D$15</xm:f>
          </x14:formula1>
          <xm:sqref>C11:AE13</xm:sqref>
        </x14:dataValidation>
        <x14:dataValidation type="list" allowBlank="1" showInputMessage="1" showErrorMessage="1" xr:uid="{993E1D53-97D6-401F-8F1C-D5D75FA5027B}">
          <x14:formula1>
            <xm:f>listas!$A$2:$A$6</xm:f>
          </x14:formula1>
          <xm:sqref>C15:K15</xm:sqref>
        </x14:dataValidation>
        <x14:dataValidation type="list" allowBlank="1" showInputMessage="1" showErrorMessage="1" xr:uid="{CBA44C68-70A0-41FA-8C60-3C48A97522CE}">
          <x14:formula1>
            <xm:f>listas!$B$2:$B$8</xm:f>
          </x14:formula1>
          <xm:sqref>R15:X15</xm:sqref>
        </x14:dataValidation>
        <x14:dataValidation type="list" allowBlank="1" showInputMessage="1" showErrorMessage="1" xr:uid="{D358061F-C452-4D82-BC59-9C3CC0D65E4D}">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A959-D613-4898-ACBA-DD537089C9D9}">
  <sheetPr>
    <tabColor theme="7" tint="0.39997558519241921"/>
    <pageSetUpPr fitToPage="1"/>
  </sheetPr>
  <dimension ref="A1:AO42"/>
  <sheetViews>
    <sheetView showGridLines="0" view="pageBreakPreview" topLeftCell="E27" zoomScale="76" zoomScaleNormal="70" workbookViewId="0">
      <selection activeCell="N36" sqref="N3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69"/>
      <c r="B1" s="372" t="s">
        <v>148</v>
      </c>
      <c r="C1" s="373"/>
      <c r="D1" s="373"/>
      <c r="E1" s="373"/>
      <c r="F1" s="373"/>
      <c r="G1" s="373"/>
      <c r="H1" s="373"/>
      <c r="I1" s="373"/>
      <c r="J1" s="373"/>
      <c r="K1" s="373"/>
      <c r="L1" s="373"/>
      <c r="M1" s="373"/>
      <c r="N1" s="373"/>
      <c r="O1" s="373"/>
      <c r="P1" s="373"/>
      <c r="Q1" s="373"/>
      <c r="R1" s="373"/>
      <c r="S1" s="373"/>
      <c r="T1" s="373"/>
      <c r="U1" s="373"/>
      <c r="V1" s="373"/>
      <c r="W1" s="373"/>
      <c r="X1" s="373"/>
      <c r="Y1" s="373"/>
      <c r="Z1" s="373"/>
      <c r="AA1" s="374"/>
      <c r="AB1" s="381" t="s">
        <v>149</v>
      </c>
      <c r="AC1" s="382"/>
      <c r="AD1" s="382"/>
      <c r="AE1" s="383"/>
    </row>
    <row r="2" spans="1:31" ht="30.75" customHeight="1" thickBot="1" x14ac:dyDescent="0.3">
      <c r="A2" s="370"/>
      <c r="B2" s="372" t="s">
        <v>150</v>
      </c>
      <c r="C2" s="373"/>
      <c r="D2" s="373"/>
      <c r="E2" s="373"/>
      <c r="F2" s="373"/>
      <c r="G2" s="373"/>
      <c r="H2" s="373"/>
      <c r="I2" s="373"/>
      <c r="J2" s="373"/>
      <c r="K2" s="373"/>
      <c r="L2" s="373"/>
      <c r="M2" s="373"/>
      <c r="N2" s="373"/>
      <c r="O2" s="373"/>
      <c r="P2" s="373"/>
      <c r="Q2" s="373"/>
      <c r="R2" s="373"/>
      <c r="S2" s="373"/>
      <c r="T2" s="373"/>
      <c r="U2" s="373"/>
      <c r="V2" s="373"/>
      <c r="W2" s="373"/>
      <c r="X2" s="373"/>
      <c r="Y2" s="373"/>
      <c r="Z2" s="373"/>
      <c r="AA2" s="374"/>
      <c r="AB2" s="381" t="s">
        <v>151</v>
      </c>
      <c r="AC2" s="382"/>
      <c r="AD2" s="382"/>
      <c r="AE2" s="383"/>
    </row>
    <row r="3" spans="1:31" ht="24" customHeight="1" thickBot="1" x14ac:dyDescent="0.3">
      <c r="A3" s="370"/>
      <c r="B3" s="375" t="s">
        <v>152</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81" t="s">
        <v>153</v>
      </c>
      <c r="AC3" s="382"/>
      <c r="AD3" s="382"/>
      <c r="AE3" s="383"/>
    </row>
    <row r="4" spans="1:31" ht="21.75" customHeight="1" thickBot="1" x14ac:dyDescent="0.3">
      <c r="A4" s="371"/>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4" t="s">
        <v>154</v>
      </c>
      <c r="AC4" s="385"/>
      <c r="AD4" s="385"/>
      <c r="AE4" s="38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87" t="s">
        <v>4</v>
      </c>
      <c r="B7" s="421"/>
      <c r="C7" s="423" t="s">
        <v>155</v>
      </c>
      <c r="D7" s="387" t="s">
        <v>6</v>
      </c>
      <c r="E7" s="393"/>
      <c r="F7" s="393"/>
      <c r="G7" s="393"/>
      <c r="H7" s="388"/>
      <c r="I7" s="415">
        <v>45498</v>
      </c>
      <c r="J7" s="416"/>
      <c r="K7" s="387" t="s">
        <v>8</v>
      </c>
      <c r="L7" s="388"/>
      <c r="M7" s="407" t="s">
        <v>156</v>
      </c>
      <c r="N7" s="408"/>
      <c r="O7" s="396"/>
      <c r="P7" s="397"/>
      <c r="Q7" s="20"/>
      <c r="R7" s="20"/>
      <c r="S7" s="20"/>
      <c r="T7" s="20"/>
      <c r="U7" s="20"/>
      <c r="V7" s="20"/>
      <c r="W7" s="20"/>
      <c r="X7" s="20"/>
      <c r="Y7" s="20"/>
      <c r="Z7" s="21"/>
      <c r="AA7" s="20"/>
      <c r="AB7" s="20"/>
      <c r="AD7" s="22"/>
      <c r="AE7" s="23"/>
    </row>
    <row r="8" spans="1:31" ht="15" customHeight="1" x14ac:dyDescent="0.25">
      <c r="A8" s="389"/>
      <c r="B8" s="422"/>
      <c r="C8" s="424"/>
      <c r="D8" s="389"/>
      <c r="E8" s="394"/>
      <c r="F8" s="394"/>
      <c r="G8" s="394"/>
      <c r="H8" s="390"/>
      <c r="I8" s="417"/>
      <c r="J8" s="418"/>
      <c r="K8" s="389"/>
      <c r="L8" s="390"/>
      <c r="M8" s="426" t="s">
        <v>157</v>
      </c>
      <c r="N8" s="427"/>
      <c r="O8" s="409"/>
      <c r="P8" s="410"/>
      <c r="Q8" s="20"/>
      <c r="R8" s="20"/>
      <c r="S8" s="20"/>
      <c r="T8" s="20"/>
      <c r="U8" s="20"/>
      <c r="V8" s="20"/>
      <c r="W8" s="20"/>
      <c r="X8" s="20"/>
      <c r="Y8" s="20"/>
      <c r="Z8" s="21"/>
      <c r="AA8" s="20"/>
      <c r="AB8" s="20"/>
      <c r="AD8" s="22"/>
      <c r="AE8" s="23"/>
    </row>
    <row r="9" spans="1:31" ht="15.75" customHeight="1" thickBot="1" x14ac:dyDescent="0.3">
      <c r="A9" s="391"/>
      <c r="B9" s="392"/>
      <c r="C9" s="425"/>
      <c r="D9" s="391"/>
      <c r="E9" s="395"/>
      <c r="F9" s="395"/>
      <c r="G9" s="395"/>
      <c r="H9" s="392"/>
      <c r="I9" s="419"/>
      <c r="J9" s="420"/>
      <c r="K9" s="391"/>
      <c r="L9" s="392"/>
      <c r="M9" s="411" t="s">
        <v>158</v>
      </c>
      <c r="N9" s="412"/>
      <c r="O9" s="413" t="s">
        <v>159</v>
      </c>
      <c r="P9" s="41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87" t="s">
        <v>10</v>
      </c>
      <c r="B11" s="388"/>
      <c r="C11" s="398" t="s">
        <v>160</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row>
    <row r="12" spans="1:31" ht="15" customHeight="1" x14ac:dyDescent="0.25">
      <c r="A12" s="389"/>
      <c r="B12" s="390"/>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1:31" ht="15" customHeight="1" thickBot="1" x14ac:dyDescent="0.3">
      <c r="A13" s="391"/>
      <c r="B13" s="392"/>
      <c r="C13" s="404"/>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41" t="s">
        <v>12</v>
      </c>
      <c r="B15" s="442"/>
      <c r="C15" s="447" t="s">
        <v>161</v>
      </c>
      <c r="D15" s="448"/>
      <c r="E15" s="448"/>
      <c r="F15" s="448"/>
      <c r="G15" s="448"/>
      <c r="H15" s="448"/>
      <c r="I15" s="448"/>
      <c r="J15" s="448"/>
      <c r="K15" s="449"/>
      <c r="L15" s="428" t="s">
        <v>14</v>
      </c>
      <c r="M15" s="429"/>
      <c r="N15" s="429"/>
      <c r="O15" s="429"/>
      <c r="P15" s="429"/>
      <c r="Q15" s="430"/>
      <c r="R15" s="434" t="s">
        <v>162</v>
      </c>
      <c r="S15" s="435"/>
      <c r="T15" s="435"/>
      <c r="U15" s="435"/>
      <c r="V15" s="435"/>
      <c r="W15" s="435"/>
      <c r="X15" s="436"/>
      <c r="Y15" s="428" t="s">
        <v>15</v>
      </c>
      <c r="Z15" s="430"/>
      <c r="AA15" s="431" t="s">
        <v>163</v>
      </c>
      <c r="AB15" s="432"/>
      <c r="AC15" s="432"/>
      <c r="AD15" s="432"/>
      <c r="AE15" s="433"/>
    </row>
    <row r="16" spans="1:31" ht="9" customHeight="1" thickBot="1" x14ac:dyDescent="0.3">
      <c r="A16" s="24"/>
      <c r="B16" s="20"/>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D16" s="22"/>
      <c r="AE16" s="23"/>
    </row>
    <row r="17" spans="1:33" s="40" customFormat="1" ht="37.5" customHeight="1" thickBot="1" x14ac:dyDescent="0.3">
      <c r="A17" s="441" t="s">
        <v>17</v>
      </c>
      <c r="B17" s="442"/>
      <c r="C17" s="431" t="s">
        <v>142</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28" t="s">
        <v>164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44"/>
    </row>
    <row r="20" spans="1:33" ht="32.1" customHeight="1" thickBot="1" x14ac:dyDescent="0.3">
      <c r="A20" s="45" t="s">
        <v>19</v>
      </c>
      <c r="B20" s="450" t="s">
        <v>165</v>
      </c>
      <c r="C20" s="451"/>
      <c r="D20" s="451"/>
      <c r="E20" s="451"/>
      <c r="F20" s="451"/>
      <c r="G20" s="451"/>
      <c r="H20" s="451"/>
      <c r="I20" s="451"/>
      <c r="J20" s="451"/>
      <c r="K20" s="451"/>
      <c r="L20" s="451"/>
      <c r="M20" s="451"/>
      <c r="N20" s="451"/>
      <c r="O20" s="452"/>
      <c r="P20" s="428" t="s">
        <v>166</v>
      </c>
      <c r="Q20" s="429"/>
      <c r="R20" s="429"/>
      <c r="S20" s="429"/>
      <c r="T20" s="429"/>
      <c r="U20" s="429"/>
      <c r="V20" s="429"/>
      <c r="W20" s="429"/>
      <c r="X20" s="429"/>
      <c r="Y20" s="429"/>
      <c r="Z20" s="429"/>
      <c r="AA20" s="429"/>
      <c r="AB20" s="429"/>
      <c r="AC20" s="429"/>
      <c r="AD20" s="429"/>
      <c r="AE20" s="430"/>
      <c r="AF20" s="44"/>
    </row>
    <row r="21" spans="1:33" ht="32.1" customHeight="1" thickBot="1" x14ac:dyDescent="0.3">
      <c r="A21" s="25"/>
      <c r="B21" s="46" t="s">
        <v>167</v>
      </c>
      <c r="C21" s="47" t="s">
        <v>168</v>
      </c>
      <c r="D21" s="47" t="s">
        <v>169</v>
      </c>
      <c r="E21" s="47" t="s">
        <v>170</v>
      </c>
      <c r="F21" s="47" t="s">
        <v>171</v>
      </c>
      <c r="G21" s="47" t="s">
        <v>172</v>
      </c>
      <c r="H21" s="47" t="s">
        <v>173</v>
      </c>
      <c r="I21" s="47" t="s">
        <v>155</v>
      </c>
      <c r="J21" s="47" t="s">
        <v>174</v>
      </c>
      <c r="K21" s="47" t="s">
        <v>175</v>
      </c>
      <c r="L21" s="47" t="s">
        <v>176</v>
      </c>
      <c r="M21" s="47" t="s">
        <v>177</v>
      </c>
      <c r="N21" s="47" t="s">
        <v>102</v>
      </c>
      <c r="O21" s="48" t="s">
        <v>100</v>
      </c>
      <c r="P21" s="49"/>
      <c r="Q21" s="45" t="s">
        <v>167</v>
      </c>
      <c r="R21" s="50" t="s">
        <v>168</v>
      </c>
      <c r="S21" s="50" t="s">
        <v>169</v>
      </c>
      <c r="T21" s="50" t="s">
        <v>170</v>
      </c>
      <c r="U21" s="50" t="s">
        <v>171</v>
      </c>
      <c r="V21" s="50" t="s">
        <v>172</v>
      </c>
      <c r="W21" s="50" t="s">
        <v>173</v>
      </c>
      <c r="X21" s="50" t="s">
        <v>155</v>
      </c>
      <c r="Y21" s="50" t="s">
        <v>174</v>
      </c>
      <c r="Z21" s="50" t="s">
        <v>175</v>
      </c>
      <c r="AA21" s="50" t="s">
        <v>176</v>
      </c>
      <c r="AB21" s="50" t="s">
        <v>177</v>
      </c>
      <c r="AC21" s="50" t="s">
        <v>102</v>
      </c>
      <c r="AD21" s="51" t="s">
        <v>178</v>
      </c>
      <c r="AE21" s="51" t="s">
        <v>179</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524838150</v>
      </c>
      <c r="Y22" s="56"/>
      <c r="Z22" s="56"/>
      <c r="AA22" s="56"/>
      <c r="AB22" s="56"/>
      <c r="AC22" s="183">
        <f>SUM(Q22:AB22)</f>
        <v>524838150</v>
      </c>
      <c r="AE22" s="57"/>
      <c r="AF22" s="52"/>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514218200</v>
      </c>
      <c r="Y23" s="60"/>
      <c r="Z23" s="60"/>
      <c r="AA23" s="60"/>
      <c r="AB23" s="60"/>
      <c r="AC23" s="60">
        <f>SUM(Q23:AB23)</f>
        <v>514218200</v>
      </c>
      <c r="AD23" s="60">
        <f>AC23/SUM(W22:AB22)</f>
        <v>0.9797652857361836</v>
      </c>
      <c r="AE23" s="62">
        <f>AC23/AC22</f>
        <v>0.9797652857361836</v>
      </c>
      <c r="AF23" s="52"/>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f>+$X$22/5</f>
        <v>104967630</v>
      </c>
      <c r="Z24" s="60">
        <f t="shared" ref="Z24:AA24" si="1">+$X$22/5</f>
        <v>104967630</v>
      </c>
      <c r="AA24" s="60">
        <f t="shared" si="1"/>
        <v>104967630</v>
      </c>
      <c r="AB24" s="60">
        <f>+($X$22/5)*2</f>
        <v>209935260</v>
      </c>
      <c r="AC24" s="173">
        <f>SUM(Q24:AB24)</f>
        <v>524838150</v>
      </c>
      <c r="AD24" s="60"/>
      <c r="AE24" s="64"/>
      <c r="AF24" s="5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184"/>
      <c r="X25" s="67">
        <v>0</v>
      </c>
      <c r="Y25" s="67"/>
      <c r="Z25" s="67"/>
      <c r="AA25" s="67"/>
      <c r="AB25" s="67"/>
      <c r="AC25" s="67">
        <f>SUM(Q25:AB25)</f>
        <v>0</v>
      </c>
      <c r="AD25" s="67">
        <f>AC25/SUM(W24:AB24)</f>
        <v>0</v>
      </c>
      <c r="AE25" s="69">
        <f>AC25/AC24</f>
        <v>0</v>
      </c>
      <c r="AF25" s="52"/>
    </row>
    <row r="26" spans="1:33" s="70" customFormat="1" ht="16.5" customHeight="1" thickBot="1" x14ac:dyDescent="0.25">
      <c r="A26" s="303"/>
      <c r="AC26" s="167"/>
      <c r="AE26" s="304"/>
    </row>
    <row r="27" spans="1:33" ht="33.950000000000003" customHeight="1" x14ac:dyDescent="0.25">
      <c r="A27" s="443" t="s">
        <v>180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row>
    <row r="28" spans="1:33" ht="15" customHeight="1" x14ac:dyDescent="0.25">
      <c r="A28" s="440" t="s">
        <v>34</v>
      </c>
      <c r="B28" s="437" t="s">
        <v>36</v>
      </c>
      <c r="C28" s="437"/>
      <c r="D28" s="437" t="s">
        <v>181</v>
      </c>
      <c r="E28" s="437"/>
      <c r="F28" s="437"/>
      <c r="G28" s="437"/>
      <c r="H28" s="437"/>
      <c r="I28" s="437"/>
      <c r="J28" s="437"/>
      <c r="K28" s="437"/>
      <c r="L28" s="437"/>
      <c r="M28" s="437"/>
      <c r="N28" s="437"/>
      <c r="O28" s="437"/>
      <c r="P28" s="437" t="s">
        <v>102</v>
      </c>
      <c r="Q28" s="437" t="s">
        <v>182</v>
      </c>
      <c r="R28" s="437"/>
      <c r="S28" s="437"/>
      <c r="T28" s="437"/>
      <c r="U28" s="437"/>
      <c r="V28" s="437"/>
      <c r="W28" s="437"/>
      <c r="X28" s="437"/>
      <c r="Y28" s="437" t="s">
        <v>183</v>
      </c>
      <c r="Z28" s="437"/>
      <c r="AA28" s="437"/>
      <c r="AB28" s="437"/>
      <c r="AC28" s="437"/>
      <c r="AD28" s="437"/>
      <c r="AE28" s="446"/>
    </row>
    <row r="29" spans="1:33" ht="27" customHeight="1" x14ac:dyDescent="0.25">
      <c r="A29" s="440"/>
      <c r="B29" s="437"/>
      <c r="C29" s="437"/>
      <c r="D29" s="71" t="s">
        <v>167</v>
      </c>
      <c r="E29" s="71" t="s">
        <v>168</v>
      </c>
      <c r="F29" s="71" t="s">
        <v>169</v>
      </c>
      <c r="G29" s="71" t="s">
        <v>170</v>
      </c>
      <c r="H29" s="71" t="s">
        <v>171</v>
      </c>
      <c r="I29" s="71" t="s">
        <v>172</v>
      </c>
      <c r="J29" s="71" t="s">
        <v>173</v>
      </c>
      <c r="K29" s="71" t="s">
        <v>155</v>
      </c>
      <c r="L29" s="71" t="s">
        <v>174</v>
      </c>
      <c r="M29" s="71" t="s">
        <v>175</v>
      </c>
      <c r="N29" s="71" t="s">
        <v>176</v>
      </c>
      <c r="O29" s="71" t="s">
        <v>177</v>
      </c>
      <c r="P29" s="437"/>
      <c r="Q29" s="437"/>
      <c r="R29" s="437"/>
      <c r="S29" s="437"/>
      <c r="T29" s="437"/>
      <c r="U29" s="437"/>
      <c r="V29" s="437"/>
      <c r="W29" s="437"/>
      <c r="X29" s="437"/>
      <c r="Y29" s="437"/>
      <c r="Z29" s="437"/>
      <c r="AA29" s="437"/>
      <c r="AB29" s="437"/>
      <c r="AC29" s="437"/>
      <c r="AD29" s="437"/>
      <c r="AE29" s="446"/>
    </row>
    <row r="30" spans="1:33" ht="108" customHeight="1" thickBot="1" x14ac:dyDescent="0.3">
      <c r="A30" s="174"/>
      <c r="B30" s="453"/>
      <c r="C30" s="453"/>
      <c r="D30" s="16"/>
      <c r="E30" s="16"/>
      <c r="F30" s="16"/>
      <c r="G30" s="16"/>
      <c r="H30" s="16"/>
      <c r="I30" s="16"/>
      <c r="J30" s="16"/>
      <c r="K30" s="16"/>
      <c r="L30" s="16"/>
      <c r="M30" s="16"/>
      <c r="N30" s="16"/>
      <c r="O30" s="16"/>
      <c r="P30" s="72">
        <f>SUM(D30:O30)</f>
        <v>0</v>
      </c>
      <c r="Q30" s="438" t="s">
        <v>184</v>
      </c>
      <c r="R30" s="438"/>
      <c r="S30" s="438"/>
      <c r="T30" s="438"/>
      <c r="U30" s="438"/>
      <c r="V30" s="438"/>
      <c r="W30" s="438"/>
      <c r="X30" s="438"/>
      <c r="Y30" s="438" t="s">
        <v>43</v>
      </c>
      <c r="Z30" s="438"/>
      <c r="AA30" s="438"/>
      <c r="AB30" s="438"/>
      <c r="AC30" s="438"/>
      <c r="AD30" s="438"/>
      <c r="AE30" s="454"/>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398" t="s">
        <v>185</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400"/>
      <c r="AF32" s="162"/>
      <c r="AG32" s="162"/>
    </row>
    <row r="33" spans="1:41" ht="23.1" customHeight="1" x14ac:dyDescent="0.25">
      <c r="A33" s="440" t="s">
        <v>44</v>
      </c>
      <c r="B33" s="437" t="s">
        <v>46</v>
      </c>
      <c r="C33" s="437" t="s">
        <v>36</v>
      </c>
      <c r="D33" s="437" t="s">
        <v>186</v>
      </c>
      <c r="E33" s="437"/>
      <c r="F33" s="437"/>
      <c r="G33" s="437"/>
      <c r="H33" s="437"/>
      <c r="I33" s="437"/>
      <c r="J33" s="437"/>
      <c r="K33" s="437"/>
      <c r="L33" s="437"/>
      <c r="M33" s="437"/>
      <c r="N33" s="437"/>
      <c r="O33" s="437"/>
      <c r="P33" s="437"/>
      <c r="Q33" s="437" t="s">
        <v>187</v>
      </c>
      <c r="R33" s="437"/>
      <c r="S33" s="437"/>
      <c r="T33" s="437"/>
      <c r="U33" s="437"/>
      <c r="V33" s="437"/>
      <c r="W33" s="437"/>
      <c r="X33" s="437"/>
      <c r="Y33" s="437"/>
      <c r="Z33" s="437"/>
      <c r="AA33" s="437"/>
      <c r="AB33" s="437"/>
      <c r="AC33" s="437"/>
      <c r="AD33" s="437"/>
      <c r="AE33" s="446"/>
      <c r="AF33" s="162"/>
      <c r="AG33" s="165"/>
      <c r="AH33" s="76"/>
      <c r="AI33" s="76"/>
      <c r="AJ33" s="76"/>
      <c r="AK33" s="76"/>
      <c r="AL33" s="76"/>
      <c r="AM33" s="76"/>
      <c r="AN33" s="76"/>
      <c r="AO33" s="76"/>
    </row>
    <row r="34" spans="1:41" ht="27" customHeight="1" x14ac:dyDescent="0.25">
      <c r="A34" s="440"/>
      <c r="B34" s="437"/>
      <c r="C34" s="458"/>
      <c r="D34" s="71" t="s">
        <v>167</v>
      </c>
      <c r="E34" s="71" t="s">
        <v>168</v>
      </c>
      <c r="F34" s="71" t="s">
        <v>169</v>
      </c>
      <c r="G34" s="71" t="s">
        <v>170</v>
      </c>
      <c r="H34" s="71" t="s">
        <v>171</v>
      </c>
      <c r="I34" s="71" t="s">
        <v>172</v>
      </c>
      <c r="J34" s="71" t="s">
        <v>173</v>
      </c>
      <c r="K34" s="71" t="s">
        <v>155</v>
      </c>
      <c r="L34" s="71" t="s">
        <v>174</v>
      </c>
      <c r="M34" s="71" t="s">
        <v>175</v>
      </c>
      <c r="N34" s="71" t="s">
        <v>176</v>
      </c>
      <c r="O34" s="71" t="s">
        <v>177</v>
      </c>
      <c r="P34" s="71" t="s">
        <v>102</v>
      </c>
      <c r="Q34" s="455" t="s">
        <v>52</v>
      </c>
      <c r="R34" s="456"/>
      <c r="S34" s="456"/>
      <c r="T34" s="457"/>
      <c r="U34" s="437" t="s">
        <v>54</v>
      </c>
      <c r="V34" s="437"/>
      <c r="W34" s="437"/>
      <c r="X34" s="437"/>
      <c r="Y34" s="437" t="s">
        <v>56</v>
      </c>
      <c r="Z34" s="437"/>
      <c r="AA34" s="437"/>
      <c r="AB34" s="437"/>
      <c r="AC34" s="437" t="s">
        <v>58</v>
      </c>
      <c r="AD34" s="437"/>
      <c r="AE34" s="446"/>
      <c r="AF34" s="162"/>
      <c r="AG34" s="165"/>
      <c r="AH34" s="76"/>
      <c r="AI34" s="76"/>
      <c r="AJ34" s="76"/>
      <c r="AK34" s="76"/>
      <c r="AL34" s="76"/>
      <c r="AM34" s="76"/>
      <c r="AN34" s="76"/>
      <c r="AO34" s="76"/>
    </row>
    <row r="35" spans="1:41" ht="125.25" customHeight="1" x14ac:dyDescent="0.25">
      <c r="A35" s="459" t="str">
        <f>+C17</f>
        <v>Implementar 1 estrategia para el fortalecimiento de la gestión contractual institucional</v>
      </c>
      <c r="B35" s="461">
        <f>+'CADENA DE VALOR'!I16</f>
        <v>0.25</v>
      </c>
      <c r="C35" s="78" t="s">
        <v>48</v>
      </c>
      <c r="D35" s="77"/>
      <c r="E35" s="77"/>
      <c r="F35" s="77"/>
      <c r="G35" s="77"/>
      <c r="H35" s="77"/>
      <c r="I35" s="186"/>
      <c r="J35" s="300">
        <f>((J41*($B$41/$B$35)))*$P$35</f>
        <v>2.5000000000000001E-2</v>
      </c>
      <c r="K35" s="300">
        <v>0.5</v>
      </c>
      <c r="L35" s="300">
        <v>0.1</v>
      </c>
      <c r="M35" s="300">
        <v>0.05</v>
      </c>
      <c r="N35" s="300">
        <v>0.05</v>
      </c>
      <c r="O35" s="300">
        <v>0.2</v>
      </c>
      <c r="P35" s="300">
        <f>+'Indicadores PA '!L22</f>
        <v>0.25</v>
      </c>
      <c r="Q35" s="521" t="s">
        <v>269</v>
      </c>
      <c r="R35" s="480"/>
      <c r="S35" s="480"/>
      <c r="T35" s="522"/>
      <c r="U35" s="521" t="s">
        <v>788</v>
      </c>
      <c r="V35" s="480"/>
      <c r="W35" s="480"/>
      <c r="X35" s="522"/>
      <c r="Y35" s="521" t="s">
        <v>270</v>
      </c>
      <c r="Z35" s="480"/>
      <c r="AA35" s="480"/>
      <c r="AB35" s="522"/>
      <c r="AC35" s="521" t="s">
        <v>271</v>
      </c>
      <c r="AD35" s="480"/>
      <c r="AE35" s="485"/>
      <c r="AF35" s="162"/>
      <c r="AG35" s="165"/>
      <c r="AH35" s="76"/>
      <c r="AI35" s="76"/>
      <c r="AJ35" s="76"/>
      <c r="AK35" s="76"/>
      <c r="AL35" s="76"/>
      <c r="AM35" s="76"/>
      <c r="AN35" s="76"/>
      <c r="AO35" s="76"/>
    </row>
    <row r="36" spans="1:41" ht="125.25" customHeight="1" thickBot="1" x14ac:dyDescent="0.3">
      <c r="A36" s="460"/>
      <c r="B36" s="462"/>
      <c r="C36" s="79" t="s">
        <v>50</v>
      </c>
      <c r="D36" s="166"/>
      <c r="E36" s="166"/>
      <c r="F36" s="166"/>
      <c r="G36" s="80"/>
      <c r="H36" s="80"/>
      <c r="I36" s="80"/>
      <c r="J36" s="687">
        <v>2.5000000000000001E-2</v>
      </c>
      <c r="K36" s="686">
        <v>0.5</v>
      </c>
      <c r="L36" s="80"/>
      <c r="M36" s="80"/>
      <c r="N36" s="80"/>
      <c r="O36" s="80"/>
      <c r="P36" s="81">
        <f>SUM(D36:O36)</f>
        <v>0.52500000000000002</v>
      </c>
      <c r="Q36" s="482"/>
      <c r="R36" s="483"/>
      <c r="S36" s="483"/>
      <c r="T36" s="523"/>
      <c r="U36" s="482"/>
      <c r="V36" s="483"/>
      <c r="W36" s="483"/>
      <c r="X36" s="523"/>
      <c r="Y36" s="482"/>
      <c r="Z36" s="483"/>
      <c r="AA36" s="483"/>
      <c r="AB36" s="523"/>
      <c r="AC36" s="482"/>
      <c r="AD36" s="483"/>
      <c r="AE36" s="486"/>
      <c r="AF36" s="162"/>
      <c r="AG36" s="165"/>
      <c r="AH36" s="76"/>
      <c r="AI36" s="76"/>
      <c r="AJ36" s="76"/>
      <c r="AK36" s="76"/>
      <c r="AL36" s="76"/>
      <c r="AM36" s="76"/>
      <c r="AN36" s="76"/>
      <c r="AO36" s="76"/>
    </row>
    <row r="37" spans="1:41" s="70" customFormat="1" ht="17.25" customHeight="1" thickBot="1" x14ac:dyDescent="0.25">
      <c r="A37" s="303"/>
      <c r="AE37" s="304"/>
    </row>
    <row r="38" spans="1:41" ht="45" customHeight="1" x14ac:dyDescent="0.25">
      <c r="A38" s="398" t="s">
        <v>188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G38" s="76"/>
      <c r="AH38" s="76"/>
      <c r="AI38" s="76"/>
      <c r="AJ38" s="76"/>
      <c r="AK38" s="76"/>
      <c r="AL38" s="76"/>
      <c r="AM38" s="76"/>
      <c r="AN38" s="76"/>
      <c r="AO38" s="76"/>
    </row>
    <row r="39" spans="1:41" ht="26.1" customHeight="1" x14ac:dyDescent="0.25">
      <c r="A39" s="463" t="s">
        <v>60</v>
      </c>
      <c r="B39" s="464" t="s">
        <v>189</v>
      </c>
      <c r="C39" s="465" t="s">
        <v>190</v>
      </c>
      <c r="D39" s="467" t="s">
        <v>191</v>
      </c>
      <c r="E39" s="468"/>
      <c r="F39" s="468"/>
      <c r="G39" s="468"/>
      <c r="H39" s="468"/>
      <c r="I39" s="468"/>
      <c r="J39" s="468"/>
      <c r="K39" s="468"/>
      <c r="L39" s="468"/>
      <c r="M39" s="468"/>
      <c r="N39" s="468"/>
      <c r="O39" s="468"/>
      <c r="P39" s="469"/>
      <c r="Q39" s="464" t="s">
        <v>192</v>
      </c>
      <c r="R39" s="464"/>
      <c r="S39" s="464"/>
      <c r="T39" s="464"/>
      <c r="U39" s="464"/>
      <c r="V39" s="464"/>
      <c r="W39" s="464"/>
      <c r="X39" s="464"/>
      <c r="Y39" s="464"/>
      <c r="Z39" s="464"/>
      <c r="AA39" s="464"/>
      <c r="AB39" s="464"/>
      <c r="AC39" s="464"/>
      <c r="AD39" s="464"/>
      <c r="AE39" s="487"/>
      <c r="AG39" s="76"/>
      <c r="AH39" s="76"/>
      <c r="AI39" s="76"/>
      <c r="AJ39" s="76"/>
      <c r="AK39" s="76"/>
      <c r="AL39" s="76"/>
      <c r="AM39" s="76"/>
      <c r="AN39" s="76"/>
      <c r="AO39" s="76"/>
    </row>
    <row r="40" spans="1:41" ht="26.1" customHeight="1" x14ac:dyDescent="0.25">
      <c r="A40" s="440"/>
      <c r="B40" s="437"/>
      <c r="C40" s="466"/>
      <c r="D40" s="71" t="s">
        <v>193</v>
      </c>
      <c r="E40" s="71" t="s">
        <v>194</v>
      </c>
      <c r="F40" s="71" t="s">
        <v>195</v>
      </c>
      <c r="G40" s="71" t="s">
        <v>196</v>
      </c>
      <c r="H40" s="71" t="s">
        <v>197</v>
      </c>
      <c r="I40" s="71" t="s">
        <v>198</v>
      </c>
      <c r="J40" s="71" t="s">
        <v>199</v>
      </c>
      <c r="K40" s="71" t="s">
        <v>200</v>
      </c>
      <c r="L40" s="71" t="s">
        <v>201</v>
      </c>
      <c r="M40" s="71" t="s">
        <v>202</v>
      </c>
      <c r="N40" s="71" t="s">
        <v>203</v>
      </c>
      <c r="O40" s="71" t="s">
        <v>204</v>
      </c>
      <c r="P40" s="71" t="s">
        <v>205</v>
      </c>
      <c r="Q40" s="455" t="s">
        <v>206</v>
      </c>
      <c r="R40" s="456"/>
      <c r="S40" s="456"/>
      <c r="T40" s="456"/>
      <c r="U40" s="456"/>
      <c r="V40" s="456"/>
      <c r="W40" s="456"/>
      <c r="X40" s="457"/>
      <c r="Y40" s="455" t="s">
        <v>68</v>
      </c>
      <c r="Z40" s="456"/>
      <c r="AA40" s="456"/>
      <c r="AB40" s="456"/>
      <c r="AC40" s="456"/>
      <c r="AD40" s="456"/>
      <c r="AE40" s="488"/>
      <c r="AG40" s="82"/>
      <c r="AH40" s="82"/>
      <c r="AI40" s="82"/>
      <c r="AJ40" s="82"/>
      <c r="AK40" s="82"/>
      <c r="AL40" s="82"/>
      <c r="AM40" s="82"/>
      <c r="AN40" s="82"/>
      <c r="AO40" s="82"/>
    </row>
    <row r="41" spans="1:41" ht="96.75" customHeight="1" x14ac:dyDescent="0.25">
      <c r="A41" s="344" t="s">
        <v>272</v>
      </c>
      <c r="B41" s="519">
        <f>+B35</f>
        <v>0.25</v>
      </c>
      <c r="C41" s="83" t="s">
        <v>48</v>
      </c>
      <c r="D41" s="84"/>
      <c r="E41" s="84"/>
      <c r="F41" s="84"/>
      <c r="G41" s="84"/>
      <c r="H41" s="84"/>
      <c r="I41" s="84"/>
      <c r="J41" s="84">
        <v>0.1</v>
      </c>
      <c r="K41" s="168">
        <v>0.5</v>
      </c>
      <c r="L41" s="168">
        <v>0.1</v>
      </c>
      <c r="M41" s="168">
        <v>0.05</v>
      </c>
      <c r="N41" s="168">
        <v>0.05</v>
      </c>
      <c r="O41" s="168">
        <v>0.2</v>
      </c>
      <c r="P41" s="185">
        <f t="shared" ref="P41:P42" si="2">SUM(D41:O41)</f>
        <v>1</v>
      </c>
      <c r="Q41" s="521" t="s">
        <v>273</v>
      </c>
      <c r="R41" s="480"/>
      <c r="S41" s="480"/>
      <c r="T41" s="480"/>
      <c r="U41" s="480"/>
      <c r="V41" s="480"/>
      <c r="W41" s="480"/>
      <c r="X41" s="522"/>
      <c r="Y41" s="524" t="s">
        <v>274</v>
      </c>
      <c r="Z41" s="525"/>
      <c r="AA41" s="525"/>
      <c r="AB41" s="525"/>
      <c r="AC41" s="525"/>
      <c r="AD41" s="525"/>
      <c r="AE41" s="526"/>
      <c r="AG41" s="86"/>
      <c r="AH41" s="86"/>
      <c r="AI41" s="86"/>
      <c r="AJ41" s="86"/>
      <c r="AK41" s="86"/>
      <c r="AL41" s="86"/>
      <c r="AM41" s="86"/>
      <c r="AN41" s="86"/>
      <c r="AO41" s="86"/>
    </row>
    <row r="42" spans="1:41" ht="96.75" customHeight="1" x14ac:dyDescent="0.25">
      <c r="A42" s="345"/>
      <c r="B42" s="520"/>
      <c r="C42" s="79" t="s">
        <v>50</v>
      </c>
      <c r="D42" s="305"/>
      <c r="E42" s="305"/>
      <c r="F42" s="305"/>
      <c r="G42" s="305"/>
      <c r="H42" s="305"/>
      <c r="I42" s="305"/>
      <c r="J42" s="305">
        <v>0.1</v>
      </c>
      <c r="K42" s="305">
        <v>0.5</v>
      </c>
      <c r="L42" s="305"/>
      <c r="M42" s="305"/>
      <c r="N42" s="305"/>
      <c r="O42" s="305"/>
      <c r="P42" s="306">
        <f t="shared" si="2"/>
        <v>0.6</v>
      </c>
      <c r="Q42" s="530"/>
      <c r="R42" s="531"/>
      <c r="S42" s="531"/>
      <c r="T42" s="531"/>
      <c r="U42" s="531"/>
      <c r="V42" s="531"/>
      <c r="W42" s="531"/>
      <c r="X42" s="532"/>
      <c r="Y42" s="527"/>
      <c r="Z42" s="528"/>
      <c r="AA42" s="528"/>
      <c r="AB42" s="528"/>
      <c r="AC42" s="528"/>
      <c r="AD42" s="528"/>
      <c r="AE42" s="529"/>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2">
    <dataValidation type="list" allowBlank="1" showInputMessage="1" showErrorMessage="1" sqref="C7:C9" xr:uid="{1CDD4C6B-2D33-4AB0-AA79-346047BAEA55}">
      <formula1>$B$21:$M$21</formula1>
    </dataValidation>
    <dataValidation type="textLength" operator="lessThanOrEqual" allowBlank="1" showInputMessage="1" showErrorMessage="1" errorTitle="Máximo 2.000 caracteres" error="Máximo 2.000 caracteres" promptTitle="2.000 caracteres" sqref="Q30:Q31" xr:uid="{0DF81979-A6AB-4DD7-A895-D5C96AB8D053}">
      <formula1>2000</formula1>
    </dataValidation>
  </dataValidations>
  <hyperlinks>
    <hyperlink ref="Y41" r:id="rId1" xr:uid="{DC1A449C-9758-4EC8-AE65-F5DDB8A7CE26}"/>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B787B83A-79F1-4BB0-8140-891CCFAB67BA}">
          <x14:formula1>
            <xm:f>listas!$C$2:$C$20</xm:f>
          </x14:formula1>
          <xm:sqref>AA15:AE15</xm:sqref>
        </x14:dataValidation>
        <x14:dataValidation type="list" allowBlank="1" showInputMessage="1" showErrorMessage="1" xr:uid="{EB412764-2E90-4F77-81AF-7576A960328E}">
          <x14:formula1>
            <xm:f>listas!$B$2:$B$8</xm:f>
          </x14:formula1>
          <xm:sqref>R15:X15</xm:sqref>
        </x14:dataValidation>
        <x14:dataValidation type="list" allowBlank="1" showInputMessage="1" showErrorMessage="1" xr:uid="{6C59F24E-FF3C-461D-B9D9-A885465A00B3}">
          <x14:formula1>
            <xm:f>listas!$A$2:$A$6</xm:f>
          </x14:formula1>
          <xm:sqref>C15:K15</xm:sqref>
        </x14:dataValidation>
        <x14:dataValidation type="list" allowBlank="1" showInputMessage="1" showErrorMessage="1" xr:uid="{C9341158-4F22-4294-98D6-702089180CCD}">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6093-CBEF-478E-A5C8-6F58B8B54FD4}">
  <sheetPr>
    <tabColor theme="7" tint="0.39997558519241921"/>
    <pageSetUpPr fitToPage="1"/>
  </sheetPr>
  <dimension ref="A1:AO45"/>
  <sheetViews>
    <sheetView showGridLines="0" view="pageBreakPreview" topLeftCell="B25" zoomScale="70" zoomScaleNormal="70" zoomScaleSheetLayoutView="70" workbookViewId="0">
      <selection activeCell="N36" sqref="N36"/>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69"/>
      <c r="B1" s="372" t="s">
        <v>148</v>
      </c>
      <c r="C1" s="373"/>
      <c r="D1" s="373"/>
      <c r="E1" s="373"/>
      <c r="F1" s="373"/>
      <c r="G1" s="373"/>
      <c r="H1" s="373"/>
      <c r="I1" s="373"/>
      <c r="J1" s="373"/>
      <c r="K1" s="373"/>
      <c r="L1" s="373"/>
      <c r="M1" s="373"/>
      <c r="N1" s="373"/>
      <c r="O1" s="373"/>
      <c r="P1" s="373"/>
      <c r="Q1" s="373"/>
      <c r="R1" s="373"/>
      <c r="S1" s="373"/>
      <c r="T1" s="373"/>
      <c r="U1" s="373"/>
      <c r="V1" s="373"/>
      <c r="W1" s="373"/>
      <c r="X1" s="373"/>
      <c r="Y1" s="373"/>
      <c r="Z1" s="373"/>
      <c r="AA1" s="374"/>
      <c r="AB1" s="381" t="s">
        <v>149</v>
      </c>
      <c r="AC1" s="382"/>
      <c r="AD1" s="382"/>
      <c r="AE1" s="383"/>
    </row>
    <row r="2" spans="1:31" ht="30.75" customHeight="1" thickBot="1" x14ac:dyDescent="0.3">
      <c r="A2" s="370"/>
      <c r="B2" s="372" t="s">
        <v>150</v>
      </c>
      <c r="C2" s="373"/>
      <c r="D2" s="373"/>
      <c r="E2" s="373"/>
      <c r="F2" s="373"/>
      <c r="G2" s="373"/>
      <c r="H2" s="373"/>
      <c r="I2" s="373"/>
      <c r="J2" s="373"/>
      <c r="K2" s="373"/>
      <c r="L2" s="373"/>
      <c r="M2" s="373"/>
      <c r="N2" s="373"/>
      <c r="O2" s="373"/>
      <c r="P2" s="373"/>
      <c r="Q2" s="373"/>
      <c r="R2" s="373"/>
      <c r="S2" s="373"/>
      <c r="T2" s="373"/>
      <c r="U2" s="373"/>
      <c r="V2" s="373"/>
      <c r="W2" s="373"/>
      <c r="X2" s="373"/>
      <c r="Y2" s="373"/>
      <c r="Z2" s="373"/>
      <c r="AA2" s="374"/>
      <c r="AB2" s="381" t="s">
        <v>151</v>
      </c>
      <c r="AC2" s="382"/>
      <c r="AD2" s="382"/>
      <c r="AE2" s="383"/>
    </row>
    <row r="3" spans="1:31" ht="24" customHeight="1" thickBot="1" x14ac:dyDescent="0.3">
      <c r="A3" s="370"/>
      <c r="B3" s="375" t="s">
        <v>152</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81" t="s">
        <v>153</v>
      </c>
      <c r="AC3" s="382"/>
      <c r="AD3" s="382"/>
      <c r="AE3" s="383"/>
    </row>
    <row r="4" spans="1:31" ht="21.75" customHeight="1" thickBot="1" x14ac:dyDescent="0.3">
      <c r="A4" s="371"/>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4" t="s">
        <v>154</v>
      </c>
      <c r="AC4" s="385"/>
      <c r="AD4" s="385"/>
      <c r="AE4" s="38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87" t="s">
        <v>4</v>
      </c>
      <c r="B7" s="421"/>
      <c r="C7" s="423" t="s">
        <v>155</v>
      </c>
      <c r="D7" s="387" t="s">
        <v>6</v>
      </c>
      <c r="E7" s="393"/>
      <c r="F7" s="393"/>
      <c r="G7" s="393"/>
      <c r="H7" s="388"/>
      <c r="I7" s="415">
        <v>45498</v>
      </c>
      <c r="J7" s="416"/>
      <c r="K7" s="387" t="s">
        <v>8</v>
      </c>
      <c r="L7" s="388"/>
      <c r="M7" s="407" t="s">
        <v>156</v>
      </c>
      <c r="N7" s="408"/>
      <c r="O7" s="396"/>
      <c r="P7" s="397"/>
      <c r="Q7" s="20"/>
      <c r="R7" s="20"/>
      <c r="S7" s="20"/>
      <c r="T7" s="20"/>
      <c r="U7" s="20"/>
      <c r="V7" s="20"/>
      <c r="W7" s="20"/>
      <c r="X7" s="20"/>
      <c r="Y7" s="20"/>
      <c r="Z7" s="21"/>
      <c r="AA7" s="20"/>
      <c r="AB7" s="20"/>
      <c r="AD7" s="22"/>
      <c r="AE7" s="23"/>
    </row>
    <row r="8" spans="1:31" ht="15" customHeight="1" x14ac:dyDescent="0.25">
      <c r="A8" s="389"/>
      <c r="B8" s="422"/>
      <c r="C8" s="424"/>
      <c r="D8" s="389"/>
      <c r="E8" s="394"/>
      <c r="F8" s="394"/>
      <c r="G8" s="394"/>
      <c r="H8" s="390"/>
      <c r="I8" s="417"/>
      <c r="J8" s="418"/>
      <c r="K8" s="389"/>
      <c r="L8" s="390"/>
      <c r="M8" s="426" t="s">
        <v>157</v>
      </c>
      <c r="N8" s="427"/>
      <c r="O8" s="409"/>
      <c r="P8" s="410"/>
      <c r="Q8" s="20"/>
      <c r="R8" s="20"/>
      <c r="S8" s="20"/>
      <c r="T8" s="20"/>
      <c r="U8" s="20"/>
      <c r="V8" s="20"/>
      <c r="W8" s="20"/>
      <c r="X8" s="20"/>
      <c r="Y8" s="20"/>
      <c r="Z8" s="21"/>
      <c r="AA8" s="20"/>
      <c r="AB8" s="20"/>
      <c r="AD8" s="22"/>
      <c r="AE8" s="23"/>
    </row>
    <row r="9" spans="1:31" ht="15.75" customHeight="1" thickBot="1" x14ac:dyDescent="0.3">
      <c r="A9" s="391"/>
      <c r="B9" s="392"/>
      <c r="C9" s="425"/>
      <c r="D9" s="391"/>
      <c r="E9" s="395"/>
      <c r="F9" s="395"/>
      <c r="G9" s="395"/>
      <c r="H9" s="392"/>
      <c r="I9" s="419"/>
      <c r="J9" s="420"/>
      <c r="K9" s="391"/>
      <c r="L9" s="392"/>
      <c r="M9" s="411" t="s">
        <v>158</v>
      </c>
      <c r="N9" s="412"/>
      <c r="O9" s="413" t="s">
        <v>159</v>
      </c>
      <c r="P9" s="41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87" t="s">
        <v>10</v>
      </c>
      <c r="B11" s="388"/>
      <c r="C11" s="398" t="s">
        <v>160</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row>
    <row r="12" spans="1:31" ht="15" customHeight="1" x14ac:dyDescent="0.25">
      <c r="A12" s="389"/>
      <c r="B12" s="390"/>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1:31" ht="15" customHeight="1" thickBot="1" x14ac:dyDescent="0.3">
      <c r="A13" s="391"/>
      <c r="B13" s="392"/>
      <c r="C13" s="404"/>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41" t="s">
        <v>12</v>
      </c>
      <c r="B15" s="442"/>
      <c r="C15" s="447" t="s">
        <v>161</v>
      </c>
      <c r="D15" s="448"/>
      <c r="E15" s="448"/>
      <c r="F15" s="448"/>
      <c r="G15" s="448"/>
      <c r="H15" s="448"/>
      <c r="I15" s="448"/>
      <c r="J15" s="448"/>
      <c r="K15" s="449"/>
      <c r="L15" s="428" t="s">
        <v>14</v>
      </c>
      <c r="M15" s="429"/>
      <c r="N15" s="429"/>
      <c r="O15" s="429"/>
      <c r="P15" s="429"/>
      <c r="Q15" s="430"/>
      <c r="R15" s="434" t="s">
        <v>162</v>
      </c>
      <c r="S15" s="435"/>
      <c r="T15" s="435"/>
      <c r="U15" s="435"/>
      <c r="V15" s="435"/>
      <c r="W15" s="435"/>
      <c r="X15" s="436"/>
      <c r="Y15" s="428" t="s">
        <v>15</v>
      </c>
      <c r="Z15" s="430"/>
      <c r="AA15" s="431" t="s">
        <v>163</v>
      </c>
      <c r="AB15" s="432"/>
      <c r="AC15" s="432"/>
      <c r="AD15" s="432"/>
      <c r="AE15" s="433"/>
    </row>
    <row r="16" spans="1:31" ht="9" customHeight="1" thickBot="1" x14ac:dyDescent="0.3">
      <c r="A16" s="24"/>
      <c r="B16" s="20"/>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D16" s="22"/>
      <c r="AE16" s="23"/>
    </row>
    <row r="17" spans="1:33" s="40" customFormat="1" ht="37.5" customHeight="1" thickBot="1" x14ac:dyDescent="0.3">
      <c r="A17" s="441" t="s">
        <v>17</v>
      </c>
      <c r="B17" s="442"/>
      <c r="C17" s="431" t="s">
        <v>143</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28" t="s">
        <v>164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44"/>
    </row>
    <row r="20" spans="1:33" ht="32.1" customHeight="1" thickBot="1" x14ac:dyDescent="0.3">
      <c r="A20" s="45" t="s">
        <v>19</v>
      </c>
      <c r="B20" s="450" t="s">
        <v>165</v>
      </c>
      <c r="C20" s="451"/>
      <c r="D20" s="451"/>
      <c r="E20" s="451"/>
      <c r="F20" s="451"/>
      <c r="G20" s="451"/>
      <c r="H20" s="451"/>
      <c r="I20" s="451"/>
      <c r="J20" s="451"/>
      <c r="K20" s="451"/>
      <c r="L20" s="451"/>
      <c r="M20" s="451"/>
      <c r="N20" s="451"/>
      <c r="O20" s="452"/>
      <c r="P20" s="428" t="s">
        <v>166</v>
      </c>
      <c r="Q20" s="429"/>
      <c r="R20" s="429"/>
      <c r="S20" s="429"/>
      <c r="T20" s="429"/>
      <c r="U20" s="429"/>
      <c r="V20" s="429"/>
      <c r="W20" s="429"/>
      <c r="X20" s="429"/>
      <c r="Y20" s="429"/>
      <c r="Z20" s="429"/>
      <c r="AA20" s="429"/>
      <c r="AB20" s="429"/>
      <c r="AC20" s="429"/>
      <c r="AD20" s="429"/>
      <c r="AE20" s="430"/>
      <c r="AF20" s="44"/>
    </row>
    <row r="21" spans="1:33" ht="32.1" customHeight="1" thickBot="1" x14ac:dyDescent="0.3">
      <c r="A21" s="25"/>
      <c r="B21" s="46" t="s">
        <v>167</v>
      </c>
      <c r="C21" s="47" t="s">
        <v>168</v>
      </c>
      <c r="D21" s="47" t="s">
        <v>169</v>
      </c>
      <c r="E21" s="47" t="s">
        <v>170</v>
      </c>
      <c r="F21" s="47" t="s">
        <v>171</v>
      </c>
      <c r="G21" s="47" t="s">
        <v>172</v>
      </c>
      <c r="H21" s="47" t="s">
        <v>173</v>
      </c>
      <c r="I21" s="47" t="s">
        <v>155</v>
      </c>
      <c r="J21" s="47" t="s">
        <v>174</v>
      </c>
      <c r="K21" s="47" t="s">
        <v>175</v>
      </c>
      <c r="L21" s="47" t="s">
        <v>176</v>
      </c>
      <c r="M21" s="47" t="s">
        <v>177</v>
      </c>
      <c r="N21" s="47" t="s">
        <v>102</v>
      </c>
      <c r="O21" s="48" t="s">
        <v>100</v>
      </c>
      <c r="P21" s="49"/>
      <c r="Q21" s="45" t="s">
        <v>167</v>
      </c>
      <c r="R21" s="50" t="s">
        <v>168</v>
      </c>
      <c r="S21" s="50" t="s">
        <v>169</v>
      </c>
      <c r="T21" s="50" t="s">
        <v>170</v>
      </c>
      <c r="U21" s="50" t="s">
        <v>171</v>
      </c>
      <c r="V21" s="50" t="s">
        <v>172</v>
      </c>
      <c r="W21" s="50" t="s">
        <v>173</v>
      </c>
      <c r="X21" s="50" t="s">
        <v>155</v>
      </c>
      <c r="Y21" s="50" t="s">
        <v>174</v>
      </c>
      <c r="Z21" s="50" t="s">
        <v>175</v>
      </c>
      <c r="AA21" s="50" t="s">
        <v>176</v>
      </c>
      <c r="AB21" s="50" t="s">
        <v>177</v>
      </c>
      <c r="AC21" s="50" t="s">
        <v>102</v>
      </c>
      <c r="AD21" s="51" t="s">
        <v>178</v>
      </c>
      <c r="AE21" s="51" t="s">
        <v>179</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527625000</v>
      </c>
      <c r="Y22" s="56"/>
      <c r="Z22" s="56"/>
      <c r="AA22" s="56"/>
      <c r="AB22" s="56"/>
      <c r="AC22" s="183">
        <f>SUM(Q22:AB22)</f>
        <v>527625000</v>
      </c>
      <c r="AE22" s="57"/>
      <c r="AF22" s="52"/>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296000000</v>
      </c>
      <c r="Y23" s="60"/>
      <c r="Z23" s="60"/>
      <c r="AA23" s="60"/>
      <c r="AB23" s="60"/>
      <c r="AC23" s="60">
        <f>SUM(Q23:AB23)</f>
        <v>296000000</v>
      </c>
      <c r="AD23" s="60">
        <f>AC23/SUM(W22:AB22)</f>
        <v>0.56100450130300872</v>
      </c>
      <c r="AE23" s="62">
        <f>AC23/AC22</f>
        <v>0.56100450130300872</v>
      </c>
      <c r="AF23" s="52"/>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f>+$X$22/5</f>
        <v>105525000</v>
      </c>
      <c r="Z24" s="60">
        <f t="shared" ref="Z24:AA24" si="1">+$X$22/5</f>
        <v>105525000</v>
      </c>
      <c r="AA24" s="60">
        <f t="shared" si="1"/>
        <v>105525000</v>
      </c>
      <c r="AB24" s="60">
        <f>+($X$22/5)*2</f>
        <v>211050000</v>
      </c>
      <c r="AC24" s="173">
        <f>SUM(Q24:AB24)</f>
        <v>527625000</v>
      </c>
      <c r="AD24" s="60"/>
      <c r="AE24" s="64"/>
      <c r="AF24" s="5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c r="Z25" s="67"/>
      <c r="AA25" s="67"/>
      <c r="AB25" s="67"/>
      <c r="AC25" s="67">
        <f>SUM(Q25:AB25)</f>
        <v>0</v>
      </c>
      <c r="AD25" s="67">
        <f>AC25/SUM(W24:AB24)</f>
        <v>0</v>
      </c>
      <c r="AE25" s="69">
        <f>AC25/AC24</f>
        <v>0</v>
      </c>
      <c r="AF25" s="52"/>
    </row>
    <row r="26" spans="1:33" s="70" customFormat="1" ht="16.5" customHeight="1" thickBot="1" x14ac:dyDescent="0.25">
      <c r="A26" s="303"/>
      <c r="AC26" s="167"/>
      <c r="AE26" s="304"/>
    </row>
    <row r="27" spans="1:33" ht="33.950000000000003" customHeight="1" x14ac:dyDescent="0.25">
      <c r="A27" s="443" t="s">
        <v>180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row>
    <row r="28" spans="1:33" ht="15" customHeight="1" x14ac:dyDescent="0.25">
      <c r="A28" s="440" t="s">
        <v>34</v>
      </c>
      <c r="B28" s="437" t="s">
        <v>36</v>
      </c>
      <c r="C28" s="437"/>
      <c r="D28" s="437" t="s">
        <v>181</v>
      </c>
      <c r="E28" s="437"/>
      <c r="F28" s="437"/>
      <c r="G28" s="437"/>
      <c r="H28" s="437"/>
      <c r="I28" s="437"/>
      <c r="J28" s="437"/>
      <c r="K28" s="437"/>
      <c r="L28" s="437"/>
      <c r="M28" s="437"/>
      <c r="N28" s="437"/>
      <c r="O28" s="437"/>
      <c r="P28" s="437" t="s">
        <v>102</v>
      </c>
      <c r="Q28" s="437" t="s">
        <v>182</v>
      </c>
      <c r="R28" s="437"/>
      <c r="S28" s="437"/>
      <c r="T28" s="437"/>
      <c r="U28" s="437"/>
      <c r="V28" s="437"/>
      <c r="W28" s="437"/>
      <c r="X28" s="437"/>
      <c r="Y28" s="437" t="s">
        <v>183</v>
      </c>
      <c r="Z28" s="437"/>
      <c r="AA28" s="437"/>
      <c r="AB28" s="437"/>
      <c r="AC28" s="437"/>
      <c r="AD28" s="437"/>
      <c r="AE28" s="446"/>
    </row>
    <row r="29" spans="1:33" ht="27" customHeight="1" x14ac:dyDescent="0.25">
      <c r="A29" s="440"/>
      <c r="B29" s="437"/>
      <c r="C29" s="437"/>
      <c r="D29" s="71" t="s">
        <v>167</v>
      </c>
      <c r="E29" s="71" t="s">
        <v>168</v>
      </c>
      <c r="F29" s="71" t="s">
        <v>169</v>
      </c>
      <c r="G29" s="71" t="s">
        <v>170</v>
      </c>
      <c r="H29" s="71" t="s">
        <v>171</v>
      </c>
      <c r="I29" s="71" t="s">
        <v>172</v>
      </c>
      <c r="J29" s="71" t="s">
        <v>173</v>
      </c>
      <c r="K29" s="71" t="s">
        <v>155</v>
      </c>
      <c r="L29" s="71" t="s">
        <v>174</v>
      </c>
      <c r="M29" s="71" t="s">
        <v>175</v>
      </c>
      <c r="N29" s="71" t="s">
        <v>176</v>
      </c>
      <c r="O29" s="71" t="s">
        <v>177</v>
      </c>
      <c r="P29" s="437"/>
      <c r="Q29" s="437"/>
      <c r="R29" s="437"/>
      <c r="S29" s="437"/>
      <c r="T29" s="437"/>
      <c r="U29" s="437"/>
      <c r="V29" s="437"/>
      <c r="W29" s="437"/>
      <c r="X29" s="437"/>
      <c r="Y29" s="437"/>
      <c r="Z29" s="437"/>
      <c r="AA29" s="437"/>
      <c r="AB29" s="437"/>
      <c r="AC29" s="437"/>
      <c r="AD29" s="437"/>
      <c r="AE29" s="446"/>
    </row>
    <row r="30" spans="1:33" ht="108" customHeight="1" thickBot="1" x14ac:dyDescent="0.3">
      <c r="A30" s="174"/>
      <c r="B30" s="453"/>
      <c r="C30" s="453"/>
      <c r="D30" s="16"/>
      <c r="E30" s="16"/>
      <c r="F30" s="16"/>
      <c r="G30" s="16"/>
      <c r="H30" s="16"/>
      <c r="I30" s="16"/>
      <c r="J30" s="16"/>
      <c r="K30" s="16"/>
      <c r="L30" s="16"/>
      <c r="M30" s="16"/>
      <c r="N30" s="16"/>
      <c r="O30" s="16"/>
      <c r="P30" s="72">
        <f>SUM(D30:O30)</f>
        <v>0</v>
      </c>
      <c r="Q30" s="438" t="s">
        <v>184</v>
      </c>
      <c r="R30" s="438"/>
      <c r="S30" s="438"/>
      <c r="T30" s="438"/>
      <c r="U30" s="438"/>
      <c r="V30" s="438"/>
      <c r="W30" s="438"/>
      <c r="X30" s="438"/>
      <c r="Y30" s="438" t="s">
        <v>43</v>
      </c>
      <c r="Z30" s="438"/>
      <c r="AA30" s="438"/>
      <c r="AB30" s="438"/>
      <c r="AC30" s="438"/>
      <c r="AD30" s="438"/>
      <c r="AE30" s="454"/>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398" t="s">
        <v>185</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400"/>
      <c r="AF32" s="162"/>
      <c r="AG32" s="162"/>
    </row>
    <row r="33" spans="1:41" ht="23.1" customHeight="1" x14ac:dyDescent="0.25">
      <c r="A33" s="440" t="s">
        <v>44</v>
      </c>
      <c r="B33" s="437" t="s">
        <v>46</v>
      </c>
      <c r="C33" s="437" t="s">
        <v>36</v>
      </c>
      <c r="D33" s="437" t="s">
        <v>186</v>
      </c>
      <c r="E33" s="437"/>
      <c r="F33" s="437"/>
      <c r="G33" s="437"/>
      <c r="H33" s="437"/>
      <c r="I33" s="437"/>
      <c r="J33" s="437"/>
      <c r="K33" s="437"/>
      <c r="L33" s="437"/>
      <c r="M33" s="437"/>
      <c r="N33" s="437"/>
      <c r="O33" s="437"/>
      <c r="P33" s="437"/>
      <c r="Q33" s="437" t="s">
        <v>187</v>
      </c>
      <c r="R33" s="437"/>
      <c r="S33" s="437"/>
      <c r="T33" s="437"/>
      <c r="U33" s="437"/>
      <c r="V33" s="437"/>
      <c r="W33" s="437"/>
      <c r="X33" s="437"/>
      <c r="Y33" s="437"/>
      <c r="Z33" s="437"/>
      <c r="AA33" s="437"/>
      <c r="AB33" s="437"/>
      <c r="AC33" s="437"/>
      <c r="AD33" s="437"/>
      <c r="AE33" s="446"/>
      <c r="AF33" s="162"/>
      <c r="AG33" s="165"/>
      <c r="AH33" s="76"/>
      <c r="AI33" s="76"/>
      <c r="AJ33" s="76"/>
      <c r="AK33" s="76"/>
      <c r="AL33" s="76"/>
      <c r="AM33" s="76"/>
      <c r="AN33" s="76"/>
      <c r="AO33" s="76"/>
    </row>
    <row r="34" spans="1:41" ht="27" customHeight="1" x14ac:dyDescent="0.25">
      <c r="A34" s="440"/>
      <c r="B34" s="437"/>
      <c r="C34" s="458"/>
      <c r="D34" s="71" t="s">
        <v>167</v>
      </c>
      <c r="E34" s="71" t="s">
        <v>168</v>
      </c>
      <c r="F34" s="71" t="s">
        <v>169</v>
      </c>
      <c r="G34" s="71" t="s">
        <v>170</v>
      </c>
      <c r="H34" s="71" t="s">
        <v>171</v>
      </c>
      <c r="I34" s="71" t="s">
        <v>172</v>
      </c>
      <c r="J34" s="71" t="s">
        <v>173</v>
      </c>
      <c r="K34" s="71" t="s">
        <v>155</v>
      </c>
      <c r="L34" s="71" t="s">
        <v>174</v>
      </c>
      <c r="M34" s="71" t="s">
        <v>175</v>
      </c>
      <c r="N34" s="71" t="s">
        <v>176</v>
      </c>
      <c r="O34" s="71" t="s">
        <v>177</v>
      </c>
      <c r="P34" s="71" t="s">
        <v>102</v>
      </c>
      <c r="Q34" s="455" t="s">
        <v>52</v>
      </c>
      <c r="R34" s="456"/>
      <c r="S34" s="456"/>
      <c r="T34" s="457"/>
      <c r="U34" s="437" t="s">
        <v>54</v>
      </c>
      <c r="V34" s="437"/>
      <c r="W34" s="437"/>
      <c r="X34" s="437"/>
      <c r="Y34" s="437" t="s">
        <v>56</v>
      </c>
      <c r="Z34" s="437"/>
      <c r="AA34" s="437"/>
      <c r="AB34" s="437"/>
      <c r="AC34" s="437" t="s">
        <v>58</v>
      </c>
      <c r="AD34" s="437"/>
      <c r="AE34" s="446"/>
      <c r="AF34" s="162"/>
      <c r="AG34" s="165"/>
      <c r="AH34" s="76"/>
      <c r="AI34" s="76"/>
      <c r="AJ34" s="76"/>
      <c r="AK34" s="76"/>
      <c r="AL34" s="76"/>
      <c r="AM34" s="76"/>
      <c r="AN34" s="76"/>
      <c r="AO34" s="76"/>
    </row>
    <row r="35" spans="1:41" ht="45" customHeight="1" x14ac:dyDescent="0.25">
      <c r="A35" s="533" t="str">
        <f>+C17</f>
        <v>Fortalecer el 100% de los controles asociados al proceso de gestión financiera</v>
      </c>
      <c r="B35" s="461">
        <f>+'CADENA DE VALOR'!I17</f>
        <v>0.25</v>
      </c>
      <c r="C35" s="78" t="s">
        <v>48</v>
      </c>
      <c r="D35" s="77"/>
      <c r="E35" s="77"/>
      <c r="F35" s="77"/>
      <c r="G35" s="77"/>
      <c r="H35" s="77"/>
      <c r="I35" s="186"/>
      <c r="J35" s="311">
        <v>0.16600000000000001</v>
      </c>
      <c r="K35" s="311">
        <f t="shared" ref="K35:O36" si="2">((K41*($B$41/$B$35))+(K43*($B$43/$B$35)))*$P$35</f>
        <v>0.16600000000000001</v>
      </c>
      <c r="L35" s="186">
        <f t="shared" si="2"/>
        <v>0.16600000000000001</v>
      </c>
      <c r="M35" s="186">
        <f t="shared" si="2"/>
        <v>0.16600000000000001</v>
      </c>
      <c r="N35" s="186">
        <f t="shared" si="2"/>
        <v>0.16600000000000001</v>
      </c>
      <c r="O35" s="186">
        <f t="shared" si="2"/>
        <v>0.16600000000000001</v>
      </c>
      <c r="P35" s="187">
        <f>+'Indicadores PA '!L23</f>
        <v>1</v>
      </c>
      <c r="Q35" s="510" t="s">
        <v>275</v>
      </c>
      <c r="R35" s="471"/>
      <c r="S35" s="471"/>
      <c r="T35" s="472"/>
      <c r="U35" s="477" t="s">
        <v>276</v>
      </c>
      <c r="V35" s="477"/>
      <c r="W35" s="477"/>
      <c r="X35" s="477"/>
      <c r="Y35" s="477" t="s">
        <v>277</v>
      </c>
      <c r="Z35" s="477"/>
      <c r="AA35" s="477"/>
      <c r="AB35" s="477"/>
      <c r="AC35" s="477" t="s">
        <v>278</v>
      </c>
      <c r="AD35" s="477"/>
      <c r="AE35" s="508"/>
      <c r="AF35" s="162"/>
      <c r="AG35" s="165"/>
      <c r="AH35" s="76"/>
      <c r="AI35" s="76"/>
      <c r="AJ35" s="76"/>
      <c r="AK35" s="76"/>
      <c r="AL35" s="76"/>
      <c r="AM35" s="76"/>
      <c r="AN35" s="76"/>
      <c r="AO35" s="76"/>
    </row>
    <row r="36" spans="1:41" ht="45" customHeight="1" thickBot="1" x14ac:dyDescent="0.3">
      <c r="A36" s="534"/>
      <c r="B36" s="462"/>
      <c r="C36" s="79" t="s">
        <v>50</v>
      </c>
      <c r="D36" s="166"/>
      <c r="E36" s="166"/>
      <c r="F36" s="166"/>
      <c r="G36" s="80"/>
      <c r="H36" s="80"/>
      <c r="I36" s="80"/>
      <c r="J36" s="317">
        <v>0.16600000000000001</v>
      </c>
      <c r="K36" s="317">
        <f t="shared" si="2"/>
        <v>0.16600000000000001</v>
      </c>
      <c r="L36" s="80"/>
      <c r="M36" s="80"/>
      <c r="N36" s="80"/>
      <c r="O36" s="80"/>
      <c r="P36" s="81">
        <f>SUM(D36:O36)</f>
        <v>0.33200000000000002</v>
      </c>
      <c r="Q36" s="473"/>
      <c r="R36" s="474"/>
      <c r="S36" s="474"/>
      <c r="T36" s="475"/>
      <c r="U36" s="478"/>
      <c r="V36" s="478"/>
      <c r="W36" s="478"/>
      <c r="X36" s="478"/>
      <c r="Y36" s="478"/>
      <c r="Z36" s="478"/>
      <c r="AA36" s="478"/>
      <c r="AB36" s="478"/>
      <c r="AC36" s="478"/>
      <c r="AD36" s="478"/>
      <c r="AE36" s="509"/>
      <c r="AF36" s="162"/>
      <c r="AG36" s="165"/>
      <c r="AH36" s="76"/>
      <c r="AI36" s="76"/>
      <c r="AJ36" s="76"/>
      <c r="AK36" s="76"/>
      <c r="AL36" s="76"/>
      <c r="AM36" s="76"/>
      <c r="AN36" s="76"/>
      <c r="AO36" s="76"/>
    </row>
    <row r="37" spans="1:41" s="70" customFormat="1" ht="17.25" customHeight="1" thickBot="1" x14ac:dyDescent="0.25">
      <c r="A37" s="303"/>
      <c r="AE37" s="304"/>
    </row>
    <row r="38" spans="1:41" ht="45" customHeight="1" thickBot="1" x14ac:dyDescent="0.3">
      <c r="A38" s="398" t="s">
        <v>188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G38" s="76"/>
      <c r="AH38" s="76"/>
      <c r="AI38" s="76"/>
      <c r="AJ38" s="76"/>
      <c r="AK38" s="76"/>
      <c r="AL38" s="76"/>
      <c r="AM38" s="76"/>
      <c r="AN38" s="76"/>
      <c r="AO38" s="76"/>
    </row>
    <row r="39" spans="1:41" ht="26.1" customHeight="1" x14ac:dyDescent="0.25">
      <c r="A39" s="463" t="s">
        <v>60</v>
      </c>
      <c r="B39" s="464" t="s">
        <v>189</v>
      </c>
      <c r="C39" s="465" t="s">
        <v>190</v>
      </c>
      <c r="D39" s="467" t="s">
        <v>191</v>
      </c>
      <c r="E39" s="468"/>
      <c r="F39" s="468"/>
      <c r="G39" s="468"/>
      <c r="H39" s="468"/>
      <c r="I39" s="468"/>
      <c r="J39" s="468"/>
      <c r="K39" s="468"/>
      <c r="L39" s="468"/>
      <c r="M39" s="468"/>
      <c r="N39" s="468"/>
      <c r="O39" s="468"/>
      <c r="P39" s="469"/>
      <c r="Q39" s="464" t="s">
        <v>192</v>
      </c>
      <c r="R39" s="464"/>
      <c r="S39" s="464"/>
      <c r="T39" s="464"/>
      <c r="U39" s="464"/>
      <c r="V39" s="464"/>
      <c r="W39" s="464"/>
      <c r="X39" s="464"/>
      <c r="Y39" s="464"/>
      <c r="Z39" s="464"/>
      <c r="AA39" s="464"/>
      <c r="AB39" s="464"/>
      <c r="AC39" s="464"/>
      <c r="AD39" s="464"/>
      <c r="AE39" s="487"/>
      <c r="AG39" s="76"/>
      <c r="AH39" s="76"/>
      <c r="AI39" s="76"/>
      <c r="AJ39" s="76"/>
      <c r="AK39" s="76"/>
      <c r="AL39" s="76"/>
      <c r="AM39" s="76"/>
      <c r="AN39" s="76"/>
      <c r="AO39" s="76"/>
    </row>
    <row r="40" spans="1:41" ht="26.1" customHeight="1" x14ac:dyDescent="0.25">
      <c r="A40" s="440"/>
      <c r="B40" s="437"/>
      <c r="C40" s="466"/>
      <c r="D40" s="71" t="s">
        <v>193</v>
      </c>
      <c r="E40" s="71" t="s">
        <v>194</v>
      </c>
      <c r="F40" s="71" t="s">
        <v>195</v>
      </c>
      <c r="G40" s="71" t="s">
        <v>196</v>
      </c>
      <c r="H40" s="71" t="s">
        <v>197</v>
      </c>
      <c r="I40" s="71" t="s">
        <v>198</v>
      </c>
      <c r="J40" s="71" t="s">
        <v>199</v>
      </c>
      <c r="K40" s="71" t="s">
        <v>200</v>
      </c>
      <c r="L40" s="71" t="s">
        <v>201</v>
      </c>
      <c r="M40" s="71" t="s">
        <v>202</v>
      </c>
      <c r="N40" s="71" t="s">
        <v>203</v>
      </c>
      <c r="O40" s="71" t="s">
        <v>204</v>
      </c>
      <c r="P40" s="71" t="s">
        <v>205</v>
      </c>
      <c r="Q40" s="455" t="s">
        <v>206</v>
      </c>
      <c r="R40" s="456"/>
      <c r="S40" s="456"/>
      <c r="T40" s="456"/>
      <c r="U40" s="456"/>
      <c r="V40" s="456"/>
      <c r="W40" s="456"/>
      <c r="X40" s="457"/>
      <c r="Y40" s="455" t="s">
        <v>68</v>
      </c>
      <c r="Z40" s="456"/>
      <c r="AA40" s="456"/>
      <c r="AB40" s="456"/>
      <c r="AC40" s="456"/>
      <c r="AD40" s="456"/>
      <c r="AE40" s="488"/>
      <c r="AG40" s="82"/>
      <c r="AH40" s="82"/>
      <c r="AI40" s="82"/>
      <c r="AJ40" s="82"/>
      <c r="AK40" s="82"/>
      <c r="AL40" s="82"/>
      <c r="AM40" s="82"/>
      <c r="AN40" s="82"/>
      <c r="AO40" s="82"/>
    </row>
    <row r="41" spans="1:41" ht="57.75" customHeight="1" x14ac:dyDescent="0.25">
      <c r="A41" s="341" t="s">
        <v>279</v>
      </c>
      <c r="B41" s="503">
        <f>+$B$35/2</f>
        <v>0.125</v>
      </c>
      <c r="C41" s="83" t="s">
        <v>48</v>
      </c>
      <c r="D41" s="84"/>
      <c r="E41" s="84"/>
      <c r="F41" s="84"/>
      <c r="G41" s="84"/>
      <c r="H41" s="84"/>
      <c r="I41" s="84"/>
      <c r="J41" s="313">
        <v>0.16600000000000001</v>
      </c>
      <c r="K41" s="313">
        <v>0.16600000000000001</v>
      </c>
      <c r="L41" s="316">
        <v>0.16600000000000001</v>
      </c>
      <c r="M41" s="316">
        <v>0.16600000000000001</v>
      </c>
      <c r="N41" s="316">
        <v>0.16600000000000001</v>
      </c>
      <c r="O41" s="316">
        <v>0.16600000000000001</v>
      </c>
      <c r="P41" s="185">
        <f t="shared" ref="P41:P44" si="3">SUM(D41:O41)</f>
        <v>0.99600000000000011</v>
      </c>
      <c r="Q41" s="353" t="s">
        <v>280</v>
      </c>
      <c r="R41" s="354"/>
      <c r="S41" s="354"/>
      <c r="T41" s="354"/>
      <c r="U41" s="354"/>
      <c r="V41" s="354"/>
      <c r="W41" s="354"/>
      <c r="X41" s="491"/>
      <c r="Y41" s="495" t="s">
        <v>281</v>
      </c>
      <c r="Z41" s="496"/>
      <c r="AA41" s="496"/>
      <c r="AB41" s="496"/>
      <c r="AC41" s="496"/>
      <c r="AD41" s="496"/>
      <c r="AE41" s="497"/>
      <c r="AG41" s="86"/>
      <c r="AH41" s="86"/>
      <c r="AI41" s="86"/>
      <c r="AJ41" s="86"/>
      <c r="AK41" s="86"/>
      <c r="AL41" s="86"/>
      <c r="AM41" s="86"/>
      <c r="AN41" s="86"/>
      <c r="AO41" s="86"/>
    </row>
    <row r="42" spans="1:41" ht="57.75" customHeight="1" x14ac:dyDescent="0.25">
      <c r="A42" s="341"/>
      <c r="B42" s="503"/>
      <c r="C42" s="87" t="s">
        <v>50</v>
      </c>
      <c r="D42" s="88"/>
      <c r="E42" s="88"/>
      <c r="F42" s="88"/>
      <c r="G42" s="88"/>
      <c r="H42" s="88"/>
      <c r="I42" s="88"/>
      <c r="J42" s="314">
        <v>0.16600000000000001</v>
      </c>
      <c r="K42" s="314">
        <v>0.16600000000000001</v>
      </c>
      <c r="L42" s="88"/>
      <c r="M42" s="88"/>
      <c r="N42" s="88"/>
      <c r="O42" s="88"/>
      <c r="P42" s="85">
        <f t="shared" si="3"/>
        <v>0.33200000000000002</v>
      </c>
      <c r="Q42" s="355"/>
      <c r="R42" s="356"/>
      <c r="S42" s="356"/>
      <c r="T42" s="356"/>
      <c r="U42" s="356"/>
      <c r="V42" s="356"/>
      <c r="W42" s="356"/>
      <c r="X42" s="513"/>
      <c r="Y42" s="535"/>
      <c r="Z42" s="536"/>
      <c r="AA42" s="536"/>
      <c r="AB42" s="536"/>
      <c r="AC42" s="536"/>
      <c r="AD42" s="536"/>
      <c r="AE42" s="537"/>
    </row>
    <row r="43" spans="1:41" ht="57.75" customHeight="1" x14ac:dyDescent="0.25">
      <c r="A43" s="341" t="s">
        <v>282</v>
      </c>
      <c r="B43" s="503">
        <f>+$B$35/2</f>
        <v>0.125</v>
      </c>
      <c r="C43" s="83" t="s">
        <v>48</v>
      </c>
      <c r="D43" s="84"/>
      <c r="E43" s="84"/>
      <c r="F43" s="84"/>
      <c r="G43" s="84"/>
      <c r="H43" s="84"/>
      <c r="I43" s="84"/>
      <c r="J43" s="313">
        <v>0.16600000000000001</v>
      </c>
      <c r="K43" s="313">
        <v>0.16600000000000001</v>
      </c>
      <c r="L43" s="316">
        <v>0.16600000000000001</v>
      </c>
      <c r="M43" s="316">
        <v>0.16600000000000001</v>
      </c>
      <c r="N43" s="316">
        <v>0.16600000000000001</v>
      </c>
      <c r="O43" s="316">
        <v>0.16600000000000001</v>
      </c>
      <c r="P43" s="185">
        <f t="shared" si="3"/>
        <v>0.99600000000000011</v>
      </c>
      <c r="Q43" s="353" t="s">
        <v>283</v>
      </c>
      <c r="R43" s="354"/>
      <c r="S43" s="354"/>
      <c r="T43" s="354"/>
      <c r="U43" s="354"/>
      <c r="V43" s="354"/>
      <c r="W43" s="354"/>
      <c r="X43" s="491"/>
      <c r="Y43" s="495" t="s">
        <v>284</v>
      </c>
      <c r="Z43" s="496"/>
      <c r="AA43" s="496"/>
      <c r="AB43" s="496"/>
      <c r="AC43" s="496"/>
      <c r="AD43" s="496"/>
      <c r="AE43" s="497"/>
      <c r="AG43" s="86"/>
      <c r="AH43" s="86"/>
      <c r="AI43" s="86"/>
      <c r="AJ43" s="86"/>
      <c r="AK43" s="86"/>
      <c r="AL43" s="86"/>
      <c r="AM43" s="86"/>
      <c r="AN43" s="86"/>
      <c r="AO43" s="86"/>
    </row>
    <row r="44" spans="1:41" ht="57.75" customHeight="1" thickBot="1" x14ac:dyDescent="0.3">
      <c r="A44" s="345"/>
      <c r="B44" s="507"/>
      <c r="C44" s="79" t="s">
        <v>50</v>
      </c>
      <c r="D44" s="305"/>
      <c r="E44" s="305"/>
      <c r="F44" s="305"/>
      <c r="G44" s="305"/>
      <c r="H44" s="305"/>
      <c r="I44" s="305"/>
      <c r="J44" s="315">
        <v>0.16600000000000001</v>
      </c>
      <c r="K44" s="315">
        <v>0.16600000000000001</v>
      </c>
      <c r="L44" s="305"/>
      <c r="M44" s="305"/>
      <c r="N44" s="305"/>
      <c r="O44" s="305"/>
      <c r="P44" s="306">
        <f t="shared" si="3"/>
        <v>0.33200000000000002</v>
      </c>
      <c r="Q44" s="349"/>
      <c r="R44" s="350"/>
      <c r="S44" s="350"/>
      <c r="T44" s="350"/>
      <c r="U44" s="350"/>
      <c r="V44" s="350"/>
      <c r="W44" s="350"/>
      <c r="X44" s="351"/>
      <c r="Y44" s="516"/>
      <c r="Z44" s="517"/>
      <c r="AA44" s="517"/>
      <c r="AB44" s="517"/>
      <c r="AC44" s="517"/>
      <c r="AD44" s="517"/>
      <c r="AE44" s="518"/>
    </row>
    <row r="45" spans="1:41" ht="15" customHeight="1" x14ac:dyDescent="0.25"/>
  </sheetData>
  <mergeCells count="75">
    <mergeCell ref="B35:B36"/>
    <mergeCell ref="Q35:T36"/>
    <mergeCell ref="U35:X36"/>
    <mergeCell ref="A41:A42"/>
    <mergeCell ref="B41:B42"/>
    <mergeCell ref="Q41:X42"/>
    <mergeCell ref="Y41:AE42"/>
    <mergeCell ref="A43:A44"/>
    <mergeCell ref="B43:B44"/>
    <mergeCell ref="Q43:X44"/>
    <mergeCell ref="A38:AE38"/>
    <mergeCell ref="A39:A40"/>
    <mergeCell ref="B39:B40"/>
    <mergeCell ref="C39:C40"/>
    <mergeCell ref="D39:P39"/>
    <mergeCell ref="Q39:AE39"/>
    <mergeCell ref="Q40:X40"/>
    <mergeCell ref="Y40:AE40"/>
    <mergeCell ref="Y43:AE44"/>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s>
  <dataValidations count="3">
    <dataValidation type="textLength" operator="lessThanOrEqual" allowBlank="1" showInputMessage="1" showErrorMessage="1" errorTitle="Máximo 2.000 caracteres" error="Máximo 2.000 caracteres" sqref="AC35 Q35 Y35 Q41 Q43" xr:uid="{3F8F6C58-50C0-4A32-83EA-7740EE13DFE1}">
      <formula1>2000</formula1>
    </dataValidation>
    <dataValidation type="textLength" operator="lessThanOrEqual" allowBlank="1" showInputMessage="1" showErrorMessage="1" errorTitle="Máximo 2.000 caracteres" error="Máximo 2.000 caracteres" promptTitle="2.000 caracteres" sqref="Q30:Q31" xr:uid="{BEAB81B0-9F8E-46B3-858A-71BDD4ACE1FC}">
      <formula1>2000</formula1>
    </dataValidation>
    <dataValidation type="list" allowBlank="1" showInputMessage="1" showErrorMessage="1" sqref="C7:C9" xr:uid="{B54615B6-180B-4721-AC43-5D7EE39EE976}">
      <formula1>$B$21:$M$21</formula1>
    </dataValidation>
  </dataValidations>
  <hyperlinks>
    <hyperlink ref="Y41:AE42" r:id="rId1" display="https://secretariadistritald-my.sharepoint.com/:x:/r/personal/zdoncel_sdmujer_gov_co/_layouts/15/Doc.aspx?sourcedoc=%7B26DB7D8C-4722-4CC0-967D-61D700A5B2F2%7D&amp;file=CDP%20AGOSTO-2024.XLSX&amp;action=default&amp;mobileredirect=true" xr:uid="{5C5CF554-44FE-4B17-8781-5F71C8578209}"/>
    <hyperlink ref="Y43:AE44" r:id="rId2" display="https://secretariadistritald-my.sharepoint.com/:x:/r/personal/zdoncel_sdmujer_gov_co/_layouts/15/Doc.aspx?sourcedoc=%7BF6DEDE5E-DB4A-46B3-A43C-A66D0B1F9A48%7D&amp;file=CRP%20AGO-2024.XLSX&amp;action=default&amp;mobileredirect=true" xr:uid="{9BB96824-DBE9-42F6-968C-BFE5373C94BB}"/>
  </hyperlinks>
  <pageMargins left="1" right="1" top="1" bottom="1" header="0.5" footer="0.5"/>
  <pageSetup scale="17" fitToHeight="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4E60091D-FE32-4B6D-AB2F-5157C35B5CB0}">
          <x14:formula1>
            <xm:f>listas!$D$2:$D$15</xm:f>
          </x14:formula1>
          <xm:sqref>C11:AE13</xm:sqref>
        </x14:dataValidation>
        <x14:dataValidation type="list" allowBlank="1" showInputMessage="1" showErrorMessage="1" xr:uid="{0F5C7121-44A2-4080-8DFD-71EC05314583}">
          <x14:formula1>
            <xm:f>listas!$A$2:$A$6</xm:f>
          </x14:formula1>
          <xm:sqref>C15:K15</xm:sqref>
        </x14:dataValidation>
        <x14:dataValidation type="list" allowBlank="1" showInputMessage="1" showErrorMessage="1" xr:uid="{573763EE-0AA9-46AE-8643-C3956CA0D0B6}">
          <x14:formula1>
            <xm:f>listas!$B$2:$B$8</xm:f>
          </x14:formula1>
          <xm:sqref>R15:X15</xm:sqref>
        </x14:dataValidation>
        <x14:dataValidation type="list" allowBlank="1" showInputMessage="1" showErrorMessage="1" xr:uid="{2D253DF5-610E-499F-9869-D81099880F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1495-DB44-476C-8B03-60F38D8BEC04}">
  <sheetPr>
    <tabColor theme="7" tint="0.39997558519241921"/>
    <pageSetUpPr fitToPage="1"/>
  </sheetPr>
  <dimension ref="A1:AO43"/>
  <sheetViews>
    <sheetView showGridLines="0" topLeftCell="S21" zoomScale="70" zoomScaleNormal="70" workbookViewId="0">
      <selection activeCell="A43" sqref="A43"/>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69"/>
      <c r="B1" s="372" t="s">
        <v>148</v>
      </c>
      <c r="C1" s="373"/>
      <c r="D1" s="373"/>
      <c r="E1" s="373"/>
      <c r="F1" s="373"/>
      <c r="G1" s="373"/>
      <c r="H1" s="373"/>
      <c r="I1" s="373"/>
      <c r="J1" s="373"/>
      <c r="K1" s="373"/>
      <c r="L1" s="373"/>
      <c r="M1" s="373"/>
      <c r="N1" s="373"/>
      <c r="O1" s="373"/>
      <c r="P1" s="373"/>
      <c r="Q1" s="373"/>
      <c r="R1" s="373"/>
      <c r="S1" s="373"/>
      <c r="T1" s="373"/>
      <c r="U1" s="373"/>
      <c r="V1" s="373"/>
      <c r="W1" s="373"/>
      <c r="X1" s="373"/>
      <c r="Y1" s="373"/>
      <c r="Z1" s="373"/>
      <c r="AA1" s="374"/>
      <c r="AB1" s="381" t="s">
        <v>149</v>
      </c>
      <c r="AC1" s="382"/>
      <c r="AD1" s="382"/>
      <c r="AE1" s="383"/>
    </row>
    <row r="2" spans="1:31" ht="30.75" customHeight="1" thickBot="1" x14ac:dyDescent="0.3">
      <c r="A2" s="370"/>
      <c r="B2" s="372" t="s">
        <v>150</v>
      </c>
      <c r="C2" s="373"/>
      <c r="D2" s="373"/>
      <c r="E2" s="373"/>
      <c r="F2" s="373"/>
      <c r="G2" s="373"/>
      <c r="H2" s="373"/>
      <c r="I2" s="373"/>
      <c r="J2" s="373"/>
      <c r="K2" s="373"/>
      <c r="L2" s="373"/>
      <c r="M2" s="373"/>
      <c r="N2" s="373"/>
      <c r="O2" s="373"/>
      <c r="P2" s="373"/>
      <c r="Q2" s="373"/>
      <c r="R2" s="373"/>
      <c r="S2" s="373"/>
      <c r="T2" s="373"/>
      <c r="U2" s="373"/>
      <c r="V2" s="373"/>
      <c r="W2" s="373"/>
      <c r="X2" s="373"/>
      <c r="Y2" s="373"/>
      <c r="Z2" s="373"/>
      <c r="AA2" s="374"/>
      <c r="AB2" s="381" t="s">
        <v>151</v>
      </c>
      <c r="AC2" s="382"/>
      <c r="AD2" s="382"/>
      <c r="AE2" s="383"/>
    </row>
    <row r="3" spans="1:31" ht="24" customHeight="1" thickBot="1" x14ac:dyDescent="0.3">
      <c r="A3" s="370"/>
      <c r="B3" s="375" t="s">
        <v>152</v>
      </c>
      <c r="C3" s="376"/>
      <c r="D3" s="376"/>
      <c r="E3" s="376"/>
      <c r="F3" s="376"/>
      <c r="G3" s="376"/>
      <c r="H3" s="376"/>
      <c r="I3" s="376"/>
      <c r="J3" s="376"/>
      <c r="K3" s="376"/>
      <c r="L3" s="376"/>
      <c r="M3" s="376"/>
      <c r="N3" s="376"/>
      <c r="O3" s="376"/>
      <c r="P3" s="376"/>
      <c r="Q3" s="376"/>
      <c r="R3" s="376"/>
      <c r="S3" s="376"/>
      <c r="T3" s="376"/>
      <c r="U3" s="376"/>
      <c r="V3" s="376"/>
      <c r="W3" s="376"/>
      <c r="X3" s="376"/>
      <c r="Y3" s="376"/>
      <c r="Z3" s="376"/>
      <c r="AA3" s="377"/>
      <c r="AB3" s="381" t="s">
        <v>153</v>
      </c>
      <c r="AC3" s="382"/>
      <c r="AD3" s="382"/>
      <c r="AE3" s="383"/>
    </row>
    <row r="4" spans="1:31" ht="21.75" customHeight="1" thickBot="1" x14ac:dyDescent="0.3">
      <c r="A4" s="371"/>
      <c r="B4" s="378"/>
      <c r="C4" s="379"/>
      <c r="D4" s="379"/>
      <c r="E4" s="379"/>
      <c r="F4" s="379"/>
      <c r="G4" s="379"/>
      <c r="H4" s="379"/>
      <c r="I4" s="379"/>
      <c r="J4" s="379"/>
      <c r="K4" s="379"/>
      <c r="L4" s="379"/>
      <c r="M4" s="379"/>
      <c r="N4" s="379"/>
      <c r="O4" s="379"/>
      <c r="P4" s="379"/>
      <c r="Q4" s="379"/>
      <c r="R4" s="379"/>
      <c r="S4" s="379"/>
      <c r="T4" s="379"/>
      <c r="U4" s="379"/>
      <c r="V4" s="379"/>
      <c r="W4" s="379"/>
      <c r="X4" s="379"/>
      <c r="Y4" s="379"/>
      <c r="Z4" s="379"/>
      <c r="AA4" s="380"/>
      <c r="AB4" s="384" t="s">
        <v>154</v>
      </c>
      <c r="AC4" s="385"/>
      <c r="AD4" s="385"/>
      <c r="AE4" s="386"/>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192">
        <v>45498</v>
      </c>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387" t="s">
        <v>4</v>
      </c>
      <c r="B7" s="421"/>
      <c r="C7" s="423" t="s">
        <v>173</v>
      </c>
      <c r="D7" s="387" t="s">
        <v>6</v>
      </c>
      <c r="E7" s="393"/>
      <c r="F7" s="393"/>
      <c r="G7" s="393"/>
      <c r="H7" s="388"/>
      <c r="I7" s="415">
        <v>45498</v>
      </c>
      <c r="J7" s="416"/>
      <c r="K7" s="387" t="s">
        <v>8</v>
      </c>
      <c r="L7" s="388"/>
      <c r="M7" s="407" t="s">
        <v>156</v>
      </c>
      <c r="N7" s="408"/>
      <c r="O7" s="396" t="s">
        <v>159</v>
      </c>
      <c r="P7" s="397"/>
      <c r="Q7" s="20"/>
      <c r="R7" s="20"/>
      <c r="S7" s="20"/>
      <c r="T7" s="20"/>
      <c r="U7" s="20"/>
      <c r="V7" s="20"/>
      <c r="W7" s="20"/>
      <c r="X7" s="20"/>
      <c r="Y7" s="20"/>
      <c r="Z7" s="21"/>
      <c r="AA7" s="20"/>
      <c r="AB7" s="20"/>
      <c r="AD7" s="22"/>
      <c r="AE7" s="23"/>
    </row>
    <row r="8" spans="1:31" ht="15" x14ac:dyDescent="0.25">
      <c r="A8" s="389"/>
      <c r="B8" s="422"/>
      <c r="C8" s="424"/>
      <c r="D8" s="389"/>
      <c r="E8" s="394"/>
      <c r="F8" s="394"/>
      <c r="G8" s="394"/>
      <c r="H8" s="390"/>
      <c r="I8" s="417"/>
      <c r="J8" s="418"/>
      <c r="K8" s="389"/>
      <c r="L8" s="390"/>
      <c r="M8" s="426" t="s">
        <v>157</v>
      </c>
      <c r="N8" s="427"/>
      <c r="O8" s="409"/>
      <c r="P8" s="410"/>
      <c r="Q8" s="20"/>
      <c r="R8" s="20"/>
      <c r="S8" s="20"/>
      <c r="T8" s="20"/>
      <c r="U8" s="20"/>
      <c r="V8" s="20"/>
      <c r="W8" s="20"/>
      <c r="X8" s="20"/>
      <c r="Y8" s="20"/>
      <c r="Z8" s="21"/>
      <c r="AA8" s="20"/>
      <c r="AB8" s="20"/>
      <c r="AD8" s="22"/>
      <c r="AE8" s="23"/>
    </row>
    <row r="9" spans="1:31" ht="15.75" thickBot="1" x14ac:dyDescent="0.3">
      <c r="A9" s="391"/>
      <c r="B9" s="392"/>
      <c r="C9" s="425"/>
      <c r="D9" s="391"/>
      <c r="E9" s="395"/>
      <c r="F9" s="395"/>
      <c r="G9" s="395"/>
      <c r="H9" s="392"/>
      <c r="I9" s="419"/>
      <c r="J9" s="420"/>
      <c r="K9" s="391"/>
      <c r="L9" s="392"/>
      <c r="M9" s="411" t="s">
        <v>158</v>
      </c>
      <c r="N9" s="412"/>
      <c r="O9" s="413"/>
      <c r="P9" s="414"/>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387" t="s">
        <v>10</v>
      </c>
      <c r="B11" s="388"/>
      <c r="C11" s="398" t="s">
        <v>160</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400"/>
    </row>
    <row r="12" spans="1:31" ht="15" customHeight="1" x14ac:dyDescent="0.25">
      <c r="A12" s="389"/>
      <c r="B12" s="390"/>
      <c r="C12" s="401"/>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3"/>
    </row>
    <row r="13" spans="1:31" ht="15" customHeight="1" thickBot="1" x14ac:dyDescent="0.3">
      <c r="A13" s="391"/>
      <c r="B13" s="392"/>
      <c r="C13" s="404"/>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6"/>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x14ac:dyDescent="0.3">
      <c r="A15" s="441" t="s">
        <v>12</v>
      </c>
      <c r="B15" s="442"/>
      <c r="C15" s="447" t="s">
        <v>161</v>
      </c>
      <c r="D15" s="448"/>
      <c r="E15" s="448"/>
      <c r="F15" s="448"/>
      <c r="G15" s="448"/>
      <c r="H15" s="448"/>
      <c r="I15" s="448"/>
      <c r="J15" s="448"/>
      <c r="K15" s="449"/>
      <c r="L15" s="428" t="s">
        <v>14</v>
      </c>
      <c r="M15" s="429"/>
      <c r="N15" s="429"/>
      <c r="O15" s="429"/>
      <c r="P15" s="429"/>
      <c r="Q15" s="430"/>
      <c r="R15" s="434" t="s">
        <v>162</v>
      </c>
      <c r="S15" s="435"/>
      <c r="T15" s="435"/>
      <c r="U15" s="435"/>
      <c r="V15" s="435"/>
      <c r="W15" s="435"/>
      <c r="X15" s="436"/>
      <c r="Y15" s="428" t="s">
        <v>15</v>
      </c>
      <c r="Z15" s="430"/>
      <c r="AA15" s="431" t="s">
        <v>163</v>
      </c>
      <c r="AB15" s="432"/>
      <c r="AC15" s="432"/>
      <c r="AD15" s="432"/>
      <c r="AE15" s="433"/>
    </row>
    <row r="16" spans="1:31" ht="9" customHeight="1" thickBot="1" x14ac:dyDescent="0.3">
      <c r="A16" s="24"/>
      <c r="B16" s="20"/>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D16" s="22"/>
      <c r="AE16" s="23"/>
    </row>
    <row r="17" spans="1:33" s="40" customFormat="1" ht="37.5" customHeight="1" thickBot="1" x14ac:dyDescent="0.3">
      <c r="A17" s="441" t="s">
        <v>17</v>
      </c>
      <c r="B17" s="442"/>
      <c r="C17" s="431" t="s">
        <v>285</v>
      </c>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428" t="s">
        <v>164</v>
      </c>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44"/>
    </row>
    <row r="20" spans="1:33" ht="32.1" customHeight="1" thickBot="1" x14ac:dyDescent="0.3">
      <c r="A20" s="45" t="s">
        <v>19</v>
      </c>
      <c r="B20" s="450" t="s">
        <v>165</v>
      </c>
      <c r="C20" s="451"/>
      <c r="D20" s="451"/>
      <c r="E20" s="451"/>
      <c r="F20" s="451"/>
      <c r="G20" s="451"/>
      <c r="H20" s="451"/>
      <c r="I20" s="451"/>
      <c r="J20" s="451"/>
      <c r="K20" s="451"/>
      <c r="L20" s="451"/>
      <c r="M20" s="451"/>
      <c r="N20" s="451"/>
      <c r="O20" s="452"/>
      <c r="P20" s="428" t="s">
        <v>166</v>
      </c>
      <c r="Q20" s="429"/>
      <c r="R20" s="429"/>
      <c r="S20" s="429"/>
      <c r="T20" s="429"/>
      <c r="U20" s="429"/>
      <c r="V20" s="429"/>
      <c r="W20" s="429"/>
      <c r="X20" s="429"/>
      <c r="Y20" s="429"/>
      <c r="Z20" s="429"/>
      <c r="AA20" s="429"/>
      <c r="AB20" s="429"/>
      <c r="AC20" s="429"/>
      <c r="AD20" s="429"/>
      <c r="AE20" s="430"/>
      <c r="AF20" s="44"/>
    </row>
    <row r="21" spans="1:33" ht="32.1" customHeight="1" thickBot="1" x14ac:dyDescent="0.3">
      <c r="A21" s="25"/>
      <c r="B21" s="46" t="s">
        <v>167</v>
      </c>
      <c r="C21" s="47" t="s">
        <v>168</v>
      </c>
      <c r="D21" s="47" t="s">
        <v>169</v>
      </c>
      <c r="E21" s="47" t="s">
        <v>170</v>
      </c>
      <c r="F21" s="47" t="s">
        <v>171</v>
      </c>
      <c r="G21" s="47" t="s">
        <v>172</v>
      </c>
      <c r="H21" s="47" t="s">
        <v>173</v>
      </c>
      <c r="I21" s="47" t="s">
        <v>155</v>
      </c>
      <c r="J21" s="47" t="s">
        <v>174</v>
      </c>
      <c r="K21" s="47" t="s">
        <v>175</v>
      </c>
      <c r="L21" s="47" t="s">
        <v>176</v>
      </c>
      <c r="M21" s="47" t="s">
        <v>177</v>
      </c>
      <c r="N21" s="47" t="s">
        <v>102</v>
      </c>
      <c r="O21" s="48" t="s">
        <v>100</v>
      </c>
      <c r="P21" s="49"/>
      <c r="Q21" s="45" t="s">
        <v>167</v>
      </c>
      <c r="R21" s="50" t="s">
        <v>168</v>
      </c>
      <c r="S21" s="50" t="s">
        <v>169</v>
      </c>
      <c r="T21" s="50" t="s">
        <v>170</v>
      </c>
      <c r="U21" s="50" t="s">
        <v>171</v>
      </c>
      <c r="V21" s="50" t="s">
        <v>172</v>
      </c>
      <c r="W21" s="50" t="s">
        <v>173</v>
      </c>
      <c r="X21" s="50" t="s">
        <v>155</v>
      </c>
      <c r="Y21" s="50" t="s">
        <v>174</v>
      </c>
      <c r="Z21" s="50" t="s">
        <v>175</v>
      </c>
      <c r="AA21" s="50" t="s">
        <v>176</v>
      </c>
      <c r="AB21" s="50" t="s">
        <v>177</v>
      </c>
      <c r="AC21" s="50" t="s">
        <v>102</v>
      </c>
      <c r="AD21" s="51" t="s">
        <v>178</v>
      </c>
      <c r="AE21" s="51" t="s">
        <v>179</v>
      </c>
      <c r="AF21" s="52"/>
    </row>
    <row r="22" spans="1:33" ht="32.1" customHeight="1" x14ac:dyDescent="0.25">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c r="Y22" s="56"/>
      <c r="Z22" s="56"/>
      <c r="AA22" s="56"/>
      <c r="AB22" s="56"/>
      <c r="AC22" s="183">
        <f>SUM(Q22:AB22)</f>
        <v>0</v>
      </c>
      <c r="AE22" s="57"/>
      <c r="AF22" s="52"/>
    </row>
    <row r="23" spans="1:33" ht="32.1" customHeight="1" x14ac:dyDescent="0.25">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c r="Y23" s="60"/>
      <c r="Z23" s="60"/>
      <c r="AA23" s="60"/>
      <c r="AB23" s="60"/>
      <c r="AC23" s="60">
        <f>SUM(Q23:AB23)</f>
        <v>0</v>
      </c>
      <c r="AD23" s="60" t="e">
        <f>AC23/SUM(W22:AB22)</f>
        <v>#DIV/0!</v>
      </c>
      <c r="AE23" s="62" t="e">
        <f>AC23/AC22</f>
        <v>#DIV/0!</v>
      </c>
      <c r="AF23" s="52"/>
    </row>
    <row r="24" spans="1:33" ht="32.1" customHeight="1" x14ac:dyDescent="0.25">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60"/>
      <c r="Y24" s="60"/>
      <c r="Z24" s="60"/>
      <c r="AA24" s="60"/>
      <c r="AB24" s="60"/>
      <c r="AC24" s="173">
        <f>SUM(Q24:AB24)</f>
        <v>0</v>
      </c>
      <c r="AD24" s="60"/>
      <c r="AE24" s="64"/>
      <c r="AF24" s="52"/>
    </row>
    <row r="25" spans="1:33" ht="32.1" customHeight="1" thickBot="1" x14ac:dyDescent="0.3">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67"/>
      <c r="AC25" s="67">
        <f>SUM(Q25:AB25)</f>
        <v>0</v>
      </c>
      <c r="AD25" s="67" t="e">
        <f>AC25/SUM(W24:AB24)</f>
        <v>#DIV/0!</v>
      </c>
      <c r="AE25" s="69" t="e">
        <f>AC25/AC24</f>
        <v>#DIV/0!</v>
      </c>
      <c r="AF25" s="52"/>
    </row>
    <row r="26" spans="1:33" s="70" customFormat="1" ht="16.5" customHeight="1" thickBot="1" x14ac:dyDescent="0.25">
      <c r="AC26" s="167"/>
    </row>
    <row r="27" spans="1:33" ht="33.950000000000003" customHeight="1" x14ac:dyDescent="0.25">
      <c r="A27" s="443" t="s">
        <v>180</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5"/>
    </row>
    <row r="28" spans="1:33" ht="15" customHeight="1" x14ac:dyDescent="0.25">
      <c r="A28" s="440" t="s">
        <v>34</v>
      </c>
      <c r="B28" s="437" t="s">
        <v>36</v>
      </c>
      <c r="C28" s="437"/>
      <c r="D28" s="437" t="s">
        <v>181</v>
      </c>
      <c r="E28" s="437"/>
      <c r="F28" s="437"/>
      <c r="G28" s="437"/>
      <c r="H28" s="437"/>
      <c r="I28" s="437"/>
      <c r="J28" s="437"/>
      <c r="K28" s="437"/>
      <c r="L28" s="437"/>
      <c r="M28" s="437"/>
      <c r="N28" s="437"/>
      <c r="O28" s="437"/>
      <c r="P28" s="437" t="s">
        <v>102</v>
      </c>
      <c r="Q28" s="437" t="s">
        <v>182</v>
      </c>
      <c r="R28" s="437"/>
      <c r="S28" s="437"/>
      <c r="T28" s="437"/>
      <c r="U28" s="437"/>
      <c r="V28" s="437"/>
      <c r="W28" s="437"/>
      <c r="X28" s="437"/>
      <c r="Y28" s="437" t="s">
        <v>183</v>
      </c>
      <c r="Z28" s="437"/>
      <c r="AA28" s="437"/>
      <c r="AB28" s="437"/>
      <c r="AC28" s="437"/>
      <c r="AD28" s="437"/>
      <c r="AE28" s="446"/>
    </row>
    <row r="29" spans="1:33" ht="27" customHeight="1" x14ac:dyDescent="0.25">
      <c r="A29" s="440"/>
      <c r="B29" s="437"/>
      <c r="C29" s="437"/>
      <c r="D29" s="71" t="s">
        <v>167</v>
      </c>
      <c r="E29" s="71" t="s">
        <v>168</v>
      </c>
      <c r="F29" s="71" t="s">
        <v>169</v>
      </c>
      <c r="G29" s="71" t="s">
        <v>170</v>
      </c>
      <c r="H29" s="71" t="s">
        <v>171</v>
      </c>
      <c r="I29" s="71" t="s">
        <v>172</v>
      </c>
      <c r="J29" s="71" t="s">
        <v>173</v>
      </c>
      <c r="K29" s="71" t="s">
        <v>155</v>
      </c>
      <c r="L29" s="71" t="s">
        <v>174</v>
      </c>
      <c r="M29" s="71" t="s">
        <v>175</v>
      </c>
      <c r="N29" s="71" t="s">
        <v>176</v>
      </c>
      <c r="O29" s="71" t="s">
        <v>177</v>
      </c>
      <c r="P29" s="437"/>
      <c r="Q29" s="437"/>
      <c r="R29" s="437"/>
      <c r="S29" s="437"/>
      <c r="T29" s="437"/>
      <c r="U29" s="437"/>
      <c r="V29" s="437"/>
      <c r="W29" s="437"/>
      <c r="X29" s="437"/>
      <c r="Y29" s="437"/>
      <c r="Z29" s="437"/>
      <c r="AA29" s="437"/>
      <c r="AB29" s="437"/>
      <c r="AC29" s="437"/>
      <c r="AD29" s="437"/>
      <c r="AE29" s="446"/>
    </row>
    <row r="30" spans="1:33" ht="108" customHeight="1" thickBot="1" x14ac:dyDescent="0.3">
      <c r="A30" s="174"/>
      <c r="B30" s="453"/>
      <c r="C30" s="453"/>
      <c r="D30" s="16"/>
      <c r="E30" s="16"/>
      <c r="F30" s="16"/>
      <c r="G30" s="16"/>
      <c r="H30" s="16"/>
      <c r="I30" s="16"/>
      <c r="J30" s="16"/>
      <c r="K30" s="16"/>
      <c r="L30" s="16"/>
      <c r="M30" s="16"/>
      <c r="N30" s="16"/>
      <c r="O30" s="16"/>
      <c r="P30" s="72">
        <f>SUM(D30:O30)</f>
        <v>0</v>
      </c>
      <c r="Q30" s="438" t="s">
        <v>184</v>
      </c>
      <c r="R30" s="438"/>
      <c r="S30" s="438"/>
      <c r="T30" s="438"/>
      <c r="U30" s="438"/>
      <c r="V30" s="438"/>
      <c r="W30" s="438"/>
      <c r="X30" s="438"/>
      <c r="Y30" s="438" t="s">
        <v>43</v>
      </c>
      <c r="Z30" s="438"/>
      <c r="AA30" s="438"/>
      <c r="AB30" s="438"/>
      <c r="AC30" s="438"/>
      <c r="AD30" s="438"/>
      <c r="AE30" s="454"/>
      <c r="AF30" s="162"/>
      <c r="AG30" s="162"/>
    </row>
    <row r="31" spans="1:33" ht="12" customHeight="1" thickBot="1" x14ac:dyDescent="0.3">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3" ht="45" customHeight="1" x14ac:dyDescent="0.25">
      <c r="A32" s="398" t="s">
        <v>185</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400"/>
      <c r="AF32" s="162"/>
      <c r="AG32" s="162"/>
    </row>
    <row r="33" spans="1:41" ht="23.1" customHeight="1" x14ac:dyDescent="0.25">
      <c r="A33" s="440" t="s">
        <v>44</v>
      </c>
      <c r="B33" s="437" t="s">
        <v>46</v>
      </c>
      <c r="C33" s="437" t="s">
        <v>36</v>
      </c>
      <c r="D33" s="437" t="s">
        <v>186</v>
      </c>
      <c r="E33" s="437"/>
      <c r="F33" s="437"/>
      <c r="G33" s="437"/>
      <c r="H33" s="437"/>
      <c r="I33" s="437"/>
      <c r="J33" s="437"/>
      <c r="K33" s="437"/>
      <c r="L33" s="437"/>
      <c r="M33" s="437"/>
      <c r="N33" s="437"/>
      <c r="O33" s="437"/>
      <c r="P33" s="437"/>
      <c r="Q33" s="437" t="s">
        <v>187</v>
      </c>
      <c r="R33" s="437"/>
      <c r="S33" s="437"/>
      <c r="T33" s="437"/>
      <c r="U33" s="437"/>
      <c r="V33" s="437"/>
      <c r="W33" s="437"/>
      <c r="X33" s="437"/>
      <c r="Y33" s="437"/>
      <c r="Z33" s="437"/>
      <c r="AA33" s="437"/>
      <c r="AB33" s="437"/>
      <c r="AC33" s="437"/>
      <c r="AD33" s="437"/>
      <c r="AE33" s="446"/>
      <c r="AF33" s="162"/>
      <c r="AG33" s="165"/>
      <c r="AH33" s="76"/>
      <c r="AI33" s="76"/>
      <c r="AJ33" s="76"/>
      <c r="AK33" s="76"/>
      <c r="AL33" s="76"/>
      <c r="AM33" s="76"/>
      <c r="AN33" s="76"/>
      <c r="AO33" s="76"/>
    </row>
    <row r="34" spans="1:41" ht="27" customHeight="1" x14ac:dyDescent="0.25">
      <c r="A34" s="440"/>
      <c r="B34" s="437"/>
      <c r="C34" s="458"/>
      <c r="D34" s="71" t="s">
        <v>167</v>
      </c>
      <c r="E34" s="71" t="s">
        <v>168</v>
      </c>
      <c r="F34" s="71" t="s">
        <v>169</v>
      </c>
      <c r="G34" s="71" t="s">
        <v>170</v>
      </c>
      <c r="H34" s="71" t="s">
        <v>171</v>
      </c>
      <c r="I34" s="71" t="s">
        <v>172</v>
      </c>
      <c r="J34" s="71" t="s">
        <v>173</v>
      </c>
      <c r="K34" s="71" t="s">
        <v>155</v>
      </c>
      <c r="L34" s="71" t="s">
        <v>174</v>
      </c>
      <c r="M34" s="71" t="s">
        <v>175</v>
      </c>
      <c r="N34" s="71" t="s">
        <v>176</v>
      </c>
      <c r="O34" s="71" t="s">
        <v>177</v>
      </c>
      <c r="P34" s="71" t="s">
        <v>102</v>
      </c>
      <c r="Q34" s="455" t="s">
        <v>52</v>
      </c>
      <c r="R34" s="456"/>
      <c r="S34" s="456"/>
      <c r="T34" s="457"/>
      <c r="U34" s="437" t="s">
        <v>54</v>
      </c>
      <c r="V34" s="437"/>
      <c r="W34" s="437"/>
      <c r="X34" s="437"/>
      <c r="Y34" s="437" t="s">
        <v>56</v>
      </c>
      <c r="Z34" s="437"/>
      <c r="AA34" s="437"/>
      <c r="AB34" s="437"/>
      <c r="AC34" s="437" t="s">
        <v>58</v>
      </c>
      <c r="AD34" s="437"/>
      <c r="AE34" s="446"/>
      <c r="AF34" s="162"/>
      <c r="AG34" s="165"/>
      <c r="AH34" s="76"/>
      <c r="AI34" s="76"/>
      <c r="AJ34" s="76"/>
      <c r="AK34" s="76"/>
      <c r="AL34" s="76"/>
      <c r="AM34" s="76"/>
      <c r="AN34" s="76"/>
      <c r="AO34" s="76"/>
    </row>
    <row r="35" spans="1:41" ht="52.5" customHeight="1" x14ac:dyDescent="0.25">
      <c r="A35" s="533" t="str">
        <f>+C17</f>
        <v>Fortalecer el 100% de las herramientas para el seguimiento a de los planes, políticas públicas, proyectos y presupuesto asociados a la inversión de la entidad.</v>
      </c>
      <c r="B35" s="461">
        <f>AC22/3630244226</f>
        <v>0</v>
      </c>
      <c r="C35" s="78" t="s">
        <v>48</v>
      </c>
      <c r="D35" s="77"/>
      <c r="E35" s="77"/>
      <c r="F35" s="77"/>
      <c r="G35" s="77"/>
      <c r="H35" s="77"/>
      <c r="I35" s="186"/>
      <c r="J35" s="186">
        <v>0</v>
      </c>
      <c r="K35" s="186">
        <v>0.2</v>
      </c>
      <c r="L35" s="186">
        <v>0.2</v>
      </c>
      <c r="M35" s="186">
        <v>0.2</v>
      </c>
      <c r="N35" s="186">
        <v>0.2</v>
      </c>
      <c r="O35" s="187">
        <v>0.2</v>
      </c>
      <c r="P35" s="187">
        <f>SUM(D35:O35)</f>
        <v>1</v>
      </c>
      <c r="Q35" s="510" t="s">
        <v>257</v>
      </c>
      <c r="R35" s="471"/>
      <c r="S35" s="471"/>
      <c r="T35" s="472"/>
      <c r="U35" s="477" t="s">
        <v>258</v>
      </c>
      <c r="V35" s="477"/>
      <c r="W35" s="477"/>
      <c r="X35" s="477"/>
      <c r="Y35" s="477" t="s">
        <v>259</v>
      </c>
      <c r="Z35" s="477"/>
      <c r="AA35" s="477"/>
      <c r="AB35" s="477"/>
      <c r="AC35" s="477" t="s">
        <v>260</v>
      </c>
      <c r="AD35" s="477"/>
      <c r="AE35" s="508"/>
      <c r="AF35" s="162"/>
      <c r="AG35" s="165"/>
      <c r="AH35" s="76"/>
      <c r="AI35" s="76"/>
      <c r="AJ35" s="76"/>
      <c r="AK35" s="76"/>
      <c r="AL35" s="76"/>
      <c r="AM35" s="76"/>
      <c r="AN35" s="76"/>
      <c r="AO35" s="76"/>
    </row>
    <row r="36" spans="1:41" ht="52.5" customHeight="1" thickBot="1" x14ac:dyDescent="0.3">
      <c r="A36" s="534"/>
      <c r="B36" s="462"/>
      <c r="C36" s="79" t="s">
        <v>50</v>
      </c>
      <c r="D36" s="166"/>
      <c r="E36" s="166"/>
      <c r="F36" s="166"/>
      <c r="G36" s="80"/>
      <c r="H36" s="80"/>
      <c r="I36" s="80"/>
      <c r="J36" s="80"/>
      <c r="K36" s="80"/>
      <c r="L36" s="80"/>
      <c r="M36" s="80"/>
      <c r="N36" s="80"/>
      <c r="O36" s="80"/>
      <c r="P36" s="81">
        <f>SUM(D36:O36)</f>
        <v>0</v>
      </c>
      <c r="Q36" s="473"/>
      <c r="R36" s="474"/>
      <c r="S36" s="474"/>
      <c r="T36" s="475"/>
      <c r="U36" s="478"/>
      <c r="V36" s="478"/>
      <c r="W36" s="478"/>
      <c r="X36" s="478"/>
      <c r="Y36" s="478"/>
      <c r="Z36" s="478"/>
      <c r="AA36" s="478"/>
      <c r="AB36" s="478"/>
      <c r="AC36" s="478"/>
      <c r="AD36" s="478"/>
      <c r="AE36" s="509"/>
      <c r="AF36" s="162"/>
      <c r="AG36" s="165"/>
      <c r="AH36" s="76"/>
      <c r="AI36" s="76"/>
      <c r="AJ36" s="76"/>
      <c r="AK36" s="76"/>
      <c r="AL36" s="76"/>
      <c r="AM36" s="76"/>
      <c r="AN36" s="76"/>
      <c r="AO36" s="76"/>
    </row>
    <row r="37" spans="1:41" s="70" customFormat="1" ht="17.25" customHeight="1" thickBot="1" x14ac:dyDescent="0.25"/>
    <row r="38" spans="1:41" ht="45" customHeight="1" thickBot="1" x14ac:dyDescent="0.3">
      <c r="A38" s="398" t="s">
        <v>188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400"/>
      <c r="AG38" s="76"/>
      <c r="AH38" s="76"/>
      <c r="AI38" s="76"/>
      <c r="AJ38" s="76"/>
      <c r="AK38" s="76"/>
      <c r="AL38" s="76"/>
      <c r="AM38" s="76"/>
      <c r="AN38" s="76"/>
      <c r="AO38" s="76"/>
    </row>
    <row r="39" spans="1:41" ht="26.1" customHeight="1" x14ac:dyDescent="0.25">
      <c r="A39" s="463" t="s">
        <v>60</v>
      </c>
      <c r="B39" s="464" t="s">
        <v>189</v>
      </c>
      <c r="C39" s="465" t="s">
        <v>190</v>
      </c>
      <c r="D39" s="467" t="s">
        <v>191</v>
      </c>
      <c r="E39" s="468"/>
      <c r="F39" s="468"/>
      <c r="G39" s="468"/>
      <c r="H39" s="468"/>
      <c r="I39" s="468"/>
      <c r="J39" s="468"/>
      <c r="K39" s="468"/>
      <c r="L39" s="468"/>
      <c r="M39" s="468"/>
      <c r="N39" s="468"/>
      <c r="O39" s="468"/>
      <c r="P39" s="469"/>
      <c r="Q39" s="464" t="s">
        <v>192</v>
      </c>
      <c r="R39" s="464"/>
      <c r="S39" s="464"/>
      <c r="T39" s="464"/>
      <c r="U39" s="464"/>
      <c r="V39" s="464"/>
      <c r="W39" s="464"/>
      <c r="X39" s="464"/>
      <c r="Y39" s="464"/>
      <c r="Z39" s="464"/>
      <c r="AA39" s="464"/>
      <c r="AB39" s="464"/>
      <c r="AC39" s="464"/>
      <c r="AD39" s="464"/>
      <c r="AE39" s="487"/>
      <c r="AG39" s="76"/>
      <c r="AH39" s="76"/>
      <c r="AI39" s="76"/>
      <c r="AJ39" s="76"/>
      <c r="AK39" s="76"/>
      <c r="AL39" s="76"/>
      <c r="AM39" s="76"/>
      <c r="AN39" s="76"/>
      <c r="AO39" s="76"/>
    </row>
    <row r="40" spans="1:41" ht="26.1" customHeight="1" x14ac:dyDescent="0.25">
      <c r="A40" s="440"/>
      <c r="B40" s="437"/>
      <c r="C40" s="466"/>
      <c r="D40" s="71" t="s">
        <v>193</v>
      </c>
      <c r="E40" s="71" t="s">
        <v>194</v>
      </c>
      <c r="F40" s="71" t="s">
        <v>195</v>
      </c>
      <c r="G40" s="71" t="s">
        <v>196</v>
      </c>
      <c r="H40" s="71" t="s">
        <v>197</v>
      </c>
      <c r="I40" s="71" t="s">
        <v>198</v>
      </c>
      <c r="J40" s="71" t="s">
        <v>199</v>
      </c>
      <c r="K40" s="71" t="s">
        <v>200</v>
      </c>
      <c r="L40" s="71" t="s">
        <v>201</v>
      </c>
      <c r="M40" s="71" t="s">
        <v>202</v>
      </c>
      <c r="N40" s="71" t="s">
        <v>203</v>
      </c>
      <c r="O40" s="71" t="s">
        <v>204</v>
      </c>
      <c r="P40" s="71" t="s">
        <v>205</v>
      </c>
      <c r="Q40" s="455" t="s">
        <v>206</v>
      </c>
      <c r="R40" s="456"/>
      <c r="S40" s="456"/>
      <c r="T40" s="456"/>
      <c r="U40" s="456"/>
      <c r="V40" s="456"/>
      <c r="W40" s="456"/>
      <c r="X40" s="457"/>
      <c r="Y40" s="455" t="s">
        <v>68</v>
      </c>
      <c r="Z40" s="456"/>
      <c r="AA40" s="456"/>
      <c r="AB40" s="456"/>
      <c r="AC40" s="456"/>
      <c r="AD40" s="456"/>
      <c r="AE40" s="488"/>
      <c r="AG40" s="82"/>
      <c r="AH40" s="82"/>
      <c r="AI40" s="82"/>
      <c r="AJ40" s="82"/>
      <c r="AK40" s="82"/>
      <c r="AL40" s="82"/>
      <c r="AM40" s="82"/>
      <c r="AN40" s="82"/>
      <c r="AO40" s="82"/>
    </row>
    <row r="41" spans="1:41" ht="57.75" customHeight="1" x14ac:dyDescent="0.25">
      <c r="A41" s="538" t="s">
        <v>286</v>
      </c>
      <c r="B41" s="519">
        <f>+B35</f>
        <v>0</v>
      </c>
      <c r="C41" s="83" t="s">
        <v>48</v>
      </c>
      <c r="D41" s="84"/>
      <c r="E41" s="84"/>
      <c r="F41" s="84"/>
      <c r="G41" s="84"/>
      <c r="H41" s="84"/>
      <c r="I41" s="84"/>
      <c r="J41" s="84">
        <v>0</v>
      </c>
      <c r="K41" s="168">
        <v>0.2</v>
      </c>
      <c r="L41" s="168">
        <v>0.2</v>
      </c>
      <c r="M41" s="168">
        <v>0.2</v>
      </c>
      <c r="N41" s="168">
        <v>0.2</v>
      </c>
      <c r="O41" s="168">
        <v>0.2</v>
      </c>
      <c r="P41" s="185">
        <f t="shared" ref="P41:P42" si="1">SUM(D41:O41)</f>
        <v>1</v>
      </c>
      <c r="Q41" s="353" t="s">
        <v>207</v>
      </c>
      <c r="R41" s="354"/>
      <c r="S41" s="354"/>
      <c r="T41" s="354"/>
      <c r="U41" s="354"/>
      <c r="V41" s="354"/>
      <c r="W41" s="354"/>
      <c r="X41" s="491"/>
      <c r="Y41" s="353" t="s">
        <v>69</v>
      </c>
      <c r="Z41" s="354"/>
      <c r="AA41" s="354"/>
      <c r="AB41" s="354"/>
      <c r="AC41" s="354"/>
      <c r="AD41" s="354"/>
      <c r="AE41" s="504"/>
      <c r="AG41" s="86"/>
      <c r="AH41" s="86"/>
      <c r="AI41" s="86"/>
      <c r="AJ41" s="86"/>
      <c r="AK41" s="86"/>
      <c r="AL41" s="86"/>
      <c r="AM41" s="86"/>
      <c r="AN41" s="86"/>
      <c r="AO41" s="86"/>
    </row>
    <row r="42" spans="1:41" ht="57.75" customHeight="1" x14ac:dyDescent="0.25">
      <c r="A42" s="538"/>
      <c r="B42" s="519"/>
      <c r="C42" s="87" t="s">
        <v>50</v>
      </c>
      <c r="D42" s="88"/>
      <c r="E42" s="88"/>
      <c r="F42" s="88"/>
      <c r="G42" s="88"/>
      <c r="H42" s="88"/>
      <c r="I42" s="88"/>
      <c r="J42" s="88"/>
      <c r="K42" s="88"/>
      <c r="L42" s="88"/>
      <c r="M42" s="88"/>
      <c r="N42" s="88"/>
      <c r="O42" s="88"/>
      <c r="P42" s="85">
        <f t="shared" si="1"/>
        <v>0</v>
      </c>
      <c r="Q42" s="355"/>
      <c r="R42" s="356"/>
      <c r="S42" s="356"/>
      <c r="T42" s="356"/>
      <c r="U42" s="356"/>
      <c r="V42" s="356"/>
      <c r="W42" s="356"/>
      <c r="X42" s="513"/>
      <c r="Y42" s="355"/>
      <c r="Z42" s="356"/>
      <c r="AA42" s="356"/>
      <c r="AB42" s="356"/>
      <c r="AC42" s="356"/>
      <c r="AD42" s="356"/>
      <c r="AE42" s="505"/>
    </row>
    <row r="43" spans="1:41" ht="15" customHeight="1" x14ac:dyDescent="0.25"/>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A2FBF770-3030-4094-A4B1-5251A913CEFC}">
      <formula1>$B$21:$M$21</formula1>
    </dataValidation>
    <dataValidation type="textLength" operator="lessThanOrEqual" allowBlank="1" showInputMessage="1" showErrorMessage="1" errorTitle="Máximo 2.000 caracteres" error="Máximo 2.000 caracteres" promptTitle="2.000 caracteres" sqref="Q30:Q31" xr:uid="{C8640A83-3043-4327-AEC8-31A7865236C9}">
      <formula1>2000</formula1>
    </dataValidation>
    <dataValidation type="textLength" operator="lessThanOrEqual" allowBlank="1" showInputMessage="1" showErrorMessage="1" errorTitle="Máximo 2.000 caracteres" error="Máximo 2.000 caracteres" sqref="AC35 Q35 Y35 Q41" xr:uid="{ACAF87EE-C30E-4850-B961-5757CBA90960}">
      <formula1>2000</formula1>
    </dataValidation>
  </dataValidations>
  <pageMargins left="1" right="1" top="1" bottom="1" header="0.5" footer="0.5"/>
  <pageSetup scale="18"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31C303DE-58AB-4E06-B6EC-A746EE5DF8AE}">
          <x14:formula1>
            <xm:f>listas!$C$2:$C$20</xm:f>
          </x14:formula1>
          <xm:sqref>AA15:AE15</xm:sqref>
        </x14:dataValidation>
        <x14:dataValidation type="list" allowBlank="1" showInputMessage="1" showErrorMessage="1" xr:uid="{2B6315A2-41BB-412E-8DA7-49AF6C78CDA8}">
          <x14:formula1>
            <xm:f>listas!$B$2:$B$8</xm:f>
          </x14:formula1>
          <xm:sqref>R15:X15</xm:sqref>
        </x14:dataValidation>
        <x14:dataValidation type="list" allowBlank="1" showInputMessage="1" showErrorMessage="1" xr:uid="{1F8A3616-972A-4C97-8D6D-C220B66157D3}">
          <x14:formula1>
            <xm:f>listas!$A$2:$A$6</xm:f>
          </x14:formula1>
          <xm:sqref>C15:K15</xm:sqref>
        </x14:dataValidation>
        <x14:dataValidation type="list" allowBlank="1" showInputMessage="1" showErrorMessage="1" xr:uid="{A35316FE-E25D-49AF-B0F6-00D9935655A8}">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E40C-FBC4-47B2-95FA-CFFEF58642C0}">
  <sheetPr>
    <tabColor theme="7" tint="0.39997558519241921"/>
    <pageSetUpPr fitToPage="1"/>
  </sheetPr>
  <dimension ref="A1:XFA27"/>
  <sheetViews>
    <sheetView tabSelected="1" view="pageBreakPreview" topLeftCell="A21" zoomScale="74" zoomScaleNormal="74" zoomScaleSheetLayoutView="74" workbookViewId="0">
      <selection activeCell="B25" sqref="B25:D25"/>
    </sheetView>
  </sheetViews>
  <sheetFormatPr baseColWidth="10" defaultColWidth="10.85546875" defaultRowHeight="14.25" x14ac:dyDescent="0.2"/>
  <cols>
    <col min="1" max="1" width="14.7109375" style="15" customWidth="1"/>
    <col min="2" max="3" width="10.28515625" style="15" customWidth="1"/>
    <col min="4" max="4" width="25.140625" style="15" customWidth="1"/>
    <col min="5" max="5" width="26.42578125" style="15" customWidth="1"/>
    <col min="6" max="6" width="26" style="15" customWidth="1"/>
    <col min="7" max="9" width="17.5703125" style="15" customWidth="1"/>
    <col min="10" max="10" width="19.85546875" style="15" customWidth="1"/>
    <col min="11" max="11" width="17.5703125" style="15" customWidth="1"/>
    <col min="12" max="15" width="8.7109375" style="15" customWidth="1"/>
    <col min="16" max="16" width="15.7109375" style="15" customWidth="1"/>
    <col min="17" max="17" width="35.5703125" style="15" customWidth="1"/>
    <col min="18" max="28" width="8.140625" style="15" customWidth="1"/>
    <col min="29" max="29" width="8.140625" style="30" customWidth="1"/>
    <col min="30" max="41" width="8.14062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16381" ht="15.95" customHeight="1" x14ac:dyDescent="0.2">
      <c r="A1" s="555" t="s">
        <v>148</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39" t="s">
        <v>149</v>
      </c>
      <c r="AV1" s="540"/>
    </row>
    <row r="2" spans="1:16381" ht="15.95" customHeight="1" x14ac:dyDescent="0.2">
      <c r="A2" s="541"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3" t="s">
        <v>151</v>
      </c>
      <c r="AV2" s="544"/>
    </row>
    <row r="3" spans="1:16381" ht="15" customHeight="1" x14ac:dyDescent="0.2">
      <c r="A3" s="545"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3" t="s">
        <v>153</v>
      </c>
      <c r="AV3" s="544"/>
    </row>
    <row r="4" spans="1:16381" ht="15.95" customHeight="1" x14ac:dyDescent="0.2">
      <c r="A4" s="547"/>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9" t="s">
        <v>287</v>
      </c>
      <c r="AV4" s="550"/>
    </row>
    <row r="5" spans="1:16381" ht="15" customHeight="1" x14ac:dyDescent="0.2">
      <c r="A5" s="568" t="s">
        <v>288</v>
      </c>
      <c r="B5" s="572"/>
      <c r="C5" s="572"/>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62" t="s">
        <v>289</v>
      </c>
    </row>
    <row r="6" spans="1:16381" ht="15" customHeight="1" x14ac:dyDescent="0.2">
      <c r="A6" s="565" t="s">
        <v>6</v>
      </c>
      <c r="B6" s="566">
        <v>45498</v>
      </c>
      <c r="C6" s="567"/>
      <c r="D6" s="302" t="s">
        <v>156</v>
      </c>
      <c r="E6" s="108"/>
      <c r="F6" s="109"/>
      <c r="G6" s="110"/>
      <c r="H6" s="111"/>
      <c r="I6" s="111"/>
      <c r="J6" s="111"/>
      <c r="K6" s="111"/>
      <c r="L6" s="111"/>
      <c r="M6" s="111"/>
      <c r="N6" s="111"/>
      <c r="O6" s="111"/>
      <c r="P6" s="111"/>
      <c r="Q6" s="111"/>
      <c r="R6" s="111"/>
      <c r="S6" s="111"/>
      <c r="T6" s="111"/>
      <c r="U6" s="111"/>
      <c r="V6" s="111"/>
      <c r="W6" s="111"/>
      <c r="X6" s="111"/>
      <c r="Y6" s="111"/>
      <c r="Z6" s="111"/>
      <c r="AA6" s="111"/>
      <c r="AB6" s="111"/>
      <c r="AC6" s="223"/>
      <c r="AD6" s="575"/>
      <c r="AE6" s="576"/>
      <c r="AF6" s="576"/>
      <c r="AG6" s="576"/>
      <c r="AH6" s="576"/>
      <c r="AI6" s="576"/>
      <c r="AJ6" s="576"/>
      <c r="AK6" s="576"/>
      <c r="AL6" s="576"/>
      <c r="AM6" s="576"/>
      <c r="AN6" s="576"/>
      <c r="AO6" s="576"/>
      <c r="AP6" s="576"/>
      <c r="AQ6" s="577"/>
      <c r="AR6" s="580"/>
      <c r="AS6" s="580"/>
      <c r="AT6" s="580"/>
      <c r="AU6" s="580"/>
      <c r="AV6" s="563"/>
    </row>
    <row r="7" spans="1:16381" ht="15" customHeight="1" x14ac:dyDescent="0.2">
      <c r="A7" s="565"/>
      <c r="B7" s="567"/>
      <c r="C7" s="567"/>
      <c r="D7" s="302" t="s">
        <v>157</v>
      </c>
      <c r="E7" s="108"/>
      <c r="F7" s="113"/>
      <c r="G7" s="114"/>
      <c r="H7" s="115"/>
      <c r="I7" s="115"/>
      <c r="J7" s="115"/>
      <c r="K7" s="115"/>
      <c r="L7" s="115"/>
      <c r="M7" s="115"/>
      <c r="N7" s="115"/>
      <c r="O7" s="115"/>
      <c r="P7" s="115"/>
      <c r="Q7" s="115"/>
      <c r="R7" s="115"/>
      <c r="S7" s="115"/>
      <c r="T7" s="115"/>
      <c r="U7" s="115"/>
      <c r="V7" s="115"/>
      <c r="W7" s="115"/>
      <c r="X7" s="115"/>
      <c r="Y7" s="115"/>
      <c r="Z7" s="115"/>
      <c r="AA7" s="115"/>
      <c r="AB7" s="115"/>
      <c r="AC7" s="224"/>
      <c r="AD7" s="575"/>
      <c r="AE7" s="576"/>
      <c r="AF7" s="576"/>
      <c r="AG7" s="576"/>
      <c r="AH7" s="576"/>
      <c r="AI7" s="576"/>
      <c r="AJ7" s="576"/>
      <c r="AK7" s="576"/>
      <c r="AL7" s="576"/>
      <c r="AM7" s="576"/>
      <c r="AN7" s="576"/>
      <c r="AO7" s="576"/>
      <c r="AP7" s="576"/>
      <c r="AQ7" s="577"/>
      <c r="AR7" s="580"/>
      <c r="AS7" s="580"/>
      <c r="AT7" s="580"/>
      <c r="AU7" s="580"/>
      <c r="AV7" s="563"/>
    </row>
    <row r="8" spans="1:16381" ht="15" customHeight="1" x14ac:dyDescent="0.2">
      <c r="A8" s="565"/>
      <c r="B8" s="567"/>
      <c r="C8" s="567"/>
      <c r="D8" s="302" t="s">
        <v>158</v>
      </c>
      <c r="E8" s="108" t="s">
        <v>159</v>
      </c>
      <c r="F8" s="117"/>
      <c r="G8" s="118"/>
      <c r="H8" s="119"/>
      <c r="I8" s="119"/>
      <c r="J8" s="119"/>
      <c r="K8" s="119"/>
      <c r="L8" s="119"/>
      <c r="M8" s="119"/>
      <c r="N8" s="119"/>
      <c r="O8" s="119"/>
      <c r="P8" s="119"/>
      <c r="Q8" s="119"/>
      <c r="R8" s="119"/>
      <c r="S8" s="119"/>
      <c r="T8" s="119"/>
      <c r="U8" s="119"/>
      <c r="V8" s="119"/>
      <c r="W8" s="119"/>
      <c r="X8" s="119"/>
      <c r="Y8" s="119"/>
      <c r="Z8" s="119"/>
      <c r="AA8" s="119"/>
      <c r="AB8" s="119"/>
      <c r="AC8" s="225"/>
      <c r="AD8" s="575"/>
      <c r="AE8" s="576"/>
      <c r="AF8" s="576"/>
      <c r="AG8" s="576"/>
      <c r="AH8" s="576"/>
      <c r="AI8" s="576"/>
      <c r="AJ8" s="576"/>
      <c r="AK8" s="576"/>
      <c r="AL8" s="576"/>
      <c r="AM8" s="576"/>
      <c r="AN8" s="576"/>
      <c r="AO8" s="576"/>
      <c r="AP8" s="576"/>
      <c r="AQ8" s="577"/>
      <c r="AR8" s="580"/>
      <c r="AS8" s="580"/>
      <c r="AT8" s="580"/>
      <c r="AU8" s="580"/>
      <c r="AV8" s="563"/>
    </row>
    <row r="9" spans="1:16381" ht="15" customHeight="1" x14ac:dyDescent="0.2">
      <c r="A9" s="568" t="s">
        <v>291</v>
      </c>
      <c r="B9" s="569"/>
      <c r="C9" s="569"/>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63"/>
    </row>
    <row r="10" spans="1:16381" ht="15" customHeight="1" x14ac:dyDescent="0.2">
      <c r="A10" s="568"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63"/>
    </row>
    <row r="11" spans="1:16381" ht="47.25" customHeight="1" x14ac:dyDescent="0.2">
      <c r="A11" s="565" t="s">
        <v>74</v>
      </c>
      <c r="B11" s="571"/>
      <c r="C11" s="571"/>
      <c r="D11" s="551" t="s">
        <v>293</v>
      </c>
      <c r="E11" s="551" t="s">
        <v>78</v>
      </c>
      <c r="F11" s="551" t="s">
        <v>80</v>
      </c>
      <c r="G11" s="551" t="s">
        <v>82</v>
      </c>
      <c r="H11" s="553"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63"/>
    </row>
    <row r="12" spans="1:16381" ht="30" x14ac:dyDescent="0.2">
      <c r="A12" s="307" t="s">
        <v>295</v>
      </c>
      <c r="B12" s="106" t="s">
        <v>296</v>
      </c>
      <c r="C12" s="106" t="s">
        <v>297</v>
      </c>
      <c r="D12" s="552"/>
      <c r="E12" s="552"/>
      <c r="F12" s="552"/>
      <c r="G12" s="552"/>
      <c r="H12" s="554"/>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64"/>
    </row>
    <row r="13" spans="1:16381" ht="97.5" customHeight="1" x14ac:dyDescent="0.2">
      <c r="A13" s="308">
        <v>355</v>
      </c>
      <c r="B13" s="176"/>
      <c r="C13" s="175"/>
      <c r="D13" s="175"/>
      <c r="E13" s="175" t="s">
        <v>300</v>
      </c>
      <c r="F13" s="175" t="s">
        <v>301</v>
      </c>
      <c r="G13" s="175" t="s">
        <v>302</v>
      </c>
      <c r="H13" s="269">
        <v>0.92</v>
      </c>
      <c r="I13" s="175" t="s">
        <v>303</v>
      </c>
      <c r="J13" s="175" t="s">
        <v>304</v>
      </c>
      <c r="K13" s="175" t="s">
        <v>305</v>
      </c>
      <c r="L13" s="177" t="s">
        <v>306</v>
      </c>
      <c r="M13" s="222">
        <v>0.91</v>
      </c>
      <c r="N13" s="177" t="s">
        <v>307</v>
      </c>
      <c r="O13" s="222">
        <v>0.92</v>
      </c>
      <c r="P13" s="177" t="s">
        <v>308</v>
      </c>
      <c r="Q13" s="95"/>
      <c r="R13" s="123"/>
      <c r="S13" s="123"/>
      <c r="T13" s="123"/>
      <c r="U13" s="123"/>
      <c r="V13" s="123"/>
      <c r="W13" s="123"/>
      <c r="X13" s="123"/>
      <c r="Y13" s="123"/>
      <c r="Z13" s="123"/>
      <c r="AA13" s="123"/>
      <c r="AB13" s="123"/>
      <c r="AC13" s="108" t="s">
        <v>306</v>
      </c>
      <c r="AD13" s="123"/>
      <c r="AE13" s="123"/>
      <c r="AF13" s="123"/>
      <c r="AG13" s="123"/>
      <c r="AH13" s="123"/>
      <c r="AI13" s="123"/>
      <c r="AJ13" s="123"/>
      <c r="AK13" s="123"/>
      <c r="AL13" s="123"/>
      <c r="AM13" s="123"/>
      <c r="AN13" s="123"/>
      <c r="AO13" s="123"/>
      <c r="AP13" s="123"/>
      <c r="AQ13" s="124"/>
      <c r="AR13" s="318" t="s">
        <v>234</v>
      </c>
      <c r="AS13" s="283" t="s">
        <v>396</v>
      </c>
      <c r="AT13" s="318" t="s">
        <v>234</v>
      </c>
      <c r="AU13" s="283" t="s">
        <v>396</v>
      </c>
      <c r="AV13" s="283" t="s">
        <v>396</v>
      </c>
    </row>
    <row r="14" spans="1:16381" ht="122.25" customHeight="1" x14ac:dyDescent="0.2">
      <c r="A14" s="308"/>
      <c r="B14" s="176">
        <v>25</v>
      </c>
      <c r="C14" s="175"/>
      <c r="D14" s="175"/>
      <c r="E14" s="175" t="s">
        <v>309</v>
      </c>
      <c r="F14" s="175" t="s">
        <v>310</v>
      </c>
      <c r="G14" s="175" t="s">
        <v>311</v>
      </c>
      <c r="H14" s="211">
        <v>1</v>
      </c>
      <c r="I14" s="175" t="s">
        <v>303</v>
      </c>
      <c r="J14" s="175" t="s">
        <v>312</v>
      </c>
      <c r="K14" s="175" t="s">
        <v>305</v>
      </c>
      <c r="L14" s="211">
        <v>1</v>
      </c>
      <c r="M14" s="211">
        <v>1</v>
      </c>
      <c r="N14" s="211">
        <v>1</v>
      </c>
      <c r="O14" s="211">
        <v>1</v>
      </c>
      <c r="P14" s="177" t="s">
        <v>308</v>
      </c>
      <c r="Q14" s="95"/>
      <c r="R14" s="123"/>
      <c r="S14" s="123"/>
      <c r="T14" s="123"/>
      <c r="U14" s="123"/>
      <c r="V14" s="123"/>
      <c r="W14" s="123"/>
      <c r="X14" s="123"/>
      <c r="Y14" s="123"/>
      <c r="Z14" s="123"/>
      <c r="AA14" s="123"/>
      <c r="AB14" s="123"/>
      <c r="AC14" s="283">
        <v>1</v>
      </c>
      <c r="AD14" s="123"/>
      <c r="AE14" s="123"/>
      <c r="AF14" s="123"/>
      <c r="AG14" s="123"/>
      <c r="AH14" s="123"/>
      <c r="AI14" s="123"/>
      <c r="AJ14" s="123"/>
      <c r="AK14" s="123"/>
      <c r="AL14" s="123"/>
      <c r="AM14" s="123"/>
      <c r="AN14" s="123"/>
      <c r="AO14" s="123"/>
      <c r="AP14" s="123"/>
      <c r="AQ14" s="124"/>
      <c r="AR14" s="318" t="s">
        <v>234</v>
      </c>
      <c r="AS14" s="283" t="s">
        <v>396</v>
      </c>
      <c r="AT14" s="318" t="s">
        <v>234</v>
      </c>
      <c r="AU14" s="283" t="s">
        <v>396</v>
      </c>
      <c r="AV14" s="283" t="s">
        <v>396</v>
      </c>
    </row>
    <row r="15" spans="1:16381" ht="186" customHeight="1" x14ac:dyDescent="0.2">
      <c r="A15" s="308"/>
      <c r="B15" s="176">
        <v>26</v>
      </c>
      <c r="C15" s="175"/>
      <c r="D15" s="175"/>
      <c r="E15" s="175" t="s">
        <v>313</v>
      </c>
      <c r="F15" s="175" t="s">
        <v>314</v>
      </c>
      <c r="G15" s="175" t="s">
        <v>311</v>
      </c>
      <c r="H15" s="211">
        <v>1</v>
      </c>
      <c r="I15" s="175" t="s">
        <v>303</v>
      </c>
      <c r="J15" s="175" t="s">
        <v>315</v>
      </c>
      <c r="K15" s="175" t="s">
        <v>305</v>
      </c>
      <c r="L15" s="211">
        <v>1</v>
      </c>
      <c r="M15" s="211">
        <v>1</v>
      </c>
      <c r="N15" s="211">
        <v>1</v>
      </c>
      <c r="O15" s="211">
        <v>1</v>
      </c>
      <c r="P15" s="177" t="s">
        <v>308</v>
      </c>
      <c r="Q15" s="95"/>
      <c r="R15" s="123"/>
      <c r="S15" s="123"/>
      <c r="T15" s="123"/>
      <c r="U15" s="123"/>
      <c r="V15" s="123"/>
      <c r="W15" s="123"/>
      <c r="X15" s="123"/>
      <c r="Y15" s="123"/>
      <c r="Z15" s="123"/>
      <c r="AA15" s="123"/>
      <c r="AB15" s="123"/>
      <c r="AC15" s="283">
        <v>1</v>
      </c>
      <c r="AD15" s="123"/>
      <c r="AE15" s="123"/>
      <c r="AF15" s="123"/>
      <c r="AG15" s="123"/>
      <c r="AH15" s="123"/>
      <c r="AI15" s="123"/>
      <c r="AJ15" s="123"/>
      <c r="AK15" s="123"/>
      <c r="AL15" s="123"/>
      <c r="AM15" s="123"/>
      <c r="AN15" s="123"/>
      <c r="AO15" s="123"/>
      <c r="AP15" s="123"/>
      <c r="AQ15" s="124"/>
      <c r="AR15" s="318" t="s">
        <v>234</v>
      </c>
      <c r="AS15" s="283" t="s">
        <v>396</v>
      </c>
      <c r="AT15" s="318" t="s">
        <v>234</v>
      </c>
      <c r="AU15" s="283" t="s">
        <v>396</v>
      </c>
      <c r="AV15" s="283" t="s">
        <v>396</v>
      </c>
    </row>
    <row r="16" spans="1:16381" s="70" customFormat="1" ht="144.75" customHeight="1" x14ac:dyDescent="0.2">
      <c r="A16" s="308"/>
      <c r="B16" s="176">
        <v>27</v>
      </c>
      <c r="C16" s="175"/>
      <c r="D16" s="175"/>
      <c r="E16" s="175" t="s">
        <v>316</v>
      </c>
      <c r="F16" s="175" t="s">
        <v>317</v>
      </c>
      <c r="G16" s="175" t="s">
        <v>302</v>
      </c>
      <c r="H16" s="211">
        <v>0.92</v>
      </c>
      <c r="I16" s="175" t="s">
        <v>303</v>
      </c>
      <c r="J16" s="175" t="s">
        <v>318</v>
      </c>
      <c r="K16" s="175" t="s">
        <v>305</v>
      </c>
      <c r="L16" s="177" t="s">
        <v>319</v>
      </c>
      <c r="M16" s="222">
        <v>0.91</v>
      </c>
      <c r="N16" s="177" t="s">
        <v>307</v>
      </c>
      <c r="O16" s="222">
        <v>0.92</v>
      </c>
      <c r="P16" s="177" t="s">
        <v>308</v>
      </c>
      <c r="Q16" s="95"/>
      <c r="R16" s="123"/>
      <c r="S16" s="123"/>
      <c r="T16" s="123"/>
      <c r="U16" s="123"/>
      <c r="V16" s="123"/>
      <c r="W16" s="123"/>
      <c r="X16" s="123"/>
      <c r="Y16" s="123"/>
      <c r="Z16" s="123"/>
      <c r="AA16" s="123"/>
      <c r="AB16" s="123"/>
      <c r="AC16" s="284">
        <v>0.90500000000000003</v>
      </c>
      <c r="AD16" s="123"/>
      <c r="AE16" s="123"/>
      <c r="AF16" s="123"/>
      <c r="AG16" s="123"/>
      <c r="AH16" s="123"/>
      <c r="AI16" s="123"/>
      <c r="AJ16" s="123"/>
      <c r="AK16" s="123"/>
      <c r="AL16" s="123"/>
      <c r="AM16" s="123"/>
      <c r="AN16" s="123"/>
      <c r="AO16" s="123"/>
      <c r="AP16" s="123"/>
      <c r="AQ16" s="124"/>
      <c r="AR16" s="318" t="s">
        <v>234</v>
      </c>
      <c r="AS16" s="283" t="s">
        <v>396</v>
      </c>
      <c r="AT16" s="318" t="s">
        <v>234</v>
      </c>
      <c r="AU16" s="283" t="s">
        <v>396</v>
      </c>
      <c r="AV16" s="283" t="s">
        <v>396</v>
      </c>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row>
    <row r="17" spans="1:16381" s="70" customFormat="1" ht="126.75" customHeight="1" x14ac:dyDescent="0.2">
      <c r="A17" s="308"/>
      <c r="B17" s="176"/>
      <c r="C17" s="175"/>
      <c r="D17" s="175">
        <v>1</v>
      </c>
      <c r="E17" s="175" t="s">
        <v>132</v>
      </c>
      <c r="F17" s="175" t="s">
        <v>320</v>
      </c>
      <c r="G17" s="175" t="s">
        <v>311</v>
      </c>
      <c r="H17" s="269">
        <v>1</v>
      </c>
      <c r="I17" s="175" t="s">
        <v>303</v>
      </c>
      <c r="J17" s="175" t="s">
        <v>321</v>
      </c>
      <c r="K17" s="175" t="s">
        <v>305</v>
      </c>
      <c r="L17" s="222">
        <v>1</v>
      </c>
      <c r="M17" s="222">
        <v>1</v>
      </c>
      <c r="N17" s="222">
        <v>1</v>
      </c>
      <c r="O17" s="222">
        <v>1</v>
      </c>
      <c r="P17" s="177" t="s">
        <v>308</v>
      </c>
      <c r="Q17" s="175"/>
      <c r="R17" s="123"/>
      <c r="S17" s="123"/>
      <c r="T17" s="123"/>
      <c r="U17" s="123"/>
      <c r="V17" s="123"/>
      <c r="W17" s="123"/>
      <c r="X17" s="123"/>
      <c r="Y17" s="123"/>
      <c r="Z17" s="123"/>
      <c r="AA17" s="123"/>
      <c r="AB17" s="123"/>
      <c r="AC17" s="222">
        <v>1</v>
      </c>
      <c r="AD17" s="123"/>
      <c r="AE17" s="123"/>
      <c r="AF17" s="123"/>
      <c r="AG17" s="123"/>
      <c r="AH17" s="123"/>
      <c r="AI17" s="123"/>
      <c r="AJ17" s="123"/>
      <c r="AK17" s="123"/>
      <c r="AL17" s="123"/>
      <c r="AM17" s="123"/>
      <c r="AN17" s="123"/>
      <c r="AO17" s="123"/>
      <c r="AP17" s="123"/>
      <c r="AQ17" s="124"/>
      <c r="AR17" s="318" t="s">
        <v>234</v>
      </c>
      <c r="AS17" s="283" t="s">
        <v>396</v>
      </c>
      <c r="AT17" s="318" t="s">
        <v>234</v>
      </c>
      <c r="AU17" s="283" t="s">
        <v>396</v>
      </c>
      <c r="AV17" s="283" t="s">
        <v>396</v>
      </c>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row>
    <row r="18" spans="1:16381" s="70" customFormat="1" ht="159" customHeight="1" x14ac:dyDescent="0.2">
      <c r="A18" s="308"/>
      <c r="B18" s="176"/>
      <c r="C18" s="175"/>
      <c r="D18" s="175">
        <v>2</v>
      </c>
      <c r="E18" s="175" t="s">
        <v>133</v>
      </c>
      <c r="F18" s="175" t="s">
        <v>322</v>
      </c>
      <c r="G18" s="175" t="s">
        <v>302</v>
      </c>
      <c r="H18" s="269">
        <v>0.92</v>
      </c>
      <c r="I18" s="175" t="s">
        <v>303</v>
      </c>
      <c r="J18" s="175" t="s">
        <v>323</v>
      </c>
      <c r="K18" s="175" t="s">
        <v>324</v>
      </c>
      <c r="L18" s="282">
        <v>0.90500000000000003</v>
      </c>
      <c r="M18" s="222">
        <v>0.91</v>
      </c>
      <c r="N18" s="282">
        <v>0.91500000000000004</v>
      </c>
      <c r="O18" s="222">
        <v>0.92</v>
      </c>
      <c r="P18" s="177" t="s">
        <v>308</v>
      </c>
      <c r="Q18" s="175"/>
      <c r="R18" s="123"/>
      <c r="S18" s="123"/>
      <c r="T18" s="123"/>
      <c r="U18" s="123"/>
      <c r="V18" s="123"/>
      <c r="W18" s="123"/>
      <c r="X18" s="123"/>
      <c r="Y18" s="123"/>
      <c r="Z18" s="123"/>
      <c r="AA18" s="123"/>
      <c r="AB18" s="123"/>
      <c r="AC18" s="222">
        <v>0.92</v>
      </c>
      <c r="AD18" s="123"/>
      <c r="AE18" s="123"/>
      <c r="AF18" s="123"/>
      <c r="AG18" s="123"/>
      <c r="AH18" s="123"/>
      <c r="AI18" s="123"/>
      <c r="AJ18" s="123"/>
      <c r="AK18" s="123"/>
      <c r="AL18" s="123"/>
      <c r="AM18" s="123"/>
      <c r="AN18" s="123"/>
      <c r="AO18" s="123"/>
      <c r="AP18" s="123"/>
      <c r="AQ18" s="124"/>
      <c r="AR18" s="318" t="s">
        <v>234</v>
      </c>
      <c r="AS18" s="283" t="s">
        <v>396</v>
      </c>
      <c r="AT18" s="318" t="s">
        <v>234</v>
      </c>
      <c r="AU18" s="283" t="s">
        <v>396</v>
      </c>
      <c r="AV18" s="283" t="s">
        <v>396</v>
      </c>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row>
    <row r="19" spans="1:16381" s="70" customFormat="1" ht="137.25" customHeight="1" x14ac:dyDescent="0.2">
      <c r="A19" s="308"/>
      <c r="B19" s="176"/>
      <c r="C19" s="175"/>
      <c r="D19" s="175">
        <v>3</v>
      </c>
      <c r="E19" s="175" t="s">
        <v>134</v>
      </c>
      <c r="F19" s="175" t="s">
        <v>325</v>
      </c>
      <c r="G19" s="175" t="s">
        <v>311</v>
      </c>
      <c r="H19" s="269">
        <v>1</v>
      </c>
      <c r="I19" s="175" t="s">
        <v>303</v>
      </c>
      <c r="J19" s="175" t="s">
        <v>326</v>
      </c>
      <c r="K19" s="175" t="s">
        <v>327</v>
      </c>
      <c r="L19" s="222">
        <v>1</v>
      </c>
      <c r="M19" s="222">
        <v>1</v>
      </c>
      <c r="N19" s="222">
        <v>1</v>
      </c>
      <c r="O19" s="222">
        <v>1</v>
      </c>
      <c r="P19" s="177" t="s">
        <v>308</v>
      </c>
      <c r="Q19" s="175"/>
      <c r="R19" s="123"/>
      <c r="S19" s="123"/>
      <c r="T19" s="123"/>
      <c r="U19" s="123"/>
      <c r="V19" s="123"/>
      <c r="W19" s="123"/>
      <c r="X19" s="123"/>
      <c r="Y19" s="123"/>
      <c r="Z19" s="123"/>
      <c r="AA19" s="123"/>
      <c r="AB19" s="123"/>
      <c r="AC19" s="222">
        <v>1</v>
      </c>
      <c r="AD19" s="123"/>
      <c r="AE19" s="123"/>
      <c r="AF19" s="123"/>
      <c r="AG19" s="123"/>
      <c r="AH19" s="123"/>
      <c r="AI19" s="123"/>
      <c r="AJ19" s="123"/>
      <c r="AK19" s="123"/>
      <c r="AL19" s="123"/>
      <c r="AM19" s="123"/>
      <c r="AN19" s="123"/>
      <c r="AO19" s="123"/>
      <c r="AP19" s="123"/>
      <c r="AQ19" s="124"/>
      <c r="AR19" s="318" t="s">
        <v>234</v>
      </c>
      <c r="AS19" s="283" t="s">
        <v>396</v>
      </c>
      <c r="AT19" s="318" t="s">
        <v>234</v>
      </c>
      <c r="AU19" s="283" t="s">
        <v>396</v>
      </c>
      <c r="AV19" s="283" t="s">
        <v>396</v>
      </c>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row>
    <row r="20" spans="1:16381" s="70" customFormat="1" ht="122.25" hidden="1" customHeight="1" x14ac:dyDescent="0.2">
      <c r="A20" s="308"/>
      <c r="B20" s="176"/>
      <c r="C20" s="175"/>
      <c r="D20" s="175">
        <v>4</v>
      </c>
      <c r="E20" s="175" t="s">
        <v>135</v>
      </c>
      <c r="F20" s="175" t="s">
        <v>328</v>
      </c>
      <c r="G20" s="175" t="s">
        <v>329</v>
      </c>
      <c r="H20" s="175">
        <v>1</v>
      </c>
      <c r="I20" s="175" t="s">
        <v>330</v>
      </c>
      <c r="J20" s="175" t="s">
        <v>135</v>
      </c>
      <c r="K20" s="175" t="s">
        <v>305</v>
      </c>
      <c r="L20" s="301">
        <v>0.25</v>
      </c>
      <c r="M20" s="301">
        <v>0.25</v>
      </c>
      <c r="N20" s="301">
        <v>0.25</v>
      </c>
      <c r="O20" s="301">
        <v>0.25</v>
      </c>
      <c r="P20" s="177" t="s">
        <v>308</v>
      </c>
      <c r="Q20" s="175"/>
      <c r="R20" s="123"/>
      <c r="S20" s="123"/>
      <c r="T20" s="123"/>
      <c r="U20" s="123"/>
      <c r="V20" s="123"/>
      <c r="W20" s="123"/>
      <c r="X20" s="123"/>
      <c r="Y20" s="123"/>
      <c r="Z20" s="123"/>
      <c r="AA20" s="123"/>
      <c r="AB20" s="123"/>
      <c r="AC20" s="177">
        <v>1</v>
      </c>
      <c r="AD20" s="123"/>
      <c r="AE20" s="123"/>
      <c r="AF20" s="123"/>
      <c r="AG20" s="123"/>
      <c r="AH20" s="123"/>
      <c r="AI20" s="123"/>
      <c r="AJ20" s="123"/>
      <c r="AK20" s="123"/>
      <c r="AL20" s="123"/>
      <c r="AM20" s="123"/>
      <c r="AN20" s="123"/>
      <c r="AO20" s="123"/>
      <c r="AP20" s="123"/>
      <c r="AQ20" s="124"/>
      <c r="AR20" s="318" t="s">
        <v>234</v>
      </c>
      <c r="AS20" s="283" t="s">
        <v>396</v>
      </c>
      <c r="AT20" s="318" t="s">
        <v>234</v>
      </c>
      <c r="AU20" s="283" t="s">
        <v>396</v>
      </c>
      <c r="AV20" s="283" t="s">
        <v>396</v>
      </c>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row>
    <row r="21" spans="1:16381" s="70" customFormat="1" ht="103.5" customHeight="1" x14ac:dyDescent="0.2">
      <c r="A21" s="308"/>
      <c r="B21" s="176"/>
      <c r="C21" s="175"/>
      <c r="D21" s="175">
        <v>5</v>
      </c>
      <c r="E21" s="175" t="s">
        <v>138</v>
      </c>
      <c r="F21" s="175" t="s">
        <v>331</v>
      </c>
      <c r="G21" s="175" t="s">
        <v>329</v>
      </c>
      <c r="H21" s="175">
        <v>1</v>
      </c>
      <c r="I21" s="175" t="s">
        <v>330</v>
      </c>
      <c r="J21" s="175" t="s">
        <v>138</v>
      </c>
      <c r="K21" s="175" t="s">
        <v>327</v>
      </c>
      <c r="L21" s="301">
        <v>0.25</v>
      </c>
      <c r="M21" s="301">
        <v>0.25</v>
      </c>
      <c r="N21" s="301">
        <v>0.25</v>
      </c>
      <c r="O21" s="301">
        <v>0.25</v>
      </c>
      <c r="P21" s="177" t="s">
        <v>308</v>
      </c>
      <c r="Q21" s="175"/>
      <c r="R21" s="123"/>
      <c r="S21" s="123"/>
      <c r="T21" s="123"/>
      <c r="U21" s="123"/>
      <c r="V21" s="123"/>
      <c r="W21" s="123"/>
      <c r="X21" s="123"/>
      <c r="Y21" s="123"/>
      <c r="Z21" s="123"/>
      <c r="AA21" s="123"/>
      <c r="AB21" s="123"/>
      <c r="AC21" s="177">
        <v>1</v>
      </c>
      <c r="AD21" s="123"/>
      <c r="AE21" s="123"/>
      <c r="AF21" s="123"/>
      <c r="AG21" s="123"/>
      <c r="AH21" s="123"/>
      <c r="AI21" s="123"/>
      <c r="AJ21" s="123"/>
      <c r="AK21" s="123"/>
      <c r="AL21" s="123"/>
      <c r="AM21" s="123"/>
      <c r="AN21" s="123"/>
      <c r="AO21" s="123"/>
      <c r="AP21" s="123"/>
      <c r="AQ21" s="124"/>
      <c r="AR21" s="318" t="s">
        <v>234</v>
      </c>
      <c r="AS21" s="283" t="s">
        <v>396</v>
      </c>
      <c r="AT21" s="318" t="s">
        <v>234</v>
      </c>
      <c r="AU21" s="283" t="s">
        <v>396</v>
      </c>
      <c r="AV21" s="283" t="s">
        <v>396</v>
      </c>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row>
    <row r="22" spans="1:16381" s="70" customFormat="1" ht="103.5" customHeight="1" x14ac:dyDescent="0.2">
      <c r="A22" s="308"/>
      <c r="B22" s="176"/>
      <c r="C22" s="175"/>
      <c r="D22" s="175">
        <v>6</v>
      </c>
      <c r="E22" s="175" t="s">
        <v>142</v>
      </c>
      <c r="F22" s="175" t="s">
        <v>332</v>
      </c>
      <c r="G22" s="175" t="s">
        <v>329</v>
      </c>
      <c r="H22" s="175">
        <v>1</v>
      </c>
      <c r="I22" s="175" t="s">
        <v>330</v>
      </c>
      <c r="J22" s="175" t="s">
        <v>142</v>
      </c>
      <c r="K22" s="175" t="s">
        <v>333</v>
      </c>
      <c r="L22" s="301">
        <v>0.25</v>
      </c>
      <c r="M22" s="301">
        <v>0.25</v>
      </c>
      <c r="N22" s="301">
        <v>0.25</v>
      </c>
      <c r="O22" s="301">
        <v>0.25</v>
      </c>
      <c r="P22" s="177" t="s">
        <v>308</v>
      </c>
      <c r="Q22" s="175"/>
      <c r="R22" s="123"/>
      <c r="S22" s="123"/>
      <c r="T22" s="123"/>
      <c r="U22" s="123"/>
      <c r="V22" s="123"/>
      <c r="W22" s="123"/>
      <c r="X22" s="123"/>
      <c r="Y22" s="123"/>
      <c r="Z22" s="123"/>
      <c r="AA22" s="123"/>
      <c r="AB22" s="123"/>
      <c r="AC22" s="177">
        <v>1</v>
      </c>
      <c r="AD22" s="123"/>
      <c r="AE22" s="123"/>
      <c r="AF22" s="123"/>
      <c r="AG22" s="123"/>
      <c r="AH22" s="123"/>
      <c r="AI22" s="123"/>
      <c r="AJ22" s="123"/>
      <c r="AK22" s="123"/>
      <c r="AL22" s="123"/>
      <c r="AM22" s="123"/>
      <c r="AN22" s="123"/>
      <c r="AO22" s="123"/>
      <c r="AP22" s="123"/>
      <c r="AQ22" s="124"/>
      <c r="AR22" s="318" t="s">
        <v>234</v>
      </c>
      <c r="AS22" s="283" t="s">
        <v>396</v>
      </c>
      <c r="AT22" s="318" t="s">
        <v>234</v>
      </c>
      <c r="AU22" s="283" t="s">
        <v>396</v>
      </c>
      <c r="AV22" s="283" t="s">
        <v>396</v>
      </c>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row>
    <row r="23" spans="1:16381" s="70" customFormat="1" ht="144" customHeight="1" x14ac:dyDescent="0.2">
      <c r="A23" s="308"/>
      <c r="B23" s="176"/>
      <c r="C23" s="175"/>
      <c r="D23" s="175">
        <v>7</v>
      </c>
      <c r="E23" s="175" t="s">
        <v>143</v>
      </c>
      <c r="F23" s="175" t="s">
        <v>334</v>
      </c>
      <c r="G23" s="175" t="s">
        <v>311</v>
      </c>
      <c r="H23" s="269">
        <v>1</v>
      </c>
      <c r="I23" s="175" t="s">
        <v>303</v>
      </c>
      <c r="J23" s="175" t="s">
        <v>335</v>
      </c>
      <c r="K23" s="175" t="s">
        <v>336</v>
      </c>
      <c r="L23" s="222">
        <v>1</v>
      </c>
      <c r="M23" s="222">
        <v>1</v>
      </c>
      <c r="N23" s="222">
        <v>1</v>
      </c>
      <c r="O23" s="222">
        <v>1</v>
      </c>
      <c r="P23" s="177" t="s">
        <v>308</v>
      </c>
      <c r="Q23" s="175"/>
      <c r="R23" s="123"/>
      <c r="S23" s="123"/>
      <c r="T23" s="123"/>
      <c r="U23" s="123"/>
      <c r="V23" s="123"/>
      <c r="W23" s="123"/>
      <c r="X23" s="123"/>
      <c r="Y23" s="123"/>
      <c r="Z23" s="123"/>
      <c r="AA23" s="123"/>
      <c r="AB23" s="123"/>
      <c r="AC23" s="222">
        <v>1</v>
      </c>
      <c r="AD23" s="123"/>
      <c r="AE23" s="123"/>
      <c r="AF23" s="123"/>
      <c r="AG23" s="123"/>
      <c r="AH23" s="123"/>
      <c r="AI23" s="123"/>
      <c r="AJ23" s="123"/>
      <c r="AK23" s="123"/>
      <c r="AL23" s="123"/>
      <c r="AM23" s="123"/>
      <c r="AN23" s="123"/>
      <c r="AO23" s="123"/>
      <c r="AP23" s="123"/>
      <c r="AQ23" s="124"/>
      <c r="AR23" s="318" t="s">
        <v>234</v>
      </c>
      <c r="AS23" s="283" t="s">
        <v>396</v>
      </c>
      <c r="AT23" s="318" t="s">
        <v>234</v>
      </c>
      <c r="AU23" s="283" t="s">
        <v>396</v>
      </c>
      <c r="AV23" s="283" t="s">
        <v>396</v>
      </c>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89" hidden="1" customHeight="1" x14ac:dyDescent="0.2">
      <c r="A24" s="308"/>
      <c r="B24" s="176"/>
      <c r="C24" s="175"/>
      <c r="D24" s="175">
        <v>8</v>
      </c>
      <c r="E24" s="175" t="s">
        <v>147</v>
      </c>
      <c r="F24" s="175" t="s">
        <v>337</v>
      </c>
      <c r="G24" s="175" t="s">
        <v>311</v>
      </c>
      <c r="H24" s="269">
        <v>1</v>
      </c>
      <c r="I24" s="175" t="s">
        <v>303</v>
      </c>
      <c r="J24" s="175" t="s">
        <v>338</v>
      </c>
      <c r="K24" s="175" t="s">
        <v>305</v>
      </c>
      <c r="L24" s="222">
        <v>1</v>
      </c>
      <c r="M24" s="222">
        <v>1</v>
      </c>
      <c r="N24" s="222">
        <v>1</v>
      </c>
      <c r="O24" s="222">
        <v>1</v>
      </c>
      <c r="P24" s="177" t="s">
        <v>308</v>
      </c>
      <c r="Q24" s="175"/>
      <c r="R24" s="123"/>
      <c r="S24" s="123"/>
      <c r="T24" s="123"/>
      <c r="U24" s="123"/>
      <c r="V24" s="123"/>
      <c r="W24" s="123"/>
      <c r="X24" s="123"/>
      <c r="Y24" s="123"/>
      <c r="Z24" s="123"/>
      <c r="AA24" s="123"/>
      <c r="AB24" s="123"/>
      <c r="AC24" s="222">
        <v>1</v>
      </c>
      <c r="AD24" s="123"/>
      <c r="AE24" s="123"/>
      <c r="AF24" s="123"/>
      <c r="AG24" s="123"/>
      <c r="AH24" s="123"/>
      <c r="AI24" s="123"/>
      <c r="AJ24" s="123"/>
      <c r="AK24" s="123"/>
      <c r="AL24" s="123"/>
      <c r="AM24" s="123"/>
      <c r="AN24" s="123"/>
      <c r="AO24" s="123"/>
      <c r="AP24" s="123"/>
      <c r="AQ24" s="124"/>
      <c r="AR24" s="124"/>
      <c r="AS24" s="124"/>
      <c r="AT24" s="124"/>
      <c r="AU24" s="124"/>
      <c r="AV24" s="309"/>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row r="25" spans="1:16381" s="70" customFormat="1" ht="37.5" customHeight="1" x14ac:dyDescent="0.2">
      <c r="A25" s="582" t="s">
        <v>339</v>
      </c>
      <c r="B25" s="584"/>
      <c r="C25" s="584"/>
      <c r="D25" s="584"/>
      <c r="E25" s="585" t="s">
        <v>340</v>
      </c>
      <c r="F25" s="585"/>
      <c r="G25" s="585"/>
      <c r="H25" s="585"/>
      <c r="I25" s="585"/>
      <c r="J25" s="585"/>
      <c r="K25" s="585"/>
      <c r="L25" s="585"/>
      <c r="M25" s="581" t="s">
        <v>341</v>
      </c>
      <c r="N25" s="581"/>
      <c r="O25" s="581"/>
      <c r="P25" s="581"/>
      <c r="Q25" s="581"/>
      <c r="R25" s="581" t="s">
        <v>341</v>
      </c>
      <c r="S25" s="581"/>
      <c r="T25" s="581"/>
      <c r="U25" s="581"/>
      <c r="V25" s="581"/>
      <c r="W25" s="581"/>
      <c r="X25" s="581"/>
      <c r="Y25" s="581"/>
      <c r="Z25" s="581" t="s">
        <v>341</v>
      </c>
      <c r="AA25" s="581"/>
      <c r="AB25" s="581"/>
      <c r="AC25" s="581"/>
      <c r="AD25" s="581"/>
      <c r="AE25" s="581"/>
      <c r="AF25" s="581"/>
      <c r="AG25" s="581"/>
      <c r="AH25" s="581"/>
      <c r="AI25" s="581"/>
      <c r="AJ25" s="581"/>
      <c r="AK25" s="581"/>
      <c r="AL25" s="585" t="s">
        <v>342</v>
      </c>
      <c r="AM25" s="585"/>
      <c r="AN25" s="585"/>
      <c r="AO25" s="585"/>
      <c r="AP25" s="581" t="s">
        <v>343</v>
      </c>
      <c r="AQ25" s="581"/>
      <c r="AR25" s="581"/>
      <c r="AS25" s="581"/>
      <c r="AT25" s="581"/>
      <c r="AU25" s="581"/>
      <c r="AV25" s="588"/>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row>
    <row r="26" spans="1:16381" s="70" customFormat="1" ht="15" x14ac:dyDescent="0.2">
      <c r="A26" s="582"/>
      <c r="B26" s="581" t="s">
        <v>344</v>
      </c>
      <c r="C26" s="581"/>
      <c r="D26" s="581"/>
      <c r="E26" s="585"/>
      <c r="F26" s="585"/>
      <c r="G26" s="585"/>
      <c r="H26" s="585"/>
      <c r="I26" s="585"/>
      <c r="J26" s="585"/>
      <c r="K26" s="585"/>
      <c r="L26" s="585"/>
      <c r="M26" s="581" t="s">
        <v>345</v>
      </c>
      <c r="N26" s="581"/>
      <c r="O26" s="581"/>
      <c r="P26" s="581"/>
      <c r="Q26" s="581"/>
      <c r="R26" s="581" t="s">
        <v>346</v>
      </c>
      <c r="S26" s="581"/>
      <c r="T26" s="581"/>
      <c r="U26" s="581"/>
      <c r="V26" s="581"/>
      <c r="W26" s="581"/>
      <c r="X26" s="581"/>
      <c r="Y26" s="581"/>
      <c r="Z26" s="581" t="s">
        <v>347</v>
      </c>
      <c r="AA26" s="581"/>
      <c r="AB26" s="581"/>
      <c r="AC26" s="581"/>
      <c r="AD26" s="581"/>
      <c r="AE26" s="581"/>
      <c r="AF26" s="581"/>
      <c r="AG26" s="581"/>
      <c r="AH26" s="581"/>
      <c r="AI26" s="581"/>
      <c r="AJ26" s="581"/>
      <c r="AK26" s="581"/>
      <c r="AL26" s="585"/>
      <c r="AM26" s="585"/>
      <c r="AN26" s="585"/>
      <c r="AO26" s="585"/>
      <c r="AP26" s="581" t="s">
        <v>345</v>
      </c>
      <c r="AQ26" s="581"/>
      <c r="AR26" s="581"/>
      <c r="AS26" s="581"/>
      <c r="AT26" s="581"/>
      <c r="AU26" s="581"/>
      <c r="AV26" s="588"/>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c r="XEV26" s="15"/>
      <c r="XEW26" s="15"/>
      <c r="XEX26" s="15"/>
      <c r="XEY26" s="15"/>
      <c r="XEZ26" s="15"/>
      <c r="XFA26" s="15"/>
    </row>
    <row r="27" spans="1:16381" s="70" customFormat="1" ht="15.95" customHeight="1" thickBot="1" x14ac:dyDescent="0.25">
      <c r="A27" s="583"/>
      <c r="B27" s="587" t="s">
        <v>348</v>
      </c>
      <c r="C27" s="587"/>
      <c r="D27" s="587"/>
      <c r="E27" s="586"/>
      <c r="F27" s="586"/>
      <c r="G27" s="586"/>
      <c r="H27" s="586"/>
      <c r="I27" s="586"/>
      <c r="J27" s="586"/>
      <c r="K27" s="586"/>
      <c r="L27" s="586"/>
      <c r="M27" s="587" t="s">
        <v>349</v>
      </c>
      <c r="N27" s="587"/>
      <c r="O27" s="587"/>
      <c r="P27" s="587"/>
      <c r="Q27" s="587"/>
      <c r="R27" s="587" t="s">
        <v>350</v>
      </c>
      <c r="S27" s="587"/>
      <c r="T27" s="587"/>
      <c r="U27" s="587"/>
      <c r="V27" s="587"/>
      <c r="W27" s="587"/>
      <c r="X27" s="587"/>
      <c r="Y27" s="587"/>
      <c r="Z27" s="587" t="s">
        <v>350</v>
      </c>
      <c r="AA27" s="587"/>
      <c r="AB27" s="587"/>
      <c r="AC27" s="587"/>
      <c r="AD27" s="587"/>
      <c r="AE27" s="587"/>
      <c r="AF27" s="587"/>
      <c r="AG27" s="587"/>
      <c r="AH27" s="587"/>
      <c r="AI27" s="587"/>
      <c r="AJ27" s="587"/>
      <c r="AK27" s="587"/>
      <c r="AL27" s="586"/>
      <c r="AM27" s="586"/>
      <c r="AN27" s="586"/>
      <c r="AO27" s="586"/>
      <c r="AP27" s="587" t="s">
        <v>349</v>
      </c>
      <c r="AQ27" s="587"/>
      <c r="AR27" s="587"/>
      <c r="AS27" s="587"/>
      <c r="AT27" s="587"/>
      <c r="AU27" s="587"/>
      <c r="AV27" s="589"/>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5"/>
      <c r="XEJ27" s="15"/>
      <c r="XEK27" s="15"/>
      <c r="XEL27" s="15"/>
      <c r="XEM27" s="15"/>
      <c r="XEN27" s="15"/>
      <c r="XEO27" s="15"/>
      <c r="XEP27" s="15"/>
      <c r="XEQ27" s="15"/>
      <c r="XER27" s="15"/>
      <c r="XES27" s="15"/>
      <c r="XET27" s="15"/>
      <c r="XEU27" s="15"/>
      <c r="XEV27" s="15"/>
      <c r="XEW27" s="15"/>
      <c r="XEX27" s="15"/>
      <c r="XEY27" s="15"/>
      <c r="XEZ27" s="15"/>
      <c r="XFA27" s="15"/>
    </row>
  </sheetData>
  <mergeCells count="53">
    <mergeCell ref="AP26:AV26"/>
    <mergeCell ref="Z25:AK25"/>
    <mergeCell ref="AL25:AO27"/>
    <mergeCell ref="AP25:AV25"/>
    <mergeCell ref="J11:J12"/>
    <mergeCell ref="K11:K12"/>
    <mergeCell ref="L11:O11"/>
    <mergeCell ref="P11:P12"/>
    <mergeCell ref="Q11:Q12"/>
    <mergeCell ref="R11:AC11"/>
    <mergeCell ref="M27:Q27"/>
    <mergeCell ref="R27:Y27"/>
    <mergeCell ref="Z27:AK27"/>
    <mergeCell ref="AP27:AV27"/>
    <mergeCell ref="M26:Q26"/>
    <mergeCell ref="R26:Y26"/>
    <mergeCell ref="Z26:AK26"/>
    <mergeCell ref="A25:A27"/>
    <mergeCell ref="B25:D25"/>
    <mergeCell ref="E25:L27"/>
    <mergeCell ref="M25:Q25"/>
    <mergeCell ref="R25:Y25"/>
    <mergeCell ref="B27:D27"/>
    <mergeCell ref="B26:D26"/>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1:AT1"/>
    <mergeCell ref="AD11:AO11"/>
    <mergeCell ref="AP11:AQ11"/>
    <mergeCell ref="AU1:AV1"/>
    <mergeCell ref="A2:AT2"/>
    <mergeCell ref="AU2:AV2"/>
    <mergeCell ref="A3:AT4"/>
    <mergeCell ref="AU3:AV3"/>
    <mergeCell ref="AU4:AV4"/>
  </mergeCells>
  <pageMargins left="0.70866141732283472" right="0.70866141732283472" top="0.74803149606299213" bottom="0.74803149606299213" header="0.31496062992125984" footer="0.31496062992125984"/>
  <pageSetup paperSize="5"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sheetPr>
  <dimension ref="A1:XFA22"/>
  <sheetViews>
    <sheetView zoomScale="80" zoomScaleNormal="80" workbookViewId="0">
      <selection activeCell="A13" sqref="A13:XFD13"/>
    </sheetView>
  </sheetViews>
  <sheetFormatPr baseColWidth="10" defaultColWidth="10.85546875" defaultRowHeight="14.25" x14ac:dyDescent="0.2"/>
  <cols>
    <col min="1" max="3" width="10.28515625" style="15" customWidth="1"/>
    <col min="4" max="4" width="25.140625" style="15" customWidth="1"/>
    <col min="5" max="5" width="17.5703125" style="15" customWidth="1"/>
    <col min="6" max="6" width="26" style="15" customWidth="1"/>
    <col min="7" max="11" width="17.5703125" style="15" customWidth="1"/>
    <col min="12" max="15" width="8.7109375" style="15" customWidth="1"/>
    <col min="16" max="16" width="15.7109375" style="15" customWidth="1"/>
    <col min="17" max="17" width="35.5703125" style="15" customWidth="1"/>
    <col min="18" max="28" width="7.42578125" style="15" customWidth="1"/>
    <col min="29"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592" t="s">
        <v>148</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93"/>
      <c r="AU1" s="590" t="s">
        <v>149</v>
      </c>
      <c r="AV1" s="539"/>
    </row>
    <row r="2" spans="1:48 16381:16381" ht="15.95" customHeight="1" thickBot="1" x14ac:dyDescent="0.25">
      <c r="A2" s="594"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95"/>
      <c r="AU2" s="381" t="s">
        <v>151</v>
      </c>
      <c r="AV2" s="591"/>
    </row>
    <row r="3" spans="1:48 16381:16381" ht="15" customHeight="1" thickBot="1" x14ac:dyDescent="0.25">
      <c r="A3" s="596"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97"/>
      <c r="AU3" s="381" t="s">
        <v>153</v>
      </c>
      <c r="AV3" s="591"/>
    </row>
    <row r="4" spans="1:48 16381:16381" ht="15.95" customHeight="1" x14ac:dyDescent="0.2">
      <c r="A4" s="59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93"/>
      <c r="AU4" s="549" t="s">
        <v>287</v>
      </c>
      <c r="AV4" s="549"/>
    </row>
    <row r="5" spans="1:48 16381:16381" ht="15" customHeight="1" x14ac:dyDescent="0.2">
      <c r="A5" s="557" t="s">
        <v>288</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51" t="s">
        <v>289</v>
      </c>
    </row>
    <row r="6" spans="1:48 16381:16381" ht="15" customHeight="1" x14ac:dyDescent="0.2">
      <c r="A6" s="599" t="s">
        <v>6</v>
      </c>
      <c r="B6" s="600">
        <v>45498</v>
      </c>
      <c r="C6" s="567"/>
      <c r="D6" s="107" t="s">
        <v>156</v>
      </c>
      <c r="E6" s="108" t="s">
        <v>290</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75"/>
      <c r="AE6" s="576"/>
      <c r="AF6" s="576"/>
      <c r="AG6" s="576"/>
      <c r="AH6" s="576"/>
      <c r="AI6" s="576"/>
      <c r="AJ6" s="576"/>
      <c r="AK6" s="576"/>
      <c r="AL6" s="576"/>
      <c r="AM6" s="576"/>
      <c r="AN6" s="576"/>
      <c r="AO6" s="576"/>
      <c r="AP6" s="576"/>
      <c r="AQ6" s="577"/>
      <c r="AR6" s="580"/>
      <c r="AS6" s="580"/>
      <c r="AT6" s="580"/>
      <c r="AU6" s="580"/>
      <c r="AV6" s="580"/>
    </row>
    <row r="7" spans="1:48 16381:16381" ht="15" customHeight="1" x14ac:dyDescent="0.2">
      <c r="A7" s="599"/>
      <c r="B7" s="567"/>
      <c r="C7" s="567"/>
      <c r="D7" s="107" t="s">
        <v>157</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575"/>
      <c r="AE7" s="576"/>
      <c r="AF7" s="576"/>
      <c r="AG7" s="576"/>
      <c r="AH7" s="576"/>
      <c r="AI7" s="576"/>
      <c r="AJ7" s="576"/>
      <c r="AK7" s="576"/>
      <c r="AL7" s="576"/>
      <c r="AM7" s="576"/>
      <c r="AN7" s="576"/>
      <c r="AO7" s="576"/>
      <c r="AP7" s="576"/>
      <c r="AQ7" s="577"/>
      <c r="AR7" s="580"/>
      <c r="AS7" s="580"/>
      <c r="AT7" s="580"/>
      <c r="AU7" s="580"/>
      <c r="AV7" s="580"/>
    </row>
    <row r="8" spans="1:48 16381:16381" ht="15" customHeight="1" x14ac:dyDescent="0.2">
      <c r="A8" s="599"/>
      <c r="B8" s="567"/>
      <c r="C8" s="567"/>
      <c r="D8" s="107" t="s">
        <v>158</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575"/>
      <c r="AE8" s="576"/>
      <c r="AF8" s="576"/>
      <c r="AG8" s="576"/>
      <c r="AH8" s="576"/>
      <c r="AI8" s="576"/>
      <c r="AJ8" s="576"/>
      <c r="AK8" s="576"/>
      <c r="AL8" s="576"/>
      <c r="AM8" s="576"/>
      <c r="AN8" s="576"/>
      <c r="AO8" s="576"/>
      <c r="AP8" s="576"/>
      <c r="AQ8" s="577"/>
      <c r="AR8" s="580"/>
      <c r="AS8" s="580"/>
      <c r="AT8" s="580"/>
      <c r="AU8" s="580"/>
      <c r="AV8" s="580"/>
    </row>
    <row r="9" spans="1:48 16381:16381" ht="15" customHeight="1" x14ac:dyDescent="0.2">
      <c r="A9" s="557" t="s">
        <v>291</v>
      </c>
      <c r="B9" s="558"/>
      <c r="C9" s="558"/>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80"/>
    </row>
    <row r="10" spans="1:48 16381:16381" ht="15" customHeight="1" x14ac:dyDescent="0.2">
      <c r="A10" s="557"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80"/>
    </row>
    <row r="11" spans="1:48 16381:16381" ht="39.950000000000003" customHeight="1" x14ac:dyDescent="0.2">
      <c r="A11" s="560" t="s">
        <v>74</v>
      </c>
      <c r="B11" s="571"/>
      <c r="C11" s="571"/>
      <c r="D11" s="551" t="s">
        <v>293</v>
      </c>
      <c r="E11" s="551" t="s">
        <v>78</v>
      </c>
      <c r="F11" s="551" t="s">
        <v>80</v>
      </c>
      <c r="G11" s="551" t="s">
        <v>82</v>
      </c>
      <c r="H11" s="551"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80"/>
    </row>
    <row r="12" spans="1:48 16381:16381" ht="30" x14ac:dyDescent="0.2">
      <c r="A12" s="106" t="s">
        <v>295</v>
      </c>
      <c r="B12" s="106" t="s">
        <v>296</v>
      </c>
      <c r="C12" s="106" t="s">
        <v>297</v>
      </c>
      <c r="D12" s="552"/>
      <c r="E12" s="552"/>
      <c r="F12" s="552"/>
      <c r="G12" s="552"/>
      <c r="H12" s="552"/>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52"/>
    </row>
    <row r="13" spans="1:48 16381:16381" ht="180.75" customHeight="1" x14ac:dyDescent="0.2">
      <c r="A13" s="175"/>
      <c r="B13" s="176"/>
      <c r="C13" s="175">
        <v>1</v>
      </c>
      <c r="D13" s="175">
        <v>1</v>
      </c>
      <c r="E13" s="175" t="s">
        <v>351</v>
      </c>
      <c r="F13" s="175" t="s">
        <v>352</v>
      </c>
      <c r="G13" s="175" t="s">
        <v>311</v>
      </c>
      <c r="H13" s="175"/>
      <c r="I13" s="175" t="s">
        <v>353</v>
      </c>
      <c r="J13" s="175" t="s">
        <v>354</v>
      </c>
      <c r="K13" s="175" t="s">
        <v>305</v>
      </c>
      <c r="L13" s="177">
        <v>100</v>
      </c>
      <c r="M13" s="177">
        <v>100</v>
      </c>
      <c r="N13" s="177">
        <v>100</v>
      </c>
      <c r="O13" s="177">
        <v>100</v>
      </c>
      <c r="P13" s="177" t="s">
        <v>355</v>
      </c>
      <c r="Q13" s="95" t="s">
        <v>356</v>
      </c>
      <c r="R13" s="123"/>
      <c r="S13" s="123"/>
      <c r="T13" s="123"/>
      <c r="U13" s="123"/>
      <c r="V13" s="123"/>
      <c r="W13" s="123"/>
      <c r="X13" s="123"/>
      <c r="Y13" s="123"/>
      <c r="Z13" s="169">
        <v>1</v>
      </c>
      <c r="AA13" s="123"/>
      <c r="AB13" s="123"/>
      <c r="AC13" s="169">
        <v>1</v>
      </c>
      <c r="AD13" s="123"/>
      <c r="AE13" s="123"/>
      <c r="AF13" s="123"/>
      <c r="AG13" s="123"/>
      <c r="AH13" s="123"/>
      <c r="AI13" s="123"/>
      <c r="AJ13" s="123"/>
      <c r="AK13" s="123"/>
      <c r="AL13" s="123"/>
      <c r="AM13" s="123"/>
      <c r="AN13" s="123"/>
      <c r="AO13" s="123"/>
      <c r="AP13" s="123"/>
      <c r="AQ13" s="124"/>
      <c r="AR13" s="125"/>
      <c r="AS13" s="125"/>
      <c r="AT13" s="126"/>
      <c r="AU13" s="125"/>
      <c r="AV13" s="127"/>
      <c r="XFA13" s="15" t="s">
        <v>357</v>
      </c>
    </row>
    <row r="14" spans="1:48 16381:16381" ht="97.5" customHeight="1" x14ac:dyDescent="0.2">
      <c r="A14" s="175"/>
      <c r="B14" s="176"/>
      <c r="C14" s="175">
        <v>2</v>
      </c>
      <c r="D14" s="175">
        <v>1</v>
      </c>
      <c r="E14" s="175" t="s">
        <v>358</v>
      </c>
      <c r="F14" s="175" t="s">
        <v>359</v>
      </c>
      <c r="G14" s="175" t="s">
        <v>311</v>
      </c>
      <c r="H14" s="175"/>
      <c r="I14" s="175" t="s">
        <v>353</v>
      </c>
      <c r="J14" s="175" t="s">
        <v>360</v>
      </c>
      <c r="K14" s="175" t="s">
        <v>305</v>
      </c>
      <c r="L14" s="177">
        <v>100</v>
      </c>
      <c r="M14" s="177">
        <v>100</v>
      </c>
      <c r="N14" s="177">
        <v>100</v>
      </c>
      <c r="O14" s="177">
        <v>100</v>
      </c>
      <c r="P14" s="177" t="s">
        <v>355</v>
      </c>
      <c r="Q14" s="95" t="s">
        <v>361</v>
      </c>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4"/>
      <c r="AR14" s="124"/>
      <c r="AS14" s="124"/>
      <c r="AT14" s="124"/>
      <c r="AU14" s="124"/>
      <c r="AV14" s="123"/>
      <c r="XFA14" s="15" t="s">
        <v>362</v>
      </c>
    </row>
    <row r="15" spans="1:48 16381:16381" ht="122.25" customHeight="1" x14ac:dyDescent="0.2">
      <c r="A15" s="175"/>
      <c r="B15" s="176"/>
      <c r="C15" s="175">
        <v>3</v>
      </c>
      <c r="D15" s="175">
        <v>1</v>
      </c>
      <c r="E15" s="175" t="s">
        <v>358</v>
      </c>
      <c r="F15" s="175" t="s">
        <v>359</v>
      </c>
      <c r="G15" s="175" t="s">
        <v>311</v>
      </c>
      <c r="H15" s="175"/>
      <c r="I15" s="175" t="s">
        <v>353</v>
      </c>
      <c r="J15" s="175" t="s">
        <v>363</v>
      </c>
      <c r="K15" s="175" t="s">
        <v>305</v>
      </c>
      <c r="L15" s="177">
        <v>100</v>
      </c>
      <c r="M15" s="177">
        <v>100</v>
      </c>
      <c r="N15" s="177">
        <v>100</v>
      </c>
      <c r="O15" s="177">
        <v>100</v>
      </c>
      <c r="P15" s="177" t="s">
        <v>355</v>
      </c>
      <c r="Q15" s="95" t="s">
        <v>364</v>
      </c>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c r="AR15" s="124"/>
      <c r="AS15" s="124"/>
      <c r="AT15" s="124"/>
      <c r="AU15" s="124"/>
      <c r="AV15" s="123"/>
      <c r="XFA15" s="15" t="s">
        <v>365</v>
      </c>
    </row>
    <row r="16" spans="1:48 16381:16381" ht="137.25" customHeight="1" x14ac:dyDescent="0.2">
      <c r="A16" s="175"/>
      <c r="B16" s="176"/>
      <c r="C16" s="175">
        <v>4</v>
      </c>
      <c r="D16" s="175">
        <v>1</v>
      </c>
      <c r="E16" s="175" t="s">
        <v>358</v>
      </c>
      <c r="F16" s="175" t="s">
        <v>359</v>
      </c>
      <c r="G16" s="175" t="s">
        <v>311</v>
      </c>
      <c r="H16" s="175"/>
      <c r="I16" s="175" t="s">
        <v>353</v>
      </c>
      <c r="J16" s="175" t="s">
        <v>366</v>
      </c>
      <c r="K16" s="175" t="s">
        <v>305</v>
      </c>
      <c r="L16" s="177">
        <v>100</v>
      </c>
      <c r="M16" s="177">
        <v>100</v>
      </c>
      <c r="N16" s="177">
        <v>100</v>
      </c>
      <c r="O16" s="177">
        <v>100</v>
      </c>
      <c r="P16" s="177" t="s">
        <v>355</v>
      </c>
      <c r="Q16" s="95" t="s">
        <v>367</v>
      </c>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c r="AR16" s="124"/>
      <c r="AS16" s="124"/>
      <c r="AT16" s="124"/>
      <c r="AU16" s="124"/>
      <c r="AV16" s="123"/>
      <c r="XFA16" s="15" t="s">
        <v>368</v>
      </c>
    </row>
    <row r="17" spans="1:48" ht="122.25" customHeight="1" x14ac:dyDescent="0.2">
      <c r="A17" s="175"/>
      <c r="B17" s="176"/>
      <c r="C17" s="175">
        <v>5</v>
      </c>
      <c r="D17" s="175">
        <v>1</v>
      </c>
      <c r="E17" s="175" t="s">
        <v>358</v>
      </c>
      <c r="F17" s="175" t="s">
        <v>359</v>
      </c>
      <c r="G17" s="175" t="s">
        <v>311</v>
      </c>
      <c r="H17" s="175"/>
      <c r="I17" s="175" t="s">
        <v>353</v>
      </c>
      <c r="J17" s="175" t="s">
        <v>369</v>
      </c>
      <c r="K17" s="175" t="s">
        <v>305</v>
      </c>
      <c r="L17" s="177">
        <v>100</v>
      </c>
      <c r="M17" s="177">
        <v>100</v>
      </c>
      <c r="N17" s="177">
        <v>100</v>
      </c>
      <c r="O17" s="177">
        <v>100</v>
      </c>
      <c r="P17" s="177" t="s">
        <v>355</v>
      </c>
      <c r="Q17" s="95" t="s">
        <v>370</v>
      </c>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24"/>
      <c r="AS17" s="124"/>
      <c r="AT17" s="124"/>
      <c r="AU17" s="124"/>
      <c r="AV17" s="123"/>
    </row>
    <row r="18" spans="1:48" ht="101.25" customHeight="1" x14ac:dyDescent="0.2">
      <c r="A18" s="175"/>
      <c r="B18" s="176"/>
      <c r="C18" s="175">
        <v>6</v>
      </c>
      <c r="D18" s="175">
        <v>1</v>
      </c>
      <c r="E18" s="178" t="s">
        <v>371</v>
      </c>
      <c r="F18" s="175" t="s">
        <v>372</v>
      </c>
      <c r="G18" s="175" t="s">
        <v>311</v>
      </c>
      <c r="H18" s="175"/>
      <c r="I18" s="175" t="s">
        <v>353</v>
      </c>
      <c r="J18" s="175" t="s">
        <v>373</v>
      </c>
      <c r="K18" s="175" t="s">
        <v>374</v>
      </c>
      <c r="L18" s="177">
        <v>100</v>
      </c>
      <c r="M18" s="177">
        <v>100</v>
      </c>
      <c r="N18" s="177">
        <v>100</v>
      </c>
      <c r="O18" s="177">
        <v>100</v>
      </c>
      <c r="P18" s="177" t="s">
        <v>355</v>
      </c>
      <c r="Q18" s="175" t="s">
        <v>375</v>
      </c>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4"/>
      <c r="AR18" s="124"/>
      <c r="AS18" s="124"/>
      <c r="AT18" s="124"/>
      <c r="AU18" s="124"/>
      <c r="AV18" s="123"/>
    </row>
    <row r="19" spans="1:48" x14ac:dyDescent="0.2">
      <c r="A19" s="601" t="s">
        <v>376</v>
      </c>
      <c r="B19" s="602"/>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3"/>
    </row>
    <row r="20" spans="1:48" ht="15" x14ac:dyDescent="0.2">
      <c r="A20" s="598" t="s">
        <v>339</v>
      </c>
      <c r="B20" s="581" t="s">
        <v>341</v>
      </c>
      <c r="C20" s="581"/>
      <c r="D20" s="581"/>
      <c r="E20" s="585" t="s">
        <v>340</v>
      </c>
      <c r="F20" s="585"/>
      <c r="G20" s="585"/>
      <c r="H20" s="585"/>
      <c r="I20" s="585"/>
      <c r="J20" s="585"/>
      <c r="K20" s="585"/>
      <c r="L20" s="585"/>
      <c r="M20" s="581" t="s">
        <v>341</v>
      </c>
      <c r="N20" s="581"/>
      <c r="O20" s="581"/>
      <c r="P20" s="581"/>
      <c r="Q20" s="581"/>
      <c r="R20" s="581" t="s">
        <v>341</v>
      </c>
      <c r="S20" s="581"/>
      <c r="T20" s="581"/>
      <c r="U20" s="581"/>
      <c r="V20" s="581"/>
      <c r="W20" s="581"/>
      <c r="X20" s="581"/>
      <c r="Y20" s="581"/>
      <c r="Z20" s="581" t="s">
        <v>341</v>
      </c>
      <c r="AA20" s="581"/>
      <c r="AB20" s="581"/>
      <c r="AC20" s="581"/>
      <c r="AD20" s="581"/>
      <c r="AE20" s="581"/>
      <c r="AF20" s="581"/>
      <c r="AG20" s="581"/>
      <c r="AH20" s="581"/>
      <c r="AI20" s="581"/>
      <c r="AJ20" s="581"/>
      <c r="AK20" s="581"/>
      <c r="AL20" s="585" t="s">
        <v>342</v>
      </c>
      <c r="AM20" s="585"/>
      <c r="AN20" s="585"/>
      <c r="AO20" s="585"/>
      <c r="AP20" s="581" t="s">
        <v>343</v>
      </c>
      <c r="AQ20" s="581"/>
      <c r="AR20" s="581"/>
      <c r="AS20" s="581"/>
      <c r="AT20" s="581"/>
      <c r="AU20" s="581"/>
      <c r="AV20" s="581"/>
    </row>
    <row r="21" spans="1:48" ht="15" x14ac:dyDescent="0.2">
      <c r="A21" s="598"/>
      <c r="B21" s="581" t="s">
        <v>377</v>
      </c>
      <c r="C21" s="581"/>
      <c r="D21" s="581"/>
      <c r="E21" s="585"/>
      <c r="F21" s="585"/>
      <c r="G21" s="585"/>
      <c r="H21" s="585"/>
      <c r="I21" s="585"/>
      <c r="J21" s="585"/>
      <c r="K21" s="585"/>
      <c r="L21" s="585"/>
      <c r="M21" s="581" t="s">
        <v>345</v>
      </c>
      <c r="N21" s="581"/>
      <c r="O21" s="581"/>
      <c r="P21" s="581"/>
      <c r="Q21" s="581"/>
      <c r="R21" s="581" t="s">
        <v>346</v>
      </c>
      <c r="S21" s="581"/>
      <c r="T21" s="581"/>
      <c r="U21" s="581"/>
      <c r="V21" s="581"/>
      <c r="W21" s="581"/>
      <c r="X21" s="581"/>
      <c r="Y21" s="581"/>
      <c r="Z21" s="581" t="s">
        <v>347</v>
      </c>
      <c r="AA21" s="581"/>
      <c r="AB21" s="581"/>
      <c r="AC21" s="581"/>
      <c r="AD21" s="581"/>
      <c r="AE21" s="581"/>
      <c r="AF21" s="581"/>
      <c r="AG21" s="581"/>
      <c r="AH21" s="581"/>
      <c r="AI21" s="581"/>
      <c r="AJ21" s="581"/>
      <c r="AK21" s="581"/>
      <c r="AL21" s="585"/>
      <c r="AM21" s="585"/>
      <c r="AN21" s="585"/>
      <c r="AO21" s="585"/>
      <c r="AP21" s="581" t="s">
        <v>347</v>
      </c>
      <c r="AQ21" s="581"/>
      <c r="AR21" s="581"/>
      <c r="AS21" s="581"/>
      <c r="AT21" s="581"/>
      <c r="AU21" s="581"/>
      <c r="AV21" s="581"/>
    </row>
    <row r="22" spans="1:48" ht="15.95" customHeight="1" x14ac:dyDescent="0.2">
      <c r="A22" s="598"/>
      <c r="B22" s="581" t="s">
        <v>348</v>
      </c>
      <c r="C22" s="581"/>
      <c r="D22" s="581"/>
      <c r="E22" s="585"/>
      <c r="F22" s="585"/>
      <c r="G22" s="585"/>
      <c r="H22" s="585"/>
      <c r="I22" s="585"/>
      <c r="J22" s="585"/>
      <c r="K22" s="585"/>
      <c r="L22" s="585"/>
      <c r="M22" s="581" t="s">
        <v>349</v>
      </c>
      <c r="N22" s="581"/>
      <c r="O22" s="581"/>
      <c r="P22" s="581"/>
      <c r="Q22" s="581"/>
      <c r="R22" s="581" t="s">
        <v>350</v>
      </c>
      <c r="S22" s="581"/>
      <c r="T22" s="581"/>
      <c r="U22" s="581"/>
      <c r="V22" s="581"/>
      <c r="W22" s="581"/>
      <c r="X22" s="581"/>
      <c r="Y22" s="581"/>
      <c r="Z22" s="581" t="s">
        <v>350</v>
      </c>
      <c r="AA22" s="581"/>
      <c r="AB22" s="581"/>
      <c r="AC22" s="581"/>
      <c r="AD22" s="581"/>
      <c r="AE22" s="581"/>
      <c r="AF22" s="581"/>
      <c r="AG22" s="581"/>
      <c r="AH22" s="581"/>
      <c r="AI22" s="581"/>
      <c r="AJ22" s="581"/>
      <c r="AK22" s="581"/>
      <c r="AL22" s="585"/>
      <c r="AM22" s="585"/>
      <c r="AN22" s="585"/>
      <c r="AO22" s="585"/>
      <c r="AP22" s="581" t="s">
        <v>349</v>
      </c>
      <c r="AQ22" s="581"/>
      <c r="AR22" s="581"/>
      <c r="AS22" s="581"/>
      <c r="AT22" s="581"/>
      <c r="AU22" s="581"/>
      <c r="AV22" s="581"/>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ageMargins left="0.70866141732283472" right="0.70866141732283472" top="0.74803149606299213" bottom="0.74803149606299213" header="0.31496062992125984" footer="0.31496062992125984"/>
  <pageSetup paperSize="5" scale="2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526E-08C7-4E23-907E-5B4016B47D49}">
  <sheetPr>
    <tabColor theme="7" tint="0.39997558519241921"/>
  </sheetPr>
  <dimension ref="A1:XFA18"/>
  <sheetViews>
    <sheetView topLeftCell="A10" zoomScale="85" zoomScaleNormal="85" workbookViewId="0">
      <selection activeCell="A13" sqref="A13:XFD13"/>
    </sheetView>
  </sheetViews>
  <sheetFormatPr baseColWidth="10" defaultColWidth="10.85546875" defaultRowHeight="14.25" x14ac:dyDescent="0.2"/>
  <cols>
    <col min="1" max="3" width="10.28515625" style="15" customWidth="1"/>
    <col min="4" max="11" width="17.5703125" style="15" customWidth="1"/>
    <col min="12" max="15" width="8.7109375" style="15" customWidth="1"/>
    <col min="16" max="17" width="15.7109375" style="15" customWidth="1"/>
    <col min="18" max="28" width="7.42578125" style="15" customWidth="1"/>
    <col min="29" max="29" width="6.5703125" style="15" bestFit="1"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50 16381:16381" ht="15.95" customHeight="1" thickBot="1" x14ac:dyDescent="0.25">
      <c r="A1" s="592" t="s">
        <v>148</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93"/>
      <c r="AU1" s="590" t="s">
        <v>149</v>
      </c>
      <c r="AV1" s="539"/>
    </row>
    <row r="2" spans="1:50 16381:16381" ht="15.95" customHeight="1" thickBot="1" x14ac:dyDescent="0.25">
      <c r="A2" s="594"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95"/>
      <c r="AU2" s="381" t="s">
        <v>151</v>
      </c>
      <c r="AV2" s="591"/>
    </row>
    <row r="3" spans="1:50 16381:16381" ht="15" customHeight="1" thickBot="1" x14ac:dyDescent="0.25">
      <c r="A3" s="596"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97"/>
      <c r="AU3" s="381" t="s">
        <v>153</v>
      </c>
      <c r="AV3" s="591"/>
    </row>
    <row r="4" spans="1:50 16381:16381" ht="15.95" customHeight="1" x14ac:dyDescent="0.2">
      <c r="A4" s="59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93"/>
      <c r="AU4" s="549" t="s">
        <v>287</v>
      </c>
      <c r="AV4" s="549"/>
    </row>
    <row r="5" spans="1:50 16381:16381" ht="15" customHeight="1" x14ac:dyDescent="0.2">
      <c r="A5" s="557" t="s">
        <v>288</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51" t="s">
        <v>289</v>
      </c>
    </row>
    <row r="6" spans="1:50 16381:16381" ht="15" customHeight="1" x14ac:dyDescent="0.2">
      <c r="A6" s="599" t="s">
        <v>6</v>
      </c>
      <c r="B6" s="600">
        <v>45503</v>
      </c>
      <c r="C6" s="567"/>
      <c r="D6" s="107" t="s">
        <v>156</v>
      </c>
      <c r="E6" s="108" t="s">
        <v>290</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75"/>
      <c r="AE6" s="576"/>
      <c r="AF6" s="576"/>
      <c r="AG6" s="576"/>
      <c r="AH6" s="576"/>
      <c r="AI6" s="576"/>
      <c r="AJ6" s="576"/>
      <c r="AK6" s="576"/>
      <c r="AL6" s="576"/>
      <c r="AM6" s="576"/>
      <c r="AN6" s="576"/>
      <c r="AO6" s="576"/>
      <c r="AP6" s="576"/>
      <c r="AQ6" s="577"/>
      <c r="AR6" s="580"/>
      <c r="AS6" s="580"/>
      <c r="AT6" s="580"/>
      <c r="AU6" s="580"/>
      <c r="AV6" s="580"/>
    </row>
    <row r="7" spans="1:50 16381:16381" ht="15" customHeight="1" x14ac:dyDescent="0.2">
      <c r="A7" s="599"/>
      <c r="B7" s="567"/>
      <c r="C7" s="567"/>
      <c r="D7" s="107" t="s">
        <v>157</v>
      </c>
      <c r="E7" s="108"/>
      <c r="F7" s="113"/>
      <c r="G7" s="114"/>
      <c r="H7" s="115"/>
      <c r="I7" s="190">
        <v>45503</v>
      </c>
      <c r="J7" s="86"/>
      <c r="K7" s="115"/>
      <c r="L7" s="115"/>
      <c r="M7" s="115"/>
      <c r="N7" s="115"/>
      <c r="O7" s="115"/>
      <c r="P7" s="115"/>
      <c r="Q7" s="115"/>
      <c r="R7" s="115"/>
      <c r="S7" s="115"/>
      <c r="T7" s="115"/>
      <c r="U7" s="115"/>
      <c r="V7" s="115"/>
      <c r="W7" s="115"/>
      <c r="X7" s="115"/>
      <c r="Y7" s="115"/>
      <c r="Z7" s="115"/>
      <c r="AA7" s="115"/>
      <c r="AB7" s="115"/>
      <c r="AC7" s="116"/>
      <c r="AD7" s="575"/>
      <c r="AE7" s="576"/>
      <c r="AF7" s="576"/>
      <c r="AG7" s="576"/>
      <c r="AH7" s="576"/>
      <c r="AI7" s="576"/>
      <c r="AJ7" s="576"/>
      <c r="AK7" s="576"/>
      <c r="AL7" s="576"/>
      <c r="AM7" s="576"/>
      <c r="AN7" s="576"/>
      <c r="AO7" s="576"/>
      <c r="AP7" s="576"/>
      <c r="AQ7" s="577"/>
      <c r="AR7" s="580"/>
      <c r="AS7" s="580"/>
      <c r="AT7" s="580"/>
      <c r="AU7" s="580"/>
      <c r="AV7" s="580"/>
    </row>
    <row r="8" spans="1:50 16381:16381" ht="15" customHeight="1" x14ac:dyDescent="0.2">
      <c r="A8" s="599"/>
      <c r="B8" s="567"/>
      <c r="C8" s="567"/>
      <c r="D8" s="107" t="s">
        <v>158</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575"/>
      <c r="AE8" s="576"/>
      <c r="AF8" s="576"/>
      <c r="AG8" s="576"/>
      <c r="AH8" s="576"/>
      <c r="AI8" s="576"/>
      <c r="AJ8" s="576"/>
      <c r="AK8" s="576"/>
      <c r="AL8" s="576"/>
      <c r="AM8" s="576"/>
      <c r="AN8" s="576"/>
      <c r="AO8" s="576"/>
      <c r="AP8" s="576"/>
      <c r="AQ8" s="577"/>
      <c r="AR8" s="580"/>
      <c r="AS8" s="580"/>
      <c r="AT8" s="580"/>
      <c r="AU8" s="580"/>
      <c r="AV8" s="580"/>
    </row>
    <row r="9" spans="1:50 16381:16381" ht="15" customHeight="1" x14ac:dyDescent="0.2">
      <c r="A9" s="557" t="s">
        <v>291</v>
      </c>
      <c r="B9" s="558"/>
      <c r="C9" s="558"/>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80"/>
    </row>
    <row r="10" spans="1:50 16381:16381" ht="15" customHeight="1" x14ac:dyDescent="0.2">
      <c r="A10" s="557"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80"/>
    </row>
    <row r="11" spans="1:50 16381:16381" ht="44.25" customHeight="1" x14ac:dyDescent="0.2">
      <c r="A11" s="560" t="s">
        <v>74</v>
      </c>
      <c r="B11" s="571"/>
      <c r="C11" s="571"/>
      <c r="D11" s="551" t="s">
        <v>293</v>
      </c>
      <c r="E11" s="551" t="s">
        <v>78</v>
      </c>
      <c r="F11" s="551" t="s">
        <v>80</v>
      </c>
      <c r="G11" s="551" t="s">
        <v>82</v>
      </c>
      <c r="H11" s="551"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80"/>
    </row>
    <row r="12" spans="1:50 16381:16381" ht="44.25" customHeight="1" x14ac:dyDescent="0.2">
      <c r="A12" s="106" t="s">
        <v>295</v>
      </c>
      <c r="B12" s="106" t="s">
        <v>296</v>
      </c>
      <c r="C12" s="106" t="s">
        <v>297</v>
      </c>
      <c r="D12" s="552"/>
      <c r="E12" s="552"/>
      <c r="F12" s="552"/>
      <c r="G12" s="552"/>
      <c r="H12" s="552"/>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52"/>
    </row>
    <row r="13" spans="1:50 16381:16381" s="206" customFormat="1" ht="102" x14ac:dyDescent="0.2">
      <c r="A13" s="195"/>
      <c r="B13" s="196"/>
      <c r="C13" s="195">
        <v>7</v>
      </c>
      <c r="D13" s="195">
        <v>1</v>
      </c>
      <c r="E13" s="195" t="s">
        <v>378</v>
      </c>
      <c r="F13" s="195" t="s">
        <v>379</v>
      </c>
      <c r="G13" s="195" t="s">
        <v>311</v>
      </c>
      <c r="H13" s="195" t="s">
        <v>380</v>
      </c>
      <c r="I13" s="195" t="s">
        <v>353</v>
      </c>
      <c r="J13" s="195" t="s">
        <v>379</v>
      </c>
      <c r="K13" s="195" t="s">
        <v>381</v>
      </c>
      <c r="L13" s="197">
        <v>1</v>
      </c>
      <c r="M13" s="197">
        <v>1</v>
      </c>
      <c r="N13" s="197">
        <v>1</v>
      </c>
      <c r="O13" s="197">
        <v>1</v>
      </c>
      <c r="P13" s="198" t="s">
        <v>355</v>
      </c>
      <c r="Q13" s="198" t="s">
        <v>382</v>
      </c>
      <c r="R13" s="199"/>
      <c r="S13" s="199"/>
      <c r="T13" s="199"/>
      <c r="U13" s="199"/>
      <c r="V13" s="199"/>
      <c r="W13" s="199"/>
      <c r="X13" s="199"/>
      <c r="Y13" s="200">
        <v>1</v>
      </c>
      <c r="Z13" s="199"/>
      <c r="AA13" s="199"/>
      <c r="AB13" s="199"/>
      <c r="AC13" s="200">
        <v>1</v>
      </c>
      <c r="AD13" s="199"/>
      <c r="AE13" s="199"/>
      <c r="AF13" s="199"/>
      <c r="AG13" s="199"/>
      <c r="AH13" s="199"/>
      <c r="AI13" s="199"/>
      <c r="AJ13" s="199"/>
      <c r="AK13" s="199"/>
      <c r="AL13" s="199"/>
      <c r="AM13" s="199"/>
      <c r="AN13" s="199"/>
      <c r="AO13" s="199"/>
      <c r="AP13" s="199"/>
      <c r="AQ13" s="201"/>
      <c r="AR13" s="202"/>
      <c r="AS13" s="202"/>
      <c r="AT13" s="203"/>
      <c r="AU13" s="202"/>
      <c r="AV13" s="204"/>
      <c r="AW13" s="205"/>
      <c r="AX13" s="205"/>
      <c r="XFA13" s="206" t="s">
        <v>357</v>
      </c>
    </row>
    <row r="14" spans="1:50 16381:16381" s="206" customFormat="1" ht="216.75" x14ac:dyDescent="0.2">
      <c r="A14" s="195"/>
      <c r="B14" s="196"/>
      <c r="C14" s="195">
        <v>7</v>
      </c>
      <c r="D14" s="195">
        <v>1</v>
      </c>
      <c r="E14" s="195" t="s">
        <v>383</v>
      </c>
      <c r="F14" s="195" t="s">
        <v>384</v>
      </c>
      <c r="G14" s="195" t="s">
        <v>311</v>
      </c>
      <c r="H14" s="195" t="s">
        <v>380</v>
      </c>
      <c r="I14" s="195" t="s">
        <v>353</v>
      </c>
      <c r="J14" s="195" t="s">
        <v>384</v>
      </c>
      <c r="K14" s="195" t="s">
        <v>381</v>
      </c>
      <c r="L14" s="197">
        <v>1</v>
      </c>
      <c r="M14" s="197">
        <v>1</v>
      </c>
      <c r="N14" s="197">
        <v>1</v>
      </c>
      <c r="O14" s="197">
        <v>1</v>
      </c>
      <c r="P14" s="198" t="s">
        <v>355</v>
      </c>
      <c r="Q14" s="198" t="s">
        <v>385</v>
      </c>
      <c r="R14" s="199"/>
      <c r="S14" s="199"/>
      <c r="T14" s="199"/>
      <c r="U14" s="199"/>
      <c r="V14" s="199"/>
      <c r="W14" s="199"/>
      <c r="X14" s="199"/>
      <c r="Y14" s="200">
        <v>1</v>
      </c>
      <c r="Z14" s="199"/>
      <c r="AA14" s="199"/>
      <c r="AB14" s="199"/>
      <c r="AC14" s="200">
        <v>1</v>
      </c>
      <c r="AD14" s="199"/>
      <c r="AE14" s="199"/>
      <c r="AF14" s="199"/>
      <c r="AG14" s="199"/>
      <c r="AH14" s="199"/>
      <c r="AI14" s="199"/>
      <c r="AJ14" s="199"/>
      <c r="AK14" s="199"/>
      <c r="AL14" s="199"/>
      <c r="AM14" s="199"/>
      <c r="AN14" s="199"/>
      <c r="AO14" s="199"/>
      <c r="AP14" s="199"/>
      <c r="AQ14" s="201"/>
      <c r="AR14" s="202"/>
      <c r="AS14" s="202"/>
      <c r="AT14" s="203"/>
      <c r="AU14" s="202"/>
      <c r="AV14" s="204"/>
      <c r="AW14" s="205"/>
      <c r="AX14" s="205"/>
      <c r="XFA14" s="206" t="s">
        <v>357</v>
      </c>
    </row>
    <row r="15" spans="1:50 16381:16381" x14ac:dyDescent="0.2">
      <c r="A15" s="601" t="s">
        <v>376</v>
      </c>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3"/>
    </row>
    <row r="16" spans="1:50 16381:16381" ht="15" x14ac:dyDescent="0.2">
      <c r="A16" s="598" t="s">
        <v>339</v>
      </c>
      <c r="B16" s="581" t="s">
        <v>341</v>
      </c>
      <c r="C16" s="581"/>
      <c r="D16" s="581"/>
      <c r="E16" s="585" t="s">
        <v>340</v>
      </c>
      <c r="F16" s="585"/>
      <c r="G16" s="585"/>
      <c r="H16" s="585"/>
      <c r="I16" s="585"/>
      <c r="J16" s="585"/>
      <c r="K16" s="585"/>
      <c r="L16" s="585"/>
      <c r="M16" s="581" t="s">
        <v>341</v>
      </c>
      <c r="N16" s="581"/>
      <c r="O16" s="581"/>
      <c r="P16" s="581"/>
      <c r="Q16" s="581"/>
      <c r="R16" s="581" t="s">
        <v>341</v>
      </c>
      <c r="S16" s="581"/>
      <c r="T16" s="581"/>
      <c r="U16" s="581"/>
      <c r="V16" s="581"/>
      <c r="W16" s="581"/>
      <c r="X16" s="581"/>
      <c r="Y16" s="581"/>
      <c r="Z16" s="581" t="s">
        <v>341</v>
      </c>
      <c r="AA16" s="581"/>
      <c r="AB16" s="581"/>
      <c r="AC16" s="581"/>
      <c r="AD16" s="581"/>
      <c r="AE16" s="581"/>
      <c r="AF16" s="581"/>
      <c r="AG16" s="581"/>
      <c r="AH16" s="581"/>
      <c r="AI16" s="581"/>
      <c r="AJ16" s="581"/>
      <c r="AK16" s="581"/>
      <c r="AL16" s="585" t="s">
        <v>342</v>
      </c>
      <c r="AM16" s="585"/>
      <c r="AN16" s="585"/>
      <c r="AO16" s="585"/>
      <c r="AP16" s="581" t="s">
        <v>343</v>
      </c>
      <c r="AQ16" s="581"/>
      <c r="AR16" s="581"/>
      <c r="AS16" s="581"/>
      <c r="AT16" s="581"/>
      <c r="AU16" s="581"/>
      <c r="AV16" s="581"/>
    </row>
    <row r="17" spans="1:48" ht="15" x14ac:dyDescent="0.2">
      <c r="A17" s="598"/>
      <c r="B17" s="581" t="s">
        <v>386</v>
      </c>
      <c r="C17" s="581"/>
      <c r="D17" s="581"/>
      <c r="E17" s="585"/>
      <c r="F17" s="585"/>
      <c r="G17" s="585"/>
      <c r="H17" s="585"/>
      <c r="I17" s="585"/>
      <c r="J17" s="585"/>
      <c r="K17" s="585"/>
      <c r="L17" s="585"/>
      <c r="M17" s="581" t="s">
        <v>387</v>
      </c>
      <c r="N17" s="581"/>
      <c r="O17" s="581"/>
      <c r="P17" s="581"/>
      <c r="Q17" s="581"/>
      <c r="R17" s="581" t="s">
        <v>346</v>
      </c>
      <c r="S17" s="581"/>
      <c r="T17" s="581"/>
      <c r="U17" s="581"/>
      <c r="V17" s="581"/>
      <c r="W17" s="581"/>
      <c r="X17" s="581"/>
      <c r="Y17" s="581"/>
      <c r="Z17" s="581" t="s">
        <v>347</v>
      </c>
      <c r="AA17" s="581"/>
      <c r="AB17" s="581"/>
      <c r="AC17" s="581"/>
      <c r="AD17" s="581"/>
      <c r="AE17" s="581"/>
      <c r="AF17" s="581"/>
      <c r="AG17" s="581"/>
      <c r="AH17" s="581"/>
      <c r="AI17" s="581"/>
      <c r="AJ17" s="581"/>
      <c r="AK17" s="581"/>
      <c r="AL17" s="585"/>
      <c r="AM17" s="585"/>
      <c r="AN17" s="585"/>
      <c r="AO17" s="585"/>
      <c r="AP17" s="581" t="s">
        <v>347</v>
      </c>
      <c r="AQ17" s="581"/>
      <c r="AR17" s="581"/>
      <c r="AS17" s="581"/>
      <c r="AT17" s="581"/>
      <c r="AU17" s="581"/>
      <c r="AV17" s="581"/>
    </row>
    <row r="18" spans="1:48" ht="15.95" customHeight="1" x14ac:dyDescent="0.2">
      <c r="A18" s="598"/>
      <c r="B18" s="581" t="s">
        <v>388</v>
      </c>
      <c r="C18" s="581"/>
      <c r="D18" s="581"/>
      <c r="E18" s="585"/>
      <c r="F18" s="585"/>
      <c r="G18" s="585"/>
      <c r="H18" s="585"/>
      <c r="I18" s="585"/>
      <c r="J18" s="585"/>
      <c r="K18" s="585"/>
      <c r="L18" s="585"/>
      <c r="M18" s="581" t="s">
        <v>389</v>
      </c>
      <c r="N18" s="581"/>
      <c r="O18" s="581"/>
      <c r="P18" s="581"/>
      <c r="Q18" s="581"/>
      <c r="R18" s="581" t="s">
        <v>350</v>
      </c>
      <c r="S18" s="581"/>
      <c r="T18" s="581"/>
      <c r="U18" s="581"/>
      <c r="V18" s="581"/>
      <c r="W18" s="581"/>
      <c r="X18" s="581"/>
      <c r="Y18" s="581"/>
      <c r="Z18" s="581" t="s">
        <v>350</v>
      </c>
      <c r="AA18" s="581"/>
      <c r="AB18" s="581"/>
      <c r="AC18" s="581"/>
      <c r="AD18" s="581"/>
      <c r="AE18" s="581"/>
      <c r="AF18" s="581"/>
      <c r="AG18" s="581"/>
      <c r="AH18" s="581"/>
      <c r="AI18" s="581"/>
      <c r="AJ18" s="581"/>
      <c r="AK18" s="581"/>
      <c r="AL18" s="585"/>
      <c r="AM18" s="585"/>
      <c r="AN18" s="585"/>
      <c r="AO18" s="585"/>
      <c r="AP18" s="581" t="s">
        <v>349</v>
      </c>
      <c r="AQ18" s="581"/>
      <c r="AR18" s="581"/>
      <c r="AS18" s="581"/>
      <c r="AT18" s="581"/>
      <c r="AU18" s="581"/>
      <c r="AV18" s="581"/>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17:AV17"/>
    <mergeCell ref="B18:D18"/>
    <mergeCell ref="M18:Q18"/>
    <mergeCell ref="AV5:AV12"/>
    <mergeCell ref="A6:A8"/>
    <mergeCell ref="B6:C8"/>
    <mergeCell ref="A9:C9"/>
    <mergeCell ref="D9:AC9"/>
    <mergeCell ref="A10:C10"/>
    <mergeCell ref="D10:AC10"/>
    <mergeCell ref="A11:C11"/>
    <mergeCell ref="D11:D12"/>
    <mergeCell ref="E11:E12"/>
    <mergeCell ref="A5:AC5"/>
    <mergeCell ref="AD5:AQ10"/>
    <mergeCell ref="AR5:AR12"/>
    <mergeCell ref="R18:Y18"/>
    <mergeCell ref="Z18:AK18"/>
    <mergeCell ref="AP18:AV18"/>
    <mergeCell ref="A15:AV15"/>
    <mergeCell ref="A16:A18"/>
    <mergeCell ref="B16:D16"/>
    <mergeCell ref="E16:L18"/>
    <mergeCell ref="M16:Q16"/>
    <mergeCell ref="R16:Y16"/>
    <mergeCell ref="Z16:AK16"/>
    <mergeCell ref="AL16:AO18"/>
    <mergeCell ref="AP16:AV16"/>
    <mergeCell ref="B17:D17"/>
    <mergeCell ref="M17:Q17"/>
    <mergeCell ref="R17:Y17"/>
    <mergeCell ref="Z17:AK17"/>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4805-9A59-483C-9E89-7DA8812F809A}">
  <sheetPr>
    <tabColor theme="7" tint="0.39997558519241921"/>
  </sheetPr>
  <dimension ref="A1:XFA21"/>
  <sheetViews>
    <sheetView zoomScale="55" zoomScaleNormal="55" workbookViewId="0">
      <selection activeCell="A13" sqref="A13:XFD13"/>
    </sheetView>
  </sheetViews>
  <sheetFormatPr baseColWidth="10" defaultColWidth="10.85546875" defaultRowHeight="14.25" x14ac:dyDescent="0.2"/>
  <cols>
    <col min="1" max="2" width="10.28515625" style="15" customWidth="1"/>
    <col min="3" max="3" width="11.7109375" style="15" customWidth="1"/>
    <col min="4" max="4" width="19.140625" style="15" customWidth="1"/>
    <col min="5" max="11" width="17.5703125" style="15" customWidth="1"/>
    <col min="12" max="15" width="8.7109375" style="15" customWidth="1"/>
    <col min="16" max="16" width="16.28515625" style="15" customWidth="1"/>
    <col min="17" max="17" width="17.1406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592" t="s">
        <v>148</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93"/>
      <c r="AU1" s="590" t="s">
        <v>149</v>
      </c>
      <c r="AV1" s="539"/>
    </row>
    <row r="2" spans="1:48 16381:16381" ht="15.95" customHeight="1" thickBot="1" x14ac:dyDescent="0.25">
      <c r="A2" s="594"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95"/>
      <c r="AU2" s="381" t="s">
        <v>151</v>
      </c>
      <c r="AV2" s="591"/>
    </row>
    <row r="3" spans="1:48 16381:16381" ht="15" customHeight="1" thickBot="1" x14ac:dyDescent="0.25">
      <c r="A3" s="596"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97"/>
      <c r="AU3" s="381" t="s">
        <v>153</v>
      </c>
      <c r="AV3" s="591"/>
    </row>
    <row r="4" spans="1:48 16381:16381" ht="15.95" customHeight="1" x14ac:dyDescent="0.2">
      <c r="A4" s="59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93"/>
      <c r="AU4" s="549" t="s">
        <v>287</v>
      </c>
      <c r="AV4" s="549"/>
    </row>
    <row r="5" spans="1:48 16381:16381" ht="15" customHeight="1" x14ac:dyDescent="0.2">
      <c r="A5" s="557" t="s">
        <v>288</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51" t="s">
        <v>289</v>
      </c>
    </row>
    <row r="6" spans="1:48 16381:16381" ht="15" customHeight="1" x14ac:dyDescent="0.2">
      <c r="A6" s="599" t="s">
        <v>6</v>
      </c>
      <c r="B6" s="600">
        <v>45498</v>
      </c>
      <c r="C6" s="567"/>
      <c r="D6" s="107" t="s">
        <v>156</v>
      </c>
      <c r="E6" s="108" t="s">
        <v>290</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75"/>
      <c r="AE6" s="576"/>
      <c r="AF6" s="576"/>
      <c r="AG6" s="576"/>
      <c r="AH6" s="576"/>
      <c r="AI6" s="576"/>
      <c r="AJ6" s="576"/>
      <c r="AK6" s="576"/>
      <c r="AL6" s="576"/>
      <c r="AM6" s="576"/>
      <c r="AN6" s="576"/>
      <c r="AO6" s="576"/>
      <c r="AP6" s="576"/>
      <c r="AQ6" s="577"/>
      <c r="AR6" s="580"/>
      <c r="AS6" s="580"/>
      <c r="AT6" s="580"/>
      <c r="AU6" s="580"/>
      <c r="AV6" s="580"/>
    </row>
    <row r="7" spans="1:48 16381:16381" ht="15" customHeight="1" x14ac:dyDescent="0.2">
      <c r="A7" s="599"/>
      <c r="B7" s="567"/>
      <c r="C7" s="567"/>
      <c r="D7" s="107" t="s">
        <v>157</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575"/>
      <c r="AE7" s="576"/>
      <c r="AF7" s="576"/>
      <c r="AG7" s="576"/>
      <c r="AH7" s="576"/>
      <c r="AI7" s="576"/>
      <c r="AJ7" s="576"/>
      <c r="AK7" s="576"/>
      <c r="AL7" s="576"/>
      <c r="AM7" s="576"/>
      <c r="AN7" s="576"/>
      <c r="AO7" s="576"/>
      <c r="AP7" s="576"/>
      <c r="AQ7" s="577"/>
      <c r="AR7" s="580"/>
      <c r="AS7" s="580"/>
      <c r="AT7" s="580"/>
      <c r="AU7" s="580"/>
      <c r="AV7" s="580"/>
    </row>
    <row r="8" spans="1:48 16381:16381" ht="15" customHeight="1" x14ac:dyDescent="0.2">
      <c r="A8" s="599"/>
      <c r="B8" s="567"/>
      <c r="C8" s="567"/>
      <c r="D8" s="107" t="s">
        <v>158</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575"/>
      <c r="AE8" s="576"/>
      <c r="AF8" s="576"/>
      <c r="AG8" s="576"/>
      <c r="AH8" s="576"/>
      <c r="AI8" s="576"/>
      <c r="AJ8" s="576"/>
      <c r="AK8" s="576"/>
      <c r="AL8" s="576"/>
      <c r="AM8" s="576"/>
      <c r="AN8" s="576"/>
      <c r="AO8" s="576"/>
      <c r="AP8" s="576"/>
      <c r="AQ8" s="577"/>
      <c r="AR8" s="580"/>
      <c r="AS8" s="580"/>
      <c r="AT8" s="580"/>
      <c r="AU8" s="580"/>
      <c r="AV8" s="580"/>
    </row>
    <row r="9" spans="1:48 16381:16381" ht="15" customHeight="1" x14ac:dyDescent="0.2">
      <c r="A9" s="557" t="s">
        <v>291</v>
      </c>
      <c r="B9" s="558"/>
      <c r="C9" s="558"/>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80"/>
    </row>
    <row r="10" spans="1:48 16381:16381" ht="15" customHeight="1" x14ac:dyDescent="0.2">
      <c r="A10" s="557"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80"/>
    </row>
    <row r="11" spans="1:48 16381:16381" ht="39.950000000000003" customHeight="1" x14ac:dyDescent="0.2">
      <c r="A11" s="560" t="s">
        <v>74</v>
      </c>
      <c r="B11" s="571"/>
      <c r="C11" s="571"/>
      <c r="D11" s="551" t="s">
        <v>293</v>
      </c>
      <c r="E11" s="551" t="s">
        <v>78</v>
      </c>
      <c r="F11" s="551" t="s">
        <v>80</v>
      </c>
      <c r="G11" s="551" t="s">
        <v>82</v>
      </c>
      <c r="H11" s="551"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80"/>
    </row>
    <row r="12" spans="1:48 16381:16381" ht="30" x14ac:dyDescent="0.2">
      <c r="A12" s="106" t="s">
        <v>295</v>
      </c>
      <c r="B12" s="106" t="s">
        <v>296</v>
      </c>
      <c r="C12" s="106" t="s">
        <v>297</v>
      </c>
      <c r="D12" s="552"/>
      <c r="E12" s="552"/>
      <c r="F12" s="552"/>
      <c r="G12" s="552"/>
      <c r="H12" s="552"/>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52"/>
    </row>
    <row r="13" spans="1:48 16381:16381" ht="240.6" customHeight="1" x14ac:dyDescent="0.2">
      <c r="A13" s="175"/>
      <c r="B13" s="176"/>
      <c r="C13" s="212">
        <v>8</v>
      </c>
      <c r="D13" s="212">
        <v>1</v>
      </c>
      <c r="E13" s="212" t="s">
        <v>390</v>
      </c>
      <c r="F13" s="212" t="s">
        <v>391</v>
      </c>
      <c r="G13" s="212" t="s">
        <v>311</v>
      </c>
      <c r="H13" s="212" t="s">
        <v>392</v>
      </c>
      <c r="I13" s="212" t="s">
        <v>303</v>
      </c>
      <c r="J13" s="212" t="s">
        <v>391</v>
      </c>
      <c r="K13" s="212" t="s">
        <v>393</v>
      </c>
      <c r="L13" s="210">
        <v>0.9</v>
      </c>
      <c r="M13" s="177"/>
      <c r="N13" s="177"/>
      <c r="O13" s="177"/>
      <c r="P13" s="213" t="s">
        <v>394</v>
      </c>
      <c r="Q13" s="214" t="s">
        <v>395</v>
      </c>
      <c r="R13" s="215" t="s">
        <v>396</v>
      </c>
      <c r="S13" s="215" t="s">
        <v>396</v>
      </c>
      <c r="T13" s="215" t="s">
        <v>396</v>
      </c>
      <c r="U13" s="215" t="s">
        <v>396</v>
      </c>
      <c r="V13" s="215" t="s">
        <v>396</v>
      </c>
      <c r="W13" s="215" t="s">
        <v>396</v>
      </c>
      <c r="X13" s="216">
        <v>0.9</v>
      </c>
      <c r="Y13" s="216">
        <v>0.9</v>
      </c>
      <c r="Z13" s="216">
        <v>0.9</v>
      </c>
      <c r="AA13" s="216">
        <v>0.9</v>
      </c>
      <c r="AB13" s="216">
        <v>0.9</v>
      </c>
      <c r="AC13" s="216">
        <v>0.9</v>
      </c>
      <c r="AD13" s="123"/>
      <c r="AE13" s="123"/>
      <c r="AF13" s="123"/>
      <c r="AG13" s="123"/>
      <c r="AH13" s="123"/>
      <c r="AI13" s="123"/>
      <c r="AJ13" s="123"/>
      <c r="AK13" s="123"/>
      <c r="AL13" s="123"/>
      <c r="AM13" s="123"/>
      <c r="AN13" s="123"/>
      <c r="AO13" s="123"/>
      <c r="AP13" s="123"/>
      <c r="AQ13" s="124"/>
      <c r="AR13" s="125"/>
      <c r="AS13" s="125"/>
      <c r="AT13" s="126"/>
      <c r="AU13" s="125"/>
      <c r="AV13" s="127"/>
      <c r="XFA13" s="15" t="s">
        <v>357</v>
      </c>
    </row>
    <row r="14" spans="1:48 16381:16381" ht="249" customHeight="1" x14ac:dyDescent="0.2">
      <c r="A14" s="175"/>
      <c r="B14" s="176"/>
      <c r="C14" s="212">
        <v>8</v>
      </c>
      <c r="D14" s="212">
        <v>1</v>
      </c>
      <c r="E14" s="217" t="s">
        <v>397</v>
      </c>
      <c r="F14" s="217" t="s">
        <v>398</v>
      </c>
      <c r="G14" s="212" t="s">
        <v>399</v>
      </c>
      <c r="H14" s="212" t="s">
        <v>392</v>
      </c>
      <c r="I14" s="212" t="s">
        <v>400</v>
      </c>
      <c r="J14" s="212" t="s">
        <v>398</v>
      </c>
      <c r="K14" s="212" t="s">
        <v>393</v>
      </c>
      <c r="L14" s="210">
        <v>0.9</v>
      </c>
      <c r="M14" s="208"/>
      <c r="N14" s="208"/>
      <c r="O14" s="208"/>
      <c r="P14" s="213" t="s">
        <v>394</v>
      </c>
      <c r="Q14" s="214" t="s">
        <v>395</v>
      </c>
      <c r="R14" s="215" t="s">
        <v>396</v>
      </c>
      <c r="S14" s="215" t="s">
        <v>396</v>
      </c>
      <c r="T14" s="215" t="s">
        <v>396</v>
      </c>
      <c r="U14" s="215" t="s">
        <v>396</v>
      </c>
      <c r="V14" s="215" t="s">
        <v>396</v>
      </c>
      <c r="W14" s="215" t="s">
        <v>396</v>
      </c>
      <c r="X14" s="216">
        <v>0.9</v>
      </c>
      <c r="Y14" s="216">
        <v>0.9</v>
      </c>
      <c r="Z14" s="216">
        <v>0.9</v>
      </c>
      <c r="AA14" s="216">
        <v>0.9</v>
      </c>
      <c r="AB14" s="216">
        <v>0.9</v>
      </c>
      <c r="AC14" s="216">
        <v>0.9</v>
      </c>
      <c r="AD14" s="123"/>
      <c r="AE14" s="123"/>
      <c r="AF14" s="123"/>
      <c r="AG14" s="123"/>
      <c r="AH14" s="123"/>
      <c r="AI14" s="123"/>
      <c r="AJ14" s="123"/>
      <c r="AK14" s="123"/>
      <c r="AL14" s="123"/>
      <c r="AM14" s="123"/>
      <c r="AN14" s="123"/>
      <c r="AO14" s="123"/>
      <c r="AP14" s="123"/>
      <c r="AQ14" s="124"/>
      <c r="AR14" s="124"/>
      <c r="AS14" s="124"/>
      <c r="AT14" s="124"/>
      <c r="AU14" s="124"/>
      <c r="AV14" s="123"/>
      <c r="XFA14" s="15" t="s">
        <v>362</v>
      </c>
    </row>
    <row r="15" spans="1:48 16381:16381" ht="245.45" customHeight="1" x14ac:dyDescent="0.2">
      <c r="A15" s="175"/>
      <c r="B15" s="176"/>
      <c r="C15" s="212">
        <v>8</v>
      </c>
      <c r="D15" s="212">
        <v>1</v>
      </c>
      <c r="E15" s="212" t="s">
        <v>401</v>
      </c>
      <c r="F15" s="212" t="s">
        <v>402</v>
      </c>
      <c r="G15" s="212" t="s">
        <v>399</v>
      </c>
      <c r="H15" s="212" t="s">
        <v>392</v>
      </c>
      <c r="I15" s="212" t="s">
        <v>400</v>
      </c>
      <c r="J15" s="212" t="s">
        <v>402</v>
      </c>
      <c r="K15" s="212" t="s">
        <v>393</v>
      </c>
      <c r="L15" s="210">
        <v>0.9</v>
      </c>
      <c r="M15" s="208"/>
      <c r="N15" s="208"/>
      <c r="O15" s="208"/>
      <c r="P15" s="213" t="s">
        <v>394</v>
      </c>
      <c r="Q15" s="218" t="s">
        <v>395</v>
      </c>
      <c r="R15" s="215" t="s">
        <v>396</v>
      </c>
      <c r="S15" s="215" t="s">
        <v>396</v>
      </c>
      <c r="T15" s="215" t="s">
        <v>396</v>
      </c>
      <c r="U15" s="215" t="s">
        <v>396</v>
      </c>
      <c r="V15" s="215" t="s">
        <v>396</v>
      </c>
      <c r="W15" s="215" t="s">
        <v>396</v>
      </c>
      <c r="X15" s="216">
        <v>0.9</v>
      </c>
      <c r="Y15" s="216">
        <v>0.9</v>
      </c>
      <c r="Z15" s="216">
        <v>0.9</v>
      </c>
      <c r="AA15" s="216">
        <v>0.9</v>
      </c>
      <c r="AB15" s="216">
        <v>0.9</v>
      </c>
      <c r="AC15" s="216">
        <v>0.9</v>
      </c>
      <c r="AD15" s="123"/>
      <c r="AE15" s="123"/>
      <c r="AF15" s="123"/>
      <c r="AG15" s="123"/>
      <c r="AH15" s="123"/>
      <c r="AI15" s="123"/>
      <c r="AJ15" s="123"/>
      <c r="AK15" s="123"/>
      <c r="AL15" s="123"/>
      <c r="AM15" s="123"/>
      <c r="AN15" s="123"/>
      <c r="AO15" s="123"/>
      <c r="AP15" s="123"/>
      <c r="AQ15" s="124"/>
      <c r="AR15" s="124"/>
      <c r="AS15" s="124"/>
      <c r="AT15" s="124"/>
      <c r="AU15" s="124"/>
      <c r="AV15" s="123"/>
      <c r="XFA15" s="15" t="s">
        <v>365</v>
      </c>
    </row>
    <row r="16" spans="1:48 16381:16381" ht="337.15" customHeight="1" x14ac:dyDescent="0.2">
      <c r="A16" s="175"/>
      <c r="B16" s="176"/>
      <c r="C16" s="212">
        <v>8</v>
      </c>
      <c r="D16" s="212">
        <v>1</v>
      </c>
      <c r="E16" s="212" t="s">
        <v>403</v>
      </c>
      <c r="F16" s="212" t="s">
        <v>404</v>
      </c>
      <c r="G16" s="212" t="s">
        <v>399</v>
      </c>
      <c r="H16" s="212" t="s">
        <v>392</v>
      </c>
      <c r="I16" s="212" t="s">
        <v>400</v>
      </c>
      <c r="J16" s="212" t="s">
        <v>404</v>
      </c>
      <c r="K16" s="212" t="s">
        <v>393</v>
      </c>
      <c r="L16" s="210">
        <v>1</v>
      </c>
      <c r="M16" s="208"/>
      <c r="N16" s="208"/>
      <c r="O16" s="208"/>
      <c r="P16" s="213" t="s">
        <v>355</v>
      </c>
      <c r="Q16" s="219" t="s">
        <v>405</v>
      </c>
      <c r="R16" s="215" t="s">
        <v>396</v>
      </c>
      <c r="S16" s="215" t="s">
        <v>396</v>
      </c>
      <c r="T16" s="215" t="s">
        <v>396</v>
      </c>
      <c r="U16" s="215" t="s">
        <v>396</v>
      </c>
      <c r="V16" s="215" t="s">
        <v>396</v>
      </c>
      <c r="W16" s="215" t="s">
        <v>396</v>
      </c>
      <c r="X16" s="216">
        <v>1</v>
      </c>
      <c r="Y16" s="216">
        <v>1</v>
      </c>
      <c r="Z16" s="216">
        <v>1</v>
      </c>
      <c r="AA16" s="216">
        <v>1</v>
      </c>
      <c r="AB16" s="216">
        <v>1</v>
      </c>
      <c r="AC16" s="216">
        <v>1</v>
      </c>
      <c r="AD16" s="123"/>
      <c r="AE16" s="123"/>
      <c r="AF16" s="123"/>
      <c r="AG16" s="123"/>
      <c r="AH16" s="123"/>
      <c r="AI16" s="123"/>
      <c r="AJ16" s="123"/>
      <c r="AK16" s="123"/>
      <c r="AL16" s="123"/>
      <c r="AM16" s="123"/>
      <c r="AN16" s="123"/>
      <c r="AO16" s="123"/>
      <c r="AP16" s="123"/>
      <c r="AQ16" s="124"/>
      <c r="AR16" s="124"/>
      <c r="AS16" s="124"/>
      <c r="AT16" s="124"/>
      <c r="AU16" s="124"/>
      <c r="AV16" s="123"/>
      <c r="XFA16" s="15" t="s">
        <v>368</v>
      </c>
    </row>
    <row r="17" spans="1:48" ht="337.15" customHeight="1" x14ac:dyDescent="0.2">
      <c r="A17" s="175"/>
      <c r="B17" s="179"/>
      <c r="C17" s="212">
        <v>8</v>
      </c>
      <c r="D17" s="212">
        <v>1</v>
      </c>
      <c r="E17" s="212" t="s">
        <v>406</v>
      </c>
      <c r="F17" s="212" t="s">
        <v>407</v>
      </c>
      <c r="G17" s="212" t="s">
        <v>399</v>
      </c>
      <c r="H17" s="212" t="s">
        <v>392</v>
      </c>
      <c r="I17" s="212" t="s">
        <v>406</v>
      </c>
      <c r="J17" s="212" t="s">
        <v>407</v>
      </c>
      <c r="K17" s="212" t="s">
        <v>393</v>
      </c>
      <c r="L17" s="220">
        <v>3</v>
      </c>
      <c r="M17" s="208"/>
      <c r="N17" s="208"/>
      <c r="O17" s="208"/>
      <c r="P17" s="213" t="s">
        <v>308</v>
      </c>
      <c r="Q17" s="219" t="s">
        <v>408</v>
      </c>
      <c r="R17" s="215" t="s">
        <v>396</v>
      </c>
      <c r="S17" s="215" t="s">
        <v>396</v>
      </c>
      <c r="T17" s="215" t="s">
        <v>396</v>
      </c>
      <c r="U17" s="215" t="s">
        <v>396</v>
      </c>
      <c r="V17" s="215" t="s">
        <v>396</v>
      </c>
      <c r="W17" s="215" t="s">
        <v>396</v>
      </c>
      <c r="X17" s="216" t="s">
        <v>396</v>
      </c>
      <c r="Y17" s="216" t="s">
        <v>396</v>
      </c>
      <c r="Z17" s="216" t="s">
        <v>396</v>
      </c>
      <c r="AA17" s="216" t="s">
        <v>396</v>
      </c>
      <c r="AB17" s="216" t="s">
        <v>396</v>
      </c>
      <c r="AC17" s="221">
        <v>3</v>
      </c>
      <c r="AD17" s="123"/>
      <c r="AE17" s="123"/>
      <c r="AF17" s="123"/>
      <c r="AG17" s="123"/>
      <c r="AH17" s="123"/>
      <c r="AI17" s="123"/>
      <c r="AJ17" s="123"/>
      <c r="AK17" s="123"/>
      <c r="AL17" s="123"/>
      <c r="AM17" s="123"/>
      <c r="AN17" s="123"/>
      <c r="AO17" s="123"/>
      <c r="AP17" s="123"/>
      <c r="AQ17" s="124"/>
      <c r="AR17" s="124"/>
      <c r="AS17" s="124"/>
      <c r="AT17" s="124"/>
      <c r="AU17" s="124"/>
      <c r="AV17" s="123"/>
    </row>
    <row r="18" spans="1:48" x14ac:dyDescent="0.2">
      <c r="A18" s="601" t="s">
        <v>376</v>
      </c>
      <c r="B18" s="602"/>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602"/>
      <c r="AV18" s="603"/>
    </row>
    <row r="19" spans="1:48" ht="15" x14ac:dyDescent="0.2">
      <c r="A19" s="604" t="s">
        <v>339</v>
      </c>
      <c r="B19" s="581" t="s">
        <v>341</v>
      </c>
      <c r="C19" s="581"/>
      <c r="D19" s="581"/>
      <c r="E19" s="585" t="s">
        <v>340</v>
      </c>
      <c r="F19" s="585"/>
      <c r="G19" s="585"/>
      <c r="H19" s="585"/>
      <c r="I19" s="585"/>
      <c r="J19" s="585"/>
      <c r="K19" s="585"/>
      <c r="L19" s="585"/>
      <c r="M19" s="581" t="s">
        <v>341</v>
      </c>
      <c r="N19" s="581"/>
      <c r="O19" s="581"/>
      <c r="P19" s="581"/>
      <c r="Q19" s="581"/>
      <c r="R19" s="581" t="s">
        <v>341</v>
      </c>
      <c r="S19" s="581"/>
      <c r="T19" s="581"/>
      <c r="U19" s="581"/>
      <c r="V19" s="581"/>
      <c r="W19" s="581"/>
      <c r="X19" s="581"/>
      <c r="Y19" s="581"/>
      <c r="Z19" s="581" t="s">
        <v>341</v>
      </c>
      <c r="AA19" s="581"/>
      <c r="AB19" s="581"/>
      <c r="AC19" s="581"/>
      <c r="AD19" s="581"/>
      <c r="AE19" s="581"/>
      <c r="AF19" s="581"/>
      <c r="AG19" s="581"/>
      <c r="AH19" s="581"/>
      <c r="AI19" s="581"/>
      <c r="AJ19" s="581"/>
      <c r="AK19" s="581"/>
      <c r="AL19" s="585" t="s">
        <v>342</v>
      </c>
      <c r="AM19" s="585"/>
      <c r="AN19" s="585"/>
      <c r="AO19" s="585"/>
      <c r="AP19" s="581" t="s">
        <v>343</v>
      </c>
      <c r="AQ19" s="581"/>
      <c r="AR19" s="581"/>
      <c r="AS19" s="581"/>
      <c r="AT19" s="581"/>
      <c r="AU19" s="581"/>
      <c r="AV19" s="581"/>
    </row>
    <row r="20" spans="1:48" ht="15" x14ac:dyDescent="0.2">
      <c r="A20" s="604"/>
      <c r="B20" s="605" t="s">
        <v>409</v>
      </c>
      <c r="C20" s="605"/>
      <c r="D20" s="605"/>
      <c r="E20" s="585"/>
      <c r="F20" s="585"/>
      <c r="G20" s="585"/>
      <c r="H20" s="585"/>
      <c r="I20" s="585"/>
      <c r="J20" s="585"/>
      <c r="K20" s="585"/>
      <c r="L20" s="585"/>
      <c r="M20" s="581" t="s">
        <v>410</v>
      </c>
      <c r="N20" s="581"/>
      <c r="O20" s="581"/>
      <c r="P20" s="581"/>
      <c r="Q20" s="581"/>
      <c r="R20" s="581" t="s">
        <v>346</v>
      </c>
      <c r="S20" s="581"/>
      <c r="T20" s="581"/>
      <c r="U20" s="581"/>
      <c r="V20" s="581"/>
      <c r="W20" s="581"/>
      <c r="X20" s="581"/>
      <c r="Y20" s="581"/>
      <c r="Z20" s="581" t="s">
        <v>347</v>
      </c>
      <c r="AA20" s="581"/>
      <c r="AB20" s="581"/>
      <c r="AC20" s="581"/>
      <c r="AD20" s="581"/>
      <c r="AE20" s="581"/>
      <c r="AF20" s="581"/>
      <c r="AG20" s="581"/>
      <c r="AH20" s="581"/>
      <c r="AI20" s="581"/>
      <c r="AJ20" s="581"/>
      <c r="AK20" s="581"/>
      <c r="AL20" s="585"/>
      <c r="AM20" s="585"/>
      <c r="AN20" s="585"/>
      <c r="AO20" s="585"/>
      <c r="AP20" s="581" t="s">
        <v>347</v>
      </c>
      <c r="AQ20" s="581"/>
      <c r="AR20" s="581"/>
      <c r="AS20" s="581"/>
      <c r="AT20" s="581"/>
      <c r="AU20" s="581"/>
      <c r="AV20" s="581"/>
    </row>
    <row r="21" spans="1:48" ht="15.95" customHeight="1" x14ac:dyDescent="0.2">
      <c r="A21" s="604"/>
      <c r="B21" s="605" t="s">
        <v>411</v>
      </c>
      <c r="C21" s="605"/>
      <c r="D21" s="605"/>
      <c r="E21" s="585"/>
      <c r="F21" s="585"/>
      <c r="G21" s="585"/>
      <c r="H21" s="585"/>
      <c r="I21" s="585"/>
      <c r="J21" s="585"/>
      <c r="K21" s="585"/>
      <c r="L21" s="585"/>
      <c r="M21" s="581" t="s">
        <v>412</v>
      </c>
      <c r="N21" s="581"/>
      <c r="O21" s="581"/>
      <c r="P21" s="581"/>
      <c r="Q21" s="581"/>
      <c r="R21" s="581" t="s">
        <v>350</v>
      </c>
      <c r="S21" s="581"/>
      <c r="T21" s="581"/>
      <c r="U21" s="581"/>
      <c r="V21" s="581"/>
      <c r="W21" s="581"/>
      <c r="X21" s="581"/>
      <c r="Y21" s="581"/>
      <c r="Z21" s="581" t="s">
        <v>350</v>
      </c>
      <c r="AA21" s="581"/>
      <c r="AB21" s="581"/>
      <c r="AC21" s="581"/>
      <c r="AD21" s="581"/>
      <c r="AE21" s="581"/>
      <c r="AF21" s="581"/>
      <c r="AG21" s="581"/>
      <c r="AH21" s="581"/>
      <c r="AI21" s="581"/>
      <c r="AJ21" s="581"/>
      <c r="AK21" s="581"/>
      <c r="AL21" s="585"/>
      <c r="AM21" s="585"/>
      <c r="AN21" s="585"/>
      <c r="AO21" s="585"/>
      <c r="AP21" s="581" t="s">
        <v>349</v>
      </c>
      <c r="AQ21" s="581"/>
      <c r="AR21" s="581"/>
      <c r="AS21" s="581"/>
      <c r="AT21" s="581"/>
      <c r="AU21" s="581"/>
      <c r="AV21" s="581"/>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20:AV20"/>
    <mergeCell ref="B21:D21"/>
    <mergeCell ref="M21:Q21"/>
    <mergeCell ref="AV5:AV12"/>
    <mergeCell ref="A6:A8"/>
    <mergeCell ref="B6:C8"/>
    <mergeCell ref="A9:C9"/>
    <mergeCell ref="D9:AC9"/>
    <mergeCell ref="A10:C10"/>
    <mergeCell ref="D10:AC10"/>
    <mergeCell ref="A11:C11"/>
    <mergeCell ref="D11:D12"/>
    <mergeCell ref="E11:E12"/>
    <mergeCell ref="A5:AC5"/>
    <mergeCell ref="AD5:AQ10"/>
    <mergeCell ref="AR5:AR12"/>
    <mergeCell ref="R21:Y21"/>
    <mergeCell ref="Z21:AK21"/>
    <mergeCell ref="AP21:AV21"/>
    <mergeCell ref="A18:AV18"/>
    <mergeCell ref="A19:A21"/>
    <mergeCell ref="B19:D19"/>
    <mergeCell ref="E19:L21"/>
    <mergeCell ref="M19:Q19"/>
    <mergeCell ref="R19:Y19"/>
    <mergeCell ref="Z19:AK19"/>
    <mergeCell ref="AL19:AO21"/>
    <mergeCell ref="AP19:AV19"/>
    <mergeCell ref="B20:D20"/>
    <mergeCell ref="M20:Q20"/>
    <mergeCell ref="R20:Y20"/>
    <mergeCell ref="Z20:AK20"/>
  </mergeCells>
  <dataValidations count="1">
    <dataValidation type="list" allowBlank="1" showInputMessage="1" showErrorMessage="1" sqref="G14:G17" xr:uid="{E4A239CF-A953-405D-A449-CC172A8A833A}">
      <formula1>$XFD$13:$XFD$16</formula1>
    </dataValidation>
  </dataValidation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1238-2783-4BC7-93B2-94CC48B4D1EF}">
  <sheetPr>
    <tabColor rgb="FFFF0000"/>
    <pageSetUpPr fitToPage="1"/>
  </sheetPr>
  <dimension ref="A1:AY27"/>
  <sheetViews>
    <sheetView topLeftCell="A3" zoomScale="78" zoomScaleNormal="70" workbookViewId="0">
      <selection activeCell="A13" sqref="A13:XFD13"/>
    </sheetView>
  </sheetViews>
  <sheetFormatPr baseColWidth="10" defaultColWidth="10.85546875" defaultRowHeight="15" x14ac:dyDescent="0.25"/>
  <cols>
    <col min="1" max="1" width="15" style="2" customWidth="1"/>
    <col min="2" max="2" width="8.28515625" style="2" customWidth="1"/>
    <col min="3" max="3" width="11.42578125" style="2" customWidth="1"/>
    <col min="4" max="4" width="29.28515625" style="2" bestFit="1" customWidth="1"/>
    <col min="5" max="5" width="23" style="267" customWidth="1"/>
    <col min="6" max="6" width="31.140625" style="267" customWidth="1"/>
    <col min="7" max="7" width="31.140625" style="2" customWidth="1"/>
    <col min="8" max="8" width="34.28515625" style="2" customWidth="1"/>
    <col min="9" max="9" width="20.42578125" style="2" customWidth="1"/>
    <col min="10" max="10" width="18.85546875" style="2" customWidth="1"/>
    <col min="11" max="11" width="15.28515625" style="2" customWidth="1"/>
    <col min="12" max="12" width="43.140625" style="2" customWidth="1"/>
    <col min="13" max="13" width="21.140625" style="2" customWidth="1"/>
    <col min="14" max="17" width="8.7109375" style="2" customWidth="1"/>
    <col min="18" max="18" width="8.7109375" style="267" customWidth="1"/>
    <col min="19" max="19" width="22.28515625" style="2" customWidth="1"/>
    <col min="20" max="20" width="22.42578125" style="2" customWidth="1"/>
    <col min="21" max="32" width="7.42578125" style="2" customWidth="1"/>
    <col min="33" max="43" width="8.140625" style="2" customWidth="1"/>
    <col min="44" max="44" width="5.85546875" style="2" customWidth="1"/>
    <col min="45" max="45" width="17.140625" style="2" customWidth="1"/>
    <col min="46" max="46" width="15.85546875" style="268" customWidth="1"/>
    <col min="47" max="49" width="20.28515625" style="2" customWidth="1"/>
    <col min="50" max="51" width="24.42578125" style="2" customWidth="1"/>
    <col min="52" max="16382" width="10.85546875" style="2"/>
    <col min="16383" max="16383" width="9" style="2" customWidth="1"/>
    <col min="16384" max="16384" width="10.85546875" style="2"/>
  </cols>
  <sheetData>
    <row r="1" spans="1:51" ht="15.95" customHeight="1" x14ac:dyDescent="0.25">
      <c r="A1" s="632" t="s">
        <v>148</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4"/>
      <c r="AX1" s="635" t="s">
        <v>149</v>
      </c>
      <c r="AY1" s="636"/>
    </row>
    <row r="2" spans="1:51" ht="15.95" customHeight="1" x14ac:dyDescent="0.25">
      <c r="A2" s="637" t="s">
        <v>150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9"/>
      <c r="AX2" s="640" t="s">
        <v>413</v>
      </c>
      <c r="AY2" s="641"/>
    </row>
    <row r="3" spans="1:51" ht="15" customHeight="1" x14ac:dyDescent="0.25">
      <c r="A3" s="642" t="s">
        <v>0</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4"/>
      <c r="AX3" s="640" t="s">
        <v>414</v>
      </c>
      <c r="AY3" s="641"/>
    </row>
    <row r="4" spans="1:51" ht="15.95" customHeight="1" x14ac:dyDescent="0.25">
      <c r="A4" s="632"/>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4"/>
      <c r="AX4" s="645" t="s">
        <v>287</v>
      </c>
      <c r="AY4" s="645"/>
    </row>
    <row r="5" spans="1:51" ht="15" customHeight="1" x14ac:dyDescent="0.25">
      <c r="A5" s="612" t="s">
        <v>288</v>
      </c>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5"/>
      <c r="AG5" s="616" t="s">
        <v>158</v>
      </c>
      <c r="AH5" s="617"/>
      <c r="AI5" s="617"/>
      <c r="AJ5" s="617"/>
      <c r="AK5" s="617"/>
      <c r="AL5" s="617"/>
      <c r="AM5" s="617"/>
      <c r="AN5" s="617"/>
      <c r="AO5" s="617"/>
      <c r="AP5" s="617"/>
      <c r="AQ5" s="617"/>
      <c r="AR5" s="617"/>
      <c r="AS5" s="617"/>
      <c r="AT5" s="618"/>
      <c r="AU5" s="609" t="s">
        <v>104</v>
      </c>
      <c r="AV5" s="609" t="s">
        <v>106</v>
      </c>
      <c r="AW5" s="609" t="s">
        <v>108</v>
      </c>
      <c r="AX5" s="609" t="s">
        <v>110</v>
      </c>
      <c r="AY5" s="609" t="s">
        <v>289</v>
      </c>
    </row>
    <row r="6" spans="1:51" ht="15" customHeight="1" x14ac:dyDescent="0.25">
      <c r="A6" s="629" t="s">
        <v>6</v>
      </c>
      <c r="B6" s="630">
        <v>45321</v>
      </c>
      <c r="C6" s="631"/>
      <c r="D6" s="618"/>
      <c r="E6" s="628" t="s">
        <v>156</v>
      </c>
      <c r="F6" s="628"/>
      <c r="G6" s="215" t="s">
        <v>159</v>
      </c>
      <c r="H6" s="228"/>
      <c r="I6" s="616"/>
      <c r="J6" s="617"/>
      <c r="K6" s="617"/>
      <c r="L6" s="617"/>
      <c r="M6" s="617"/>
      <c r="N6" s="617"/>
      <c r="O6" s="617"/>
      <c r="P6" s="617"/>
      <c r="Q6" s="617"/>
      <c r="R6" s="617"/>
      <c r="S6" s="617"/>
      <c r="T6" s="617"/>
      <c r="U6" s="229"/>
      <c r="V6" s="229"/>
      <c r="W6" s="229"/>
      <c r="X6" s="229"/>
      <c r="Y6" s="229"/>
      <c r="Z6" s="229"/>
      <c r="AA6" s="229"/>
      <c r="AB6" s="229"/>
      <c r="AC6" s="229"/>
      <c r="AD6" s="229"/>
      <c r="AE6" s="229"/>
      <c r="AF6" s="230"/>
      <c r="AG6" s="619"/>
      <c r="AH6" s="620"/>
      <c r="AI6" s="620"/>
      <c r="AJ6" s="620"/>
      <c r="AK6" s="620"/>
      <c r="AL6" s="620"/>
      <c r="AM6" s="620"/>
      <c r="AN6" s="620"/>
      <c r="AO6" s="620"/>
      <c r="AP6" s="620"/>
      <c r="AQ6" s="620"/>
      <c r="AR6" s="620"/>
      <c r="AS6" s="620"/>
      <c r="AT6" s="621"/>
      <c r="AU6" s="610"/>
      <c r="AV6" s="610"/>
      <c r="AW6" s="610"/>
      <c r="AX6" s="610"/>
      <c r="AY6" s="610"/>
    </row>
    <row r="7" spans="1:51" ht="15" customHeight="1" x14ac:dyDescent="0.25">
      <c r="A7" s="629"/>
      <c r="B7" s="631"/>
      <c r="C7" s="631"/>
      <c r="D7" s="621"/>
      <c r="E7" s="628" t="s">
        <v>157</v>
      </c>
      <c r="F7" s="628"/>
      <c r="G7" s="215"/>
      <c r="H7" s="231"/>
      <c r="I7" s="619"/>
      <c r="J7" s="620"/>
      <c r="K7" s="620"/>
      <c r="L7" s="620"/>
      <c r="M7" s="620"/>
      <c r="N7" s="620"/>
      <c r="O7" s="620"/>
      <c r="P7" s="620"/>
      <c r="Q7" s="620"/>
      <c r="R7" s="620"/>
      <c r="S7" s="620"/>
      <c r="T7" s="620"/>
      <c r="U7" s="232"/>
      <c r="V7" s="232"/>
      <c r="W7" s="232"/>
      <c r="X7" s="232"/>
      <c r="Y7" s="232"/>
      <c r="Z7" s="232"/>
      <c r="AA7" s="232"/>
      <c r="AB7" s="232"/>
      <c r="AC7" s="232"/>
      <c r="AD7" s="232"/>
      <c r="AE7" s="232"/>
      <c r="AF7" s="233"/>
      <c r="AG7" s="619"/>
      <c r="AH7" s="620"/>
      <c r="AI7" s="620"/>
      <c r="AJ7" s="620"/>
      <c r="AK7" s="620"/>
      <c r="AL7" s="620"/>
      <c r="AM7" s="620"/>
      <c r="AN7" s="620"/>
      <c r="AO7" s="620"/>
      <c r="AP7" s="620"/>
      <c r="AQ7" s="620"/>
      <c r="AR7" s="620"/>
      <c r="AS7" s="620"/>
      <c r="AT7" s="621"/>
      <c r="AU7" s="610"/>
      <c r="AV7" s="610"/>
      <c r="AW7" s="610"/>
      <c r="AX7" s="610"/>
      <c r="AY7" s="610"/>
    </row>
    <row r="8" spans="1:51" ht="15" customHeight="1" x14ac:dyDescent="0.25">
      <c r="A8" s="629"/>
      <c r="B8" s="631"/>
      <c r="C8" s="631"/>
      <c r="D8" s="624"/>
      <c r="E8" s="628" t="s">
        <v>158</v>
      </c>
      <c r="F8" s="628"/>
      <c r="G8" s="215"/>
      <c r="H8" s="234"/>
      <c r="I8" s="622"/>
      <c r="J8" s="623"/>
      <c r="K8" s="623"/>
      <c r="L8" s="623"/>
      <c r="M8" s="623"/>
      <c r="N8" s="623"/>
      <c r="O8" s="623"/>
      <c r="P8" s="623"/>
      <c r="Q8" s="623"/>
      <c r="R8" s="623"/>
      <c r="S8" s="623"/>
      <c r="T8" s="623"/>
      <c r="U8" s="235"/>
      <c r="V8" s="235"/>
      <c r="W8" s="235"/>
      <c r="X8" s="235"/>
      <c r="Y8" s="235"/>
      <c r="Z8" s="235"/>
      <c r="AA8" s="235"/>
      <c r="AB8" s="235"/>
      <c r="AC8" s="235"/>
      <c r="AD8" s="235"/>
      <c r="AE8" s="235"/>
      <c r="AF8" s="236"/>
      <c r="AG8" s="619"/>
      <c r="AH8" s="620"/>
      <c r="AI8" s="620"/>
      <c r="AJ8" s="620"/>
      <c r="AK8" s="620"/>
      <c r="AL8" s="620"/>
      <c r="AM8" s="620"/>
      <c r="AN8" s="620"/>
      <c r="AO8" s="620"/>
      <c r="AP8" s="620"/>
      <c r="AQ8" s="620"/>
      <c r="AR8" s="620"/>
      <c r="AS8" s="620"/>
      <c r="AT8" s="621"/>
      <c r="AU8" s="610"/>
      <c r="AV8" s="610"/>
      <c r="AW8" s="610"/>
      <c r="AX8" s="610"/>
      <c r="AY8" s="610"/>
    </row>
    <row r="9" spans="1:51" ht="15" customHeight="1" x14ac:dyDescent="0.25">
      <c r="A9" s="612" t="s">
        <v>291</v>
      </c>
      <c r="B9" s="613"/>
      <c r="C9" s="613"/>
      <c r="D9" s="613"/>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9"/>
      <c r="AH9" s="620"/>
      <c r="AI9" s="620"/>
      <c r="AJ9" s="620"/>
      <c r="AK9" s="620"/>
      <c r="AL9" s="620"/>
      <c r="AM9" s="620"/>
      <c r="AN9" s="620"/>
      <c r="AO9" s="620"/>
      <c r="AP9" s="620"/>
      <c r="AQ9" s="620"/>
      <c r="AR9" s="620"/>
      <c r="AS9" s="620"/>
      <c r="AT9" s="621"/>
      <c r="AU9" s="610"/>
      <c r="AV9" s="610"/>
      <c r="AW9" s="610"/>
      <c r="AX9" s="610"/>
      <c r="AY9" s="610"/>
    </row>
    <row r="10" spans="1:51" ht="15" customHeight="1" x14ac:dyDescent="0.25">
      <c r="A10" s="612" t="s">
        <v>292</v>
      </c>
      <c r="B10" s="613"/>
      <c r="C10" s="613"/>
      <c r="D10" s="613"/>
      <c r="E10" s="614" t="s">
        <v>415</v>
      </c>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22"/>
      <c r="AH10" s="623"/>
      <c r="AI10" s="623"/>
      <c r="AJ10" s="623"/>
      <c r="AK10" s="623"/>
      <c r="AL10" s="623"/>
      <c r="AM10" s="623"/>
      <c r="AN10" s="623"/>
      <c r="AO10" s="623"/>
      <c r="AP10" s="623"/>
      <c r="AQ10" s="623"/>
      <c r="AR10" s="623"/>
      <c r="AS10" s="623"/>
      <c r="AT10" s="624"/>
      <c r="AU10" s="610"/>
      <c r="AV10" s="610"/>
      <c r="AW10" s="610"/>
      <c r="AX10" s="610"/>
      <c r="AY10" s="610"/>
    </row>
    <row r="11" spans="1:51" ht="39.950000000000003" customHeight="1" x14ac:dyDescent="0.25">
      <c r="A11" s="625" t="s">
        <v>74</v>
      </c>
      <c r="B11" s="626"/>
      <c r="C11" s="626"/>
      <c r="D11" s="626"/>
      <c r="E11" s="627"/>
      <c r="F11" s="609" t="s">
        <v>293</v>
      </c>
      <c r="G11" s="609" t="s">
        <v>78</v>
      </c>
      <c r="H11" s="609" t="s">
        <v>80</v>
      </c>
      <c r="I11" s="609" t="s">
        <v>82</v>
      </c>
      <c r="J11" s="609" t="s">
        <v>416</v>
      </c>
      <c r="K11" s="609" t="s">
        <v>86</v>
      </c>
      <c r="L11" s="609" t="s">
        <v>88</v>
      </c>
      <c r="M11" s="609" t="s">
        <v>90</v>
      </c>
      <c r="N11" s="625" t="s">
        <v>92</v>
      </c>
      <c r="O11" s="626"/>
      <c r="P11" s="626"/>
      <c r="Q11" s="626"/>
      <c r="R11" s="627"/>
      <c r="S11" s="609" t="s">
        <v>94</v>
      </c>
      <c r="T11" s="609" t="s">
        <v>96</v>
      </c>
      <c r="U11" s="612" t="s">
        <v>98</v>
      </c>
      <c r="V11" s="613"/>
      <c r="W11" s="613"/>
      <c r="X11" s="613"/>
      <c r="Y11" s="613"/>
      <c r="Z11" s="613"/>
      <c r="AA11" s="613"/>
      <c r="AB11" s="613"/>
      <c r="AC11" s="613"/>
      <c r="AD11" s="613"/>
      <c r="AE11" s="613"/>
      <c r="AF11" s="615"/>
      <c r="AG11" s="612" t="s">
        <v>417</v>
      </c>
      <c r="AH11" s="613"/>
      <c r="AI11" s="613"/>
      <c r="AJ11" s="613"/>
      <c r="AK11" s="613"/>
      <c r="AL11" s="613"/>
      <c r="AM11" s="613"/>
      <c r="AN11" s="613"/>
      <c r="AO11" s="613"/>
      <c r="AP11" s="613"/>
      <c r="AQ11" s="613"/>
      <c r="AR11" s="615"/>
      <c r="AS11" s="625" t="s">
        <v>102</v>
      </c>
      <c r="AT11" s="627"/>
      <c r="AU11" s="610"/>
      <c r="AV11" s="610"/>
      <c r="AW11" s="610"/>
      <c r="AX11" s="610"/>
      <c r="AY11" s="610"/>
    </row>
    <row r="12" spans="1:51" ht="28.5" x14ac:dyDescent="0.25">
      <c r="A12" s="227" t="s">
        <v>418</v>
      </c>
      <c r="B12" s="227" t="s">
        <v>296</v>
      </c>
      <c r="C12" s="227" t="s">
        <v>419</v>
      </c>
      <c r="D12" s="227" t="s">
        <v>420</v>
      </c>
      <c r="E12" s="227" t="s">
        <v>421</v>
      </c>
      <c r="F12" s="611"/>
      <c r="G12" s="611"/>
      <c r="H12" s="611"/>
      <c r="I12" s="611"/>
      <c r="J12" s="611"/>
      <c r="K12" s="611"/>
      <c r="L12" s="611"/>
      <c r="M12" s="611"/>
      <c r="N12" s="227">
        <v>2020</v>
      </c>
      <c r="O12" s="227">
        <v>2021</v>
      </c>
      <c r="P12" s="227">
        <v>2022</v>
      </c>
      <c r="Q12" s="227">
        <v>2023</v>
      </c>
      <c r="R12" s="227">
        <v>2024</v>
      </c>
      <c r="S12" s="611"/>
      <c r="T12" s="611"/>
      <c r="U12" s="237" t="s">
        <v>167</v>
      </c>
      <c r="V12" s="237" t="s">
        <v>168</v>
      </c>
      <c r="W12" s="237" t="s">
        <v>169</v>
      </c>
      <c r="X12" s="237" t="s">
        <v>170</v>
      </c>
      <c r="Y12" s="237" t="s">
        <v>171</v>
      </c>
      <c r="Z12" s="237" t="s">
        <v>172</v>
      </c>
      <c r="AA12" s="237" t="s">
        <v>173</v>
      </c>
      <c r="AB12" s="237" t="s">
        <v>155</v>
      </c>
      <c r="AC12" s="237" t="s">
        <v>174</v>
      </c>
      <c r="AD12" s="237" t="s">
        <v>175</v>
      </c>
      <c r="AE12" s="237" t="s">
        <v>176</v>
      </c>
      <c r="AF12" s="237" t="s">
        <v>177</v>
      </c>
      <c r="AG12" s="237" t="s">
        <v>167</v>
      </c>
      <c r="AH12" s="237" t="s">
        <v>168</v>
      </c>
      <c r="AI12" s="237" t="s">
        <v>169</v>
      </c>
      <c r="AJ12" s="237" t="s">
        <v>170</v>
      </c>
      <c r="AK12" s="237" t="s">
        <v>171</v>
      </c>
      <c r="AL12" s="237" t="s">
        <v>172</v>
      </c>
      <c r="AM12" s="237" t="s">
        <v>173</v>
      </c>
      <c r="AN12" s="237" t="s">
        <v>155</v>
      </c>
      <c r="AO12" s="237" t="s">
        <v>174</v>
      </c>
      <c r="AP12" s="237" t="s">
        <v>175</v>
      </c>
      <c r="AQ12" s="237" t="s">
        <v>176</v>
      </c>
      <c r="AR12" s="237" t="s">
        <v>177</v>
      </c>
      <c r="AS12" s="227" t="s">
        <v>298</v>
      </c>
      <c r="AT12" s="238" t="s">
        <v>299</v>
      </c>
      <c r="AU12" s="611"/>
      <c r="AV12" s="611"/>
      <c r="AW12" s="611"/>
      <c r="AX12" s="611"/>
      <c r="AY12" s="611"/>
    </row>
    <row r="13" spans="1:51" s="253" customFormat="1" ht="83.25" customHeight="1" x14ac:dyDescent="0.25">
      <c r="A13" s="212"/>
      <c r="B13" s="212"/>
      <c r="C13" s="212"/>
      <c r="D13" s="239" t="s">
        <v>422</v>
      </c>
      <c r="E13" s="212" t="s">
        <v>423</v>
      </c>
      <c r="F13" s="240" t="s">
        <v>424</v>
      </c>
      <c r="G13" s="240" t="s">
        <v>425</v>
      </c>
      <c r="H13" s="241" t="s">
        <v>426</v>
      </c>
      <c r="I13" s="212" t="s">
        <v>329</v>
      </c>
      <c r="J13" s="212">
        <v>12</v>
      </c>
      <c r="K13" s="212" t="s">
        <v>330</v>
      </c>
      <c r="L13" s="241" t="s">
        <v>426</v>
      </c>
      <c r="M13" s="212" t="s">
        <v>427</v>
      </c>
      <c r="N13" s="213"/>
      <c r="O13" s="213"/>
      <c r="P13" s="213"/>
      <c r="Q13" s="213"/>
      <c r="R13" s="242">
        <v>12</v>
      </c>
      <c r="S13" s="243" t="s">
        <v>428</v>
      </c>
      <c r="T13" s="244" t="s">
        <v>429</v>
      </c>
      <c r="U13" s="245"/>
      <c r="V13" s="245"/>
      <c r="W13" s="245"/>
      <c r="X13" s="245"/>
      <c r="Y13" s="245"/>
      <c r="Z13" s="246"/>
      <c r="AA13" s="247">
        <v>1</v>
      </c>
      <c r="AB13" s="247">
        <v>1</v>
      </c>
      <c r="AC13" s="247">
        <v>1</v>
      </c>
      <c r="AD13" s="247">
        <v>1</v>
      </c>
      <c r="AE13" s="247">
        <v>1</v>
      </c>
      <c r="AF13" s="247">
        <v>1</v>
      </c>
      <c r="AG13" s="248"/>
      <c r="AH13" s="248"/>
      <c r="AI13" s="248"/>
      <c r="AJ13" s="248"/>
      <c r="AK13" s="248"/>
      <c r="AL13" s="248"/>
      <c r="AM13" s="248"/>
      <c r="AN13" s="248"/>
      <c r="AO13" s="248"/>
      <c r="AP13" s="248"/>
      <c r="AQ13" s="248"/>
      <c r="AR13" s="248"/>
      <c r="AS13" s="248">
        <f>IF(I13="suma",SUM(AG13:AR13),IF(I13="creciente",MAX(AG13:AR13),IF(I13="DECRECIENTE",R13-MIN(AG13:AR13),IF(I13="CONSTANTE",AVERAGE(AG13:AR13)," "))))</f>
        <v>0</v>
      </c>
      <c r="AT13" s="249">
        <f>IF(I13="suma",AS13/R13,IF(I13="creciente",AS13/(MAX(U13:AF13)),IF(I13="DECRECIENTE",AS13/(Q13-(MIN(U13:AF13))),IF(I13="CONSTANTE",AS13/AVERAGE(U13:AF13)," "))))</f>
        <v>0</v>
      </c>
      <c r="AU13" s="250"/>
      <c r="AV13" s="250"/>
      <c r="AW13" s="251"/>
      <c r="AX13" s="250"/>
      <c r="AY13" s="252"/>
    </row>
    <row r="14" spans="1:51" s="253" customFormat="1" ht="83.25" customHeight="1" x14ac:dyDescent="0.25">
      <c r="A14" s="212"/>
      <c r="B14" s="212"/>
      <c r="C14" s="212"/>
      <c r="D14" s="239" t="s">
        <v>422</v>
      </c>
      <c r="E14" s="212" t="s">
        <v>423</v>
      </c>
      <c r="F14" s="240" t="s">
        <v>430</v>
      </c>
      <c r="G14" s="241" t="s">
        <v>430</v>
      </c>
      <c r="H14" s="254" t="s">
        <v>431</v>
      </c>
      <c r="I14" s="212" t="s">
        <v>329</v>
      </c>
      <c r="J14" s="212">
        <v>12</v>
      </c>
      <c r="K14" s="212" t="s">
        <v>330</v>
      </c>
      <c r="L14" s="255" t="s">
        <v>431</v>
      </c>
      <c r="M14" s="212" t="s">
        <v>427</v>
      </c>
      <c r="N14" s="213"/>
      <c r="O14" s="213"/>
      <c r="P14" s="213"/>
      <c r="Q14" s="213"/>
      <c r="R14" s="256">
        <v>12</v>
      </c>
      <c r="S14" s="243" t="s">
        <v>355</v>
      </c>
      <c r="T14" s="244" t="s">
        <v>432</v>
      </c>
      <c r="U14" s="245"/>
      <c r="V14" s="245"/>
      <c r="W14" s="245"/>
      <c r="X14" s="245"/>
      <c r="Y14" s="245"/>
      <c r="Z14" s="246"/>
      <c r="AA14" s="247"/>
      <c r="AB14" s="247">
        <v>4</v>
      </c>
      <c r="AC14" s="247"/>
      <c r="AD14" s="247"/>
      <c r="AE14" s="247"/>
      <c r="AF14" s="247">
        <v>4</v>
      </c>
      <c r="AG14" s="248"/>
      <c r="AH14" s="248"/>
      <c r="AI14" s="248"/>
      <c r="AJ14" s="248"/>
      <c r="AK14" s="248"/>
      <c r="AL14" s="248"/>
      <c r="AM14" s="248"/>
      <c r="AN14" s="248"/>
      <c r="AO14" s="248"/>
      <c r="AP14" s="248"/>
      <c r="AQ14" s="248"/>
      <c r="AR14" s="248"/>
      <c r="AS14" s="248"/>
      <c r="AT14" s="249"/>
      <c r="AU14" s="250"/>
      <c r="AV14" s="250"/>
      <c r="AW14" s="251"/>
      <c r="AX14" s="250"/>
      <c r="AY14" s="252"/>
    </row>
    <row r="15" spans="1:51" s="253" customFormat="1" ht="83.25" customHeight="1" x14ac:dyDescent="0.25">
      <c r="A15" s="212"/>
      <c r="B15" s="212"/>
      <c r="C15" s="212"/>
      <c r="D15" s="239" t="s">
        <v>422</v>
      </c>
      <c r="E15" s="212" t="s">
        <v>423</v>
      </c>
      <c r="F15" s="240" t="s">
        <v>433</v>
      </c>
      <c r="G15" s="240" t="s">
        <v>433</v>
      </c>
      <c r="H15" s="254" t="s">
        <v>434</v>
      </c>
      <c r="I15" s="212" t="s">
        <v>329</v>
      </c>
      <c r="J15" s="212">
        <v>9</v>
      </c>
      <c r="K15" s="212" t="s">
        <v>330</v>
      </c>
      <c r="L15" s="255" t="s">
        <v>434</v>
      </c>
      <c r="M15" s="212" t="s">
        <v>427</v>
      </c>
      <c r="N15" s="213"/>
      <c r="O15" s="213"/>
      <c r="P15" s="213"/>
      <c r="Q15" s="213"/>
      <c r="R15" s="256">
        <v>9</v>
      </c>
      <c r="S15" s="243" t="s">
        <v>355</v>
      </c>
      <c r="T15" s="244" t="s">
        <v>435</v>
      </c>
      <c r="U15" s="245"/>
      <c r="V15" s="245"/>
      <c r="W15" s="245"/>
      <c r="X15" s="245"/>
      <c r="Y15" s="245"/>
      <c r="Z15" s="246"/>
      <c r="AA15" s="247"/>
      <c r="AB15" s="247">
        <v>3</v>
      </c>
      <c r="AC15" s="247"/>
      <c r="AD15" s="247"/>
      <c r="AE15" s="247"/>
      <c r="AF15" s="247">
        <v>3</v>
      </c>
      <c r="AG15" s="248"/>
      <c r="AH15" s="248"/>
      <c r="AI15" s="248"/>
      <c r="AJ15" s="248"/>
      <c r="AK15" s="248"/>
      <c r="AL15" s="248"/>
      <c r="AM15" s="248"/>
      <c r="AN15" s="248"/>
      <c r="AO15" s="248"/>
      <c r="AP15" s="248"/>
      <c r="AQ15" s="248"/>
      <c r="AR15" s="248"/>
      <c r="AS15" s="248"/>
      <c r="AT15" s="249"/>
      <c r="AU15" s="250"/>
      <c r="AV15" s="250"/>
      <c r="AW15" s="251"/>
      <c r="AX15" s="250"/>
      <c r="AY15" s="252"/>
    </row>
    <row r="16" spans="1:51" s="253" customFormat="1" ht="83.25" customHeight="1" x14ac:dyDescent="0.25">
      <c r="A16" s="212"/>
      <c r="B16" s="212"/>
      <c r="C16" s="212"/>
      <c r="D16" s="239" t="s">
        <v>422</v>
      </c>
      <c r="E16" s="212" t="s">
        <v>423</v>
      </c>
      <c r="F16" s="257" t="s">
        <v>436</v>
      </c>
      <c r="G16" s="257" t="s">
        <v>436</v>
      </c>
      <c r="H16" s="255" t="s">
        <v>437</v>
      </c>
      <c r="I16" s="212" t="s">
        <v>329</v>
      </c>
      <c r="J16" s="212">
        <v>2</v>
      </c>
      <c r="K16" s="212" t="s">
        <v>330</v>
      </c>
      <c r="L16" s="255" t="s">
        <v>437</v>
      </c>
      <c r="M16" s="212" t="s">
        <v>427</v>
      </c>
      <c r="N16" s="213"/>
      <c r="O16" s="213"/>
      <c r="P16" s="213"/>
      <c r="Q16" s="213"/>
      <c r="R16" s="258">
        <v>2</v>
      </c>
      <c r="S16" s="259" t="s">
        <v>438</v>
      </c>
      <c r="T16" s="244" t="s">
        <v>439</v>
      </c>
      <c r="U16" s="245"/>
      <c r="V16" s="245"/>
      <c r="W16" s="245"/>
      <c r="X16" s="245"/>
      <c r="Y16" s="245"/>
      <c r="Z16" s="245"/>
      <c r="AA16" s="247"/>
      <c r="AB16" s="260">
        <v>1</v>
      </c>
      <c r="AC16" s="247"/>
      <c r="AD16" s="247"/>
      <c r="AE16" s="247"/>
      <c r="AF16" s="247">
        <v>1</v>
      </c>
      <c r="AG16" s="248"/>
      <c r="AH16" s="248"/>
      <c r="AI16" s="248"/>
      <c r="AJ16" s="248"/>
      <c r="AK16" s="248"/>
      <c r="AL16" s="248"/>
      <c r="AM16" s="248"/>
      <c r="AN16" s="248"/>
      <c r="AO16" s="248"/>
      <c r="AP16" s="248"/>
      <c r="AQ16" s="248"/>
      <c r="AR16" s="248"/>
      <c r="AS16" s="248"/>
      <c r="AT16" s="249"/>
      <c r="AU16" s="250"/>
      <c r="AV16" s="250"/>
      <c r="AW16" s="251"/>
      <c r="AX16" s="250"/>
      <c r="AY16" s="252"/>
    </row>
    <row r="17" spans="1:51" s="253" customFormat="1" ht="83.25" customHeight="1" x14ac:dyDescent="0.25">
      <c r="A17" s="212"/>
      <c r="B17" s="212"/>
      <c r="C17" s="212"/>
      <c r="D17" s="239" t="s">
        <v>422</v>
      </c>
      <c r="E17" s="212"/>
      <c r="F17" s="240" t="s">
        <v>440</v>
      </c>
      <c r="G17" s="240" t="s">
        <v>440</v>
      </c>
      <c r="H17" s="255" t="s">
        <v>441</v>
      </c>
      <c r="I17" s="212" t="s">
        <v>399</v>
      </c>
      <c r="J17" s="261">
        <v>1</v>
      </c>
      <c r="K17" s="212" t="s">
        <v>400</v>
      </c>
      <c r="L17" s="255" t="s">
        <v>442</v>
      </c>
      <c r="M17" s="212" t="s">
        <v>427</v>
      </c>
      <c r="N17" s="213"/>
      <c r="O17" s="213"/>
      <c r="P17" s="213"/>
      <c r="Q17" s="213"/>
      <c r="R17" s="262">
        <v>1</v>
      </c>
      <c r="S17" s="259" t="s">
        <v>428</v>
      </c>
      <c r="T17" s="263" t="s">
        <v>443</v>
      </c>
      <c r="U17" s="264"/>
      <c r="V17" s="264"/>
      <c r="W17" s="264"/>
      <c r="X17" s="264"/>
      <c r="Y17" s="264"/>
      <c r="Z17" s="265"/>
      <c r="AA17" s="266">
        <v>1</v>
      </c>
      <c r="AB17" s="266">
        <v>1</v>
      </c>
      <c r="AC17" s="266">
        <v>1</v>
      </c>
      <c r="AD17" s="266">
        <v>1</v>
      </c>
      <c r="AE17" s="266">
        <v>1</v>
      </c>
      <c r="AF17" s="266">
        <v>1</v>
      </c>
      <c r="AG17" s="248"/>
      <c r="AH17" s="248"/>
      <c r="AI17" s="248"/>
      <c r="AJ17" s="248"/>
      <c r="AK17" s="248"/>
      <c r="AL17" s="248"/>
      <c r="AM17" s="248"/>
      <c r="AN17" s="248"/>
      <c r="AO17" s="248"/>
      <c r="AP17" s="248"/>
      <c r="AQ17" s="248"/>
      <c r="AR17" s="248"/>
      <c r="AS17" s="248"/>
      <c r="AT17" s="249"/>
      <c r="AU17" s="250"/>
      <c r="AV17" s="250"/>
      <c r="AW17" s="251"/>
      <c r="AX17" s="250"/>
      <c r="AY17" s="252"/>
    </row>
    <row r="18" spans="1:51" s="253" customFormat="1" ht="165.6" customHeight="1" x14ac:dyDescent="0.25">
      <c r="A18" s="212"/>
      <c r="B18" s="212"/>
      <c r="C18" s="212"/>
      <c r="D18" s="239" t="s">
        <v>422</v>
      </c>
      <c r="E18" s="212" t="s">
        <v>423</v>
      </c>
      <c r="F18" s="240" t="s">
        <v>444</v>
      </c>
      <c r="G18" s="240" t="s">
        <v>444</v>
      </c>
      <c r="H18" s="255" t="s">
        <v>445</v>
      </c>
      <c r="I18" s="212" t="s">
        <v>399</v>
      </c>
      <c r="J18" s="261">
        <v>1</v>
      </c>
      <c r="K18" s="212" t="s">
        <v>400</v>
      </c>
      <c r="L18" s="255" t="s">
        <v>446</v>
      </c>
      <c r="M18" s="212" t="s">
        <v>427</v>
      </c>
      <c r="N18" s="213"/>
      <c r="O18" s="213"/>
      <c r="P18" s="213"/>
      <c r="Q18" s="213"/>
      <c r="R18" s="262">
        <v>1</v>
      </c>
      <c r="S18" s="243" t="s">
        <v>355</v>
      </c>
      <c r="T18" s="244" t="s">
        <v>447</v>
      </c>
      <c r="U18" s="264"/>
      <c r="V18" s="264"/>
      <c r="W18" s="264"/>
      <c r="X18" s="264"/>
      <c r="Y18" s="264"/>
      <c r="Z18" s="265"/>
      <c r="AA18" s="266"/>
      <c r="AB18" s="266">
        <v>1</v>
      </c>
      <c r="AC18" s="266"/>
      <c r="AD18" s="266"/>
      <c r="AE18" s="266"/>
      <c r="AF18" s="266">
        <v>1</v>
      </c>
      <c r="AG18" s="248"/>
      <c r="AH18" s="248"/>
      <c r="AI18" s="248"/>
      <c r="AJ18" s="248"/>
      <c r="AK18" s="248"/>
      <c r="AL18" s="248"/>
      <c r="AM18" s="248"/>
      <c r="AN18" s="248"/>
      <c r="AO18" s="248"/>
      <c r="AP18" s="248"/>
      <c r="AQ18" s="248"/>
      <c r="AR18" s="248"/>
      <c r="AS18" s="248"/>
      <c r="AT18" s="249"/>
      <c r="AU18" s="250"/>
      <c r="AV18" s="250"/>
      <c r="AW18" s="251"/>
      <c r="AX18" s="250"/>
      <c r="AY18" s="252"/>
    </row>
    <row r="19" spans="1:51" s="253" customFormat="1" ht="90" x14ac:dyDescent="0.25">
      <c r="A19" s="212"/>
      <c r="B19" s="212"/>
      <c r="C19" s="212"/>
      <c r="D19" s="239" t="s">
        <v>422</v>
      </c>
      <c r="E19" s="212" t="s">
        <v>423</v>
      </c>
      <c r="F19" s="240" t="s">
        <v>448</v>
      </c>
      <c r="G19" s="240" t="s">
        <v>448</v>
      </c>
      <c r="H19" s="255" t="s">
        <v>449</v>
      </c>
      <c r="I19" s="212" t="s">
        <v>329</v>
      </c>
      <c r="J19" s="212">
        <v>2</v>
      </c>
      <c r="K19" s="212" t="s">
        <v>330</v>
      </c>
      <c r="L19" s="255" t="s">
        <v>450</v>
      </c>
      <c r="M19" s="212" t="s">
        <v>427</v>
      </c>
      <c r="N19" s="213"/>
      <c r="O19" s="213"/>
      <c r="P19" s="213"/>
      <c r="Q19" s="213"/>
      <c r="R19" s="256">
        <v>2</v>
      </c>
      <c r="S19" s="243" t="s">
        <v>438</v>
      </c>
      <c r="T19" s="244" t="s">
        <v>451</v>
      </c>
      <c r="U19" s="264"/>
      <c r="V19" s="264"/>
      <c r="W19" s="264"/>
      <c r="X19" s="264"/>
      <c r="Y19" s="264"/>
      <c r="Z19" s="245"/>
      <c r="AA19" s="247"/>
      <c r="AB19" s="260">
        <v>1</v>
      </c>
      <c r="AC19" s="247"/>
      <c r="AD19" s="247"/>
      <c r="AE19" s="247"/>
      <c r="AF19" s="247">
        <v>1</v>
      </c>
      <c r="AG19" s="248"/>
      <c r="AH19" s="248"/>
      <c r="AI19" s="248"/>
      <c r="AJ19" s="248"/>
      <c r="AK19" s="248"/>
      <c r="AL19" s="248"/>
      <c r="AM19" s="248"/>
      <c r="AN19" s="248"/>
      <c r="AO19" s="248"/>
      <c r="AP19" s="248"/>
      <c r="AQ19" s="248"/>
      <c r="AR19" s="248"/>
      <c r="AS19" s="248"/>
      <c r="AT19" s="249"/>
      <c r="AU19" s="250"/>
      <c r="AV19" s="250"/>
      <c r="AW19" s="251"/>
      <c r="AX19" s="250"/>
      <c r="AY19" s="252"/>
    </row>
    <row r="20" spans="1:51" s="253" customFormat="1" ht="83.25" customHeight="1" x14ac:dyDescent="0.25">
      <c r="A20" s="212"/>
      <c r="B20" s="212"/>
      <c r="C20" s="212"/>
      <c r="D20" s="239" t="s">
        <v>422</v>
      </c>
      <c r="E20" s="212"/>
      <c r="F20" s="240" t="s">
        <v>452</v>
      </c>
      <c r="G20" s="240" t="s">
        <v>452</v>
      </c>
      <c r="H20" s="244" t="s">
        <v>453</v>
      </c>
      <c r="I20" s="212" t="s">
        <v>329</v>
      </c>
      <c r="J20" s="212">
        <v>12</v>
      </c>
      <c r="K20" s="212" t="s">
        <v>330</v>
      </c>
      <c r="L20" s="244" t="s">
        <v>454</v>
      </c>
      <c r="M20" s="212" t="s">
        <v>427</v>
      </c>
      <c r="N20" s="213"/>
      <c r="O20" s="213"/>
      <c r="P20" s="213"/>
      <c r="Q20" s="213"/>
      <c r="R20" s="242">
        <v>12</v>
      </c>
      <c r="S20" s="243" t="s">
        <v>428</v>
      </c>
      <c r="T20" s="244" t="s">
        <v>455</v>
      </c>
      <c r="U20" s="245"/>
      <c r="V20" s="245"/>
      <c r="W20" s="245"/>
      <c r="X20" s="245"/>
      <c r="Y20" s="245"/>
      <c r="Z20" s="246"/>
      <c r="AA20" s="247">
        <v>1</v>
      </c>
      <c r="AB20" s="247">
        <v>1</v>
      </c>
      <c r="AC20" s="247">
        <v>1</v>
      </c>
      <c r="AD20" s="247">
        <v>1</v>
      </c>
      <c r="AE20" s="247">
        <v>1</v>
      </c>
      <c r="AF20" s="247">
        <v>1</v>
      </c>
      <c r="AG20" s="248"/>
      <c r="AH20" s="248"/>
      <c r="AI20" s="248"/>
      <c r="AJ20" s="248"/>
      <c r="AK20" s="248"/>
      <c r="AL20" s="248"/>
      <c r="AM20" s="248"/>
      <c r="AN20" s="248"/>
      <c r="AO20" s="248"/>
      <c r="AP20" s="248"/>
      <c r="AQ20" s="248"/>
      <c r="AR20" s="248"/>
      <c r="AS20" s="248"/>
      <c r="AT20" s="249"/>
      <c r="AU20" s="250"/>
      <c r="AV20" s="250"/>
      <c r="AW20" s="251"/>
      <c r="AX20" s="250"/>
      <c r="AY20" s="252"/>
    </row>
    <row r="21" spans="1:51" s="253" customFormat="1" ht="83.25" customHeight="1" x14ac:dyDescent="0.25">
      <c r="A21" s="212"/>
      <c r="B21" s="212"/>
      <c r="C21" s="212"/>
      <c r="D21" s="239" t="s">
        <v>422</v>
      </c>
      <c r="E21" s="212" t="s">
        <v>423</v>
      </c>
      <c r="F21" s="240" t="s">
        <v>456</v>
      </c>
      <c r="G21" s="240" t="s">
        <v>456</v>
      </c>
      <c r="H21" s="244" t="s">
        <v>457</v>
      </c>
      <c r="I21" s="212" t="s">
        <v>329</v>
      </c>
      <c r="J21" s="212">
        <v>2</v>
      </c>
      <c r="K21" s="212" t="s">
        <v>330</v>
      </c>
      <c r="L21" s="244" t="s">
        <v>458</v>
      </c>
      <c r="M21" s="212" t="s">
        <v>427</v>
      </c>
      <c r="N21" s="213"/>
      <c r="O21" s="213"/>
      <c r="P21" s="213"/>
      <c r="Q21" s="213"/>
      <c r="R21" s="256">
        <v>2</v>
      </c>
      <c r="S21" s="243" t="s">
        <v>438</v>
      </c>
      <c r="T21" s="244" t="s">
        <v>459</v>
      </c>
      <c r="U21" s="245"/>
      <c r="V21" s="245"/>
      <c r="W21" s="245"/>
      <c r="X21" s="245"/>
      <c r="Y21" s="245"/>
      <c r="Z21" s="246"/>
      <c r="AA21" s="247">
        <v>1</v>
      </c>
      <c r="AB21" s="247"/>
      <c r="AC21" s="247"/>
      <c r="AD21" s="247"/>
      <c r="AE21" s="247"/>
      <c r="AF21" s="247">
        <v>1</v>
      </c>
      <c r="AG21" s="248"/>
      <c r="AH21" s="248"/>
      <c r="AI21" s="248"/>
      <c r="AJ21" s="248"/>
      <c r="AK21" s="248"/>
      <c r="AL21" s="248"/>
      <c r="AM21" s="248"/>
      <c r="AN21" s="248"/>
      <c r="AO21" s="248"/>
      <c r="AP21" s="248"/>
      <c r="AQ21" s="248"/>
      <c r="AR21" s="248"/>
      <c r="AS21" s="248"/>
      <c r="AT21" s="249"/>
      <c r="AU21" s="250"/>
      <c r="AV21" s="250"/>
      <c r="AW21" s="251"/>
      <c r="AX21" s="250"/>
      <c r="AY21" s="252"/>
    </row>
    <row r="22" spans="1:51" x14ac:dyDescent="0.25">
      <c r="A22" s="607" t="s">
        <v>339</v>
      </c>
      <c r="B22" s="606" t="s">
        <v>341</v>
      </c>
      <c r="C22" s="606"/>
      <c r="D22" s="606"/>
      <c r="E22" s="606"/>
      <c r="F22" s="606"/>
      <c r="G22" s="608" t="s">
        <v>340</v>
      </c>
      <c r="H22" s="608"/>
      <c r="I22" s="608"/>
      <c r="J22" s="608"/>
      <c r="K22" s="608"/>
      <c r="L22" s="608"/>
      <c r="M22" s="608"/>
      <c r="N22" s="608"/>
      <c r="O22" s="606" t="s">
        <v>341</v>
      </c>
      <c r="P22" s="606"/>
      <c r="Q22" s="606"/>
      <c r="R22" s="606"/>
      <c r="S22" s="606"/>
      <c r="T22" s="606"/>
      <c r="U22" s="606" t="s">
        <v>341</v>
      </c>
      <c r="V22" s="606"/>
      <c r="W22" s="606"/>
      <c r="X22" s="606"/>
      <c r="Y22" s="606"/>
      <c r="Z22" s="606"/>
      <c r="AA22" s="606"/>
      <c r="AB22" s="606"/>
      <c r="AC22" s="606" t="s">
        <v>341</v>
      </c>
      <c r="AD22" s="606"/>
      <c r="AE22" s="606"/>
      <c r="AF22" s="606"/>
      <c r="AG22" s="606"/>
      <c r="AH22" s="606"/>
      <c r="AI22" s="606"/>
      <c r="AJ22" s="606"/>
      <c r="AK22" s="606"/>
      <c r="AL22" s="606"/>
      <c r="AM22" s="606"/>
      <c r="AN22" s="606"/>
      <c r="AO22" s="608" t="s">
        <v>342</v>
      </c>
      <c r="AP22" s="608"/>
      <c r="AQ22" s="608"/>
      <c r="AR22" s="608"/>
      <c r="AS22" s="606" t="s">
        <v>343</v>
      </c>
      <c r="AT22" s="606"/>
      <c r="AU22" s="606"/>
      <c r="AV22" s="606"/>
      <c r="AW22" s="606"/>
      <c r="AX22" s="606"/>
      <c r="AY22" s="606"/>
    </row>
    <row r="23" spans="1:51" x14ac:dyDescent="0.25">
      <c r="A23" s="607"/>
      <c r="B23" s="606" t="s">
        <v>460</v>
      </c>
      <c r="C23" s="606"/>
      <c r="D23" s="606"/>
      <c r="E23" s="606"/>
      <c r="F23" s="606"/>
      <c r="G23" s="608"/>
      <c r="H23" s="608"/>
      <c r="I23" s="608"/>
      <c r="J23" s="608"/>
      <c r="K23" s="608"/>
      <c r="L23" s="608"/>
      <c r="M23" s="608"/>
      <c r="N23" s="608"/>
      <c r="O23" s="606" t="s">
        <v>461</v>
      </c>
      <c r="P23" s="606"/>
      <c r="Q23" s="606"/>
      <c r="R23" s="606"/>
      <c r="S23" s="606"/>
      <c r="T23" s="606"/>
      <c r="U23" s="606" t="s">
        <v>346</v>
      </c>
      <c r="V23" s="606"/>
      <c r="W23" s="606"/>
      <c r="X23" s="606"/>
      <c r="Y23" s="606"/>
      <c r="Z23" s="606"/>
      <c r="AA23" s="606"/>
      <c r="AB23" s="606"/>
      <c r="AC23" s="606" t="s">
        <v>347</v>
      </c>
      <c r="AD23" s="606"/>
      <c r="AE23" s="606"/>
      <c r="AF23" s="606"/>
      <c r="AG23" s="606"/>
      <c r="AH23" s="606"/>
      <c r="AI23" s="606"/>
      <c r="AJ23" s="606"/>
      <c r="AK23" s="606"/>
      <c r="AL23" s="606"/>
      <c r="AM23" s="606"/>
      <c r="AN23" s="606"/>
      <c r="AO23" s="608"/>
      <c r="AP23" s="608"/>
      <c r="AQ23" s="608"/>
      <c r="AR23" s="608"/>
      <c r="AS23" s="606" t="s">
        <v>347</v>
      </c>
      <c r="AT23" s="606"/>
      <c r="AU23" s="606"/>
      <c r="AV23" s="606"/>
      <c r="AW23" s="606"/>
      <c r="AX23" s="606"/>
      <c r="AY23" s="606"/>
    </row>
    <row r="24" spans="1:51" ht="15.95" customHeight="1" x14ac:dyDescent="0.25">
      <c r="A24" s="607"/>
      <c r="B24" s="606" t="s">
        <v>348</v>
      </c>
      <c r="C24" s="606"/>
      <c r="D24" s="606"/>
      <c r="E24" s="606"/>
      <c r="F24" s="606"/>
      <c r="G24" s="608"/>
      <c r="H24" s="608"/>
      <c r="I24" s="608"/>
      <c r="J24" s="608"/>
      <c r="K24" s="608"/>
      <c r="L24" s="608"/>
      <c r="M24" s="608"/>
      <c r="N24" s="608"/>
      <c r="O24" s="606" t="s">
        <v>462</v>
      </c>
      <c r="P24" s="606"/>
      <c r="Q24" s="606"/>
      <c r="R24" s="606"/>
      <c r="S24" s="606"/>
      <c r="T24" s="606"/>
      <c r="U24" s="606" t="s">
        <v>350</v>
      </c>
      <c r="V24" s="606"/>
      <c r="W24" s="606"/>
      <c r="X24" s="606"/>
      <c r="Y24" s="606"/>
      <c r="Z24" s="606"/>
      <c r="AA24" s="606"/>
      <c r="AB24" s="606"/>
      <c r="AC24" s="606" t="s">
        <v>350</v>
      </c>
      <c r="AD24" s="606"/>
      <c r="AE24" s="606"/>
      <c r="AF24" s="606"/>
      <c r="AG24" s="606"/>
      <c r="AH24" s="606"/>
      <c r="AI24" s="606"/>
      <c r="AJ24" s="606"/>
      <c r="AK24" s="606"/>
      <c r="AL24" s="606"/>
      <c r="AM24" s="606"/>
      <c r="AN24" s="606"/>
      <c r="AO24" s="608"/>
      <c r="AP24" s="608"/>
      <c r="AQ24" s="608"/>
      <c r="AR24" s="608"/>
      <c r="AS24" s="606" t="s">
        <v>463</v>
      </c>
      <c r="AT24" s="606"/>
      <c r="AU24" s="606"/>
      <c r="AV24" s="606"/>
      <c r="AW24" s="606"/>
      <c r="AX24" s="606"/>
      <c r="AY24" s="606"/>
    </row>
    <row r="25" spans="1:51" x14ac:dyDescent="0.25">
      <c r="A25" s="607" t="s">
        <v>464</v>
      </c>
      <c r="B25" s="606" t="s">
        <v>341</v>
      </c>
      <c r="C25" s="606"/>
      <c r="D25" s="606"/>
      <c r="E25" s="606"/>
      <c r="F25" s="606"/>
    </row>
    <row r="26" spans="1:51" x14ac:dyDescent="0.25">
      <c r="A26" s="607"/>
      <c r="B26" s="606" t="s">
        <v>465</v>
      </c>
      <c r="C26" s="606"/>
      <c r="D26" s="606"/>
      <c r="E26" s="606"/>
      <c r="F26" s="606"/>
    </row>
    <row r="27" spans="1:51" x14ac:dyDescent="0.25">
      <c r="A27" s="607"/>
      <c r="B27" s="606" t="s">
        <v>466</v>
      </c>
      <c r="C27" s="606"/>
      <c r="D27" s="606"/>
      <c r="E27" s="606"/>
      <c r="F27" s="606"/>
    </row>
  </sheetData>
  <mergeCells count="62">
    <mergeCell ref="A1:AW1"/>
    <mergeCell ref="AX1:AY1"/>
    <mergeCell ref="A2:AW2"/>
    <mergeCell ref="AX2:AY2"/>
    <mergeCell ref="A3:AW4"/>
    <mergeCell ref="AX3:AY3"/>
    <mergeCell ref="AX4:AY4"/>
    <mergeCell ref="AX5:AX12"/>
    <mergeCell ref="A10:D10"/>
    <mergeCell ref="E10:AF10"/>
    <mergeCell ref="A11:E11"/>
    <mergeCell ref="F11:F12"/>
    <mergeCell ref="L11:L12"/>
    <mergeCell ref="H11:H12"/>
    <mergeCell ref="I11:I12"/>
    <mergeCell ref="J11:J12"/>
    <mergeCell ref="K11:K12"/>
    <mergeCell ref="AS11:AT11"/>
    <mergeCell ref="A6:A8"/>
    <mergeCell ref="B6:C8"/>
    <mergeCell ref="D6:D8"/>
    <mergeCell ref="E6:F6"/>
    <mergeCell ref="I6:T8"/>
    <mergeCell ref="E7:F7"/>
    <mergeCell ref="E8:F8"/>
    <mergeCell ref="AG11:AR11"/>
    <mergeCell ref="U23:AB23"/>
    <mergeCell ref="AC23:AN23"/>
    <mergeCell ref="T11:T12"/>
    <mergeCell ref="U11:AF11"/>
    <mergeCell ref="AS23:AY23"/>
    <mergeCell ref="B24:F24"/>
    <mergeCell ref="O24:T24"/>
    <mergeCell ref="U24:AB24"/>
    <mergeCell ref="AY5:AY12"/>
    <mergeCell ref="A9:D9"/>
    <mergeCell ref="E9:AF9"/>
    <mergeCell ref="A5:AF5"/>
    <mergeCell ref="AG5:AT10"/>
    <mergeCell ref="AU5:AU12"/>
    <mergeCell ref="AV5:AV12"/>
    <mergeCell ref="AW5:AW12"/>
    <mergeCell ref="G11:G12"/>
    <mergeCell ref="M11:M12"/>
    <mergeCell ref="N11:R11"/>
    <mergeCell ref="S11:S12"/>
    <mergeCell ref="AC24:AN24"/>
    <mergeCell ref="AS24:AY24"/>
    <mergeCell ref="A25:A27"/>
    <mergeCell ref="B25:F25"/>
    <mergeCell ref="B26:F26"/>
    <mergeCell ref="B27:F27"/>
    <mergeCell ref="A22:A24"/>
    <mergeCell ref="B22:F22"/>
    <mergeCell ref="G22:N24"/>
    <mergeCell ref="O22:T22"/>
    <mergeCell ref="U22:AB22"/>
    <mergeCell ref="O23:T23"/>
    <mergeCell ref="AC22:AN22"/>
    <mergeCell ref="AO22:AR24"/>
    <mergeCell ref="AS22:AY22"/>
    <mergeCell ref="B23:F23"/>
  </mergeCells>
  <dataValidations count="1">
    <dataValidation type="list" allowBlank="1" showInputMessage="1" showErrorMessage="1" sqref="I13:I21" xr:uid="{56D3651A-41F9-41A9-81B7-66934BEECE64}">
      <formula1>$XFD$13:$XFD$21</formula1>
    </dataValidation>
  </dataValidations>
  <pageMargins left="0.7" right="0.7" top="0.75" bottom="0.75" header="0.3" footer="0.3"/>
  <pageSetup scale="21"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2D58-F984-4B71-A22C-2B14AB461936}">
  <sheetPr>
    <tabColor theme="7" tint="0.39997558519241921"/>
  </sheetPr>
  <dimension ref="A1:XFA25"/>
  <sheetViews>
    <sheetView topLeftCell="A14" zoomScale="72" zoomScaleNormal="85" workbookViewId="0">
      <selection activeCell="A13" sqref="A13:XFD13"/>
    </sheetView>
  </sheetViews>
  <sheetFormatPr baseColWidth="10" defaultColWidth="10.85546875" defaultRowHeight="14.25" x14ac:dyDescent="0.2"/>
  <cols>
    <col min="1" max="1" width="12.140625" style="15" customWidth="1"/>
    <col min="2" max="2" width="10.28515625" style="15" customWidth="1"/>
    <col min="3" max="3" width="26" style="15" customWidth="1"/>
    <col min="4" max="11" width="17.5703125" style="15" customWidth="1"/>
    <col min="12" max="15" width="8.7109375" style="15" customWidth="1"/>
    <col min="16" max="17" width="15.710937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16381" ht="15.95" customHeight="1" thickBot="1" x14ac:dyDescent="0.25">
      <c r="A1" s="592" t="s">
        <v>148</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93"/>
      <c r="AU1" s="590" t="s">
        <v>149</v>
      </c>
      <c r="AV1" s="539"/>
    </row>
    <row r="2" spans="1:16381" ht="15.95" customHeight="1" thickBot="1" x14ac:dyDescent="0.25">
      <c r="A2" s="594"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95"/>
      <c r="AU2" s="381" t="s">
        <v>151</v>
      </c>
      <c r="AV2" s="591"/>
    </row>
    <row r="3" spans="1:16381" ht="15" customHeight="1" thickBot="1" x14ac:dyDescent="0.25">
      <c r="A3" s="596"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97"/>
      <c r="AU3" s="381" t="s">
        <v>153</v>
      </c>
      <c r="AV3" s="591"/>
    </row>
    <row r="4" spans="1:16381" ht="15.95" customHeight="1" x14ac:dyDescent="0.2">
      <c r="A4" s="59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93"/>
      <c r="AU4" s="549" t="s">
        <v>287</v>
      </c>
      <c r="AV4" s="549"/>
    </row>
    <row r="5" spans="1:16381" ht="15" customHeight="1" x14ac:dyDescent="0.2">
      <c r="A5" s="557" t="s">
        <v>288</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51" t="s">
        <v>289</v>
      </c>
    </row>
    <row r="6" spans="1:16381" ht="15" customHeight="1" x14ac:dyDescent="0.2">
      <c r="A6" s="599" t="s">
        <v>6</v>
      </c>
      <c r="B6" s="600">
        <v>45498</v>
      </c>
      <c r="C6" s="567"/>
      <c r="D6" s="107" t="s">
        <v>156</v>
      </c>
      <c r="E6" s="108" t="s">
        <v>290</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75"/>
      <c r="AE6" s="576"/>
      <c r="AF6" s="576"/>
      <c r="AG6" s="576"/>
      <c r="AH6" s="576"/>
      <c r="AI6" s="576"/>
      <c r="AJ6" s="576"/>
      <c r="AK6" s="576"/>
      <c r="AL6" s="576"/>
      <c r="AM6" s="576"/>
      <c r="AN6" s="576"/>
      <c r="AO6" s="576"/>
      <c r="AP6" s="576"/>
      <c r="AQ6" s="577"/>
      <c r="AR6" s="580"/>
      <c r="AS6" s="580"/>
      <c r="AT6" s="580"/>
      <c r="AU6" s="580"/>
      <c r="AV6" s="580"/>
    </row>
    <row r="7" spans="1:16381" ht="15" customHeight="1" x14ac:dyDescent="0.2">
      <c r="A7" s="599"/>
      <c r="B7" s="567"/>
      <c r="C7" s="567"/>
      <c r="D7" s="107" t="s">
        <v>157</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575"/>
      <c r="AE7" s="576"/>
      <c r="AF7" s="576"/>
      <c r="AG7" s="576"/>
      <c r="AH7" s="576"/>
      <c r="AI7" s="576"/>
      <c r="AJ7" s="576"/>
      <c r="AK7" s="576"/>
      <c r="AL7" s="576"/>
      <c r="AM7" s="576"/>
      <c r="AN7" s="576"/>
      <c r="AO7" s="576"/>
      <c r="AP7" s="576"/>
      <c r="AQ7" s="577"/>
      <c r="AR7" s="580"/>
      <c r="AS7" s="580"/>
      <c r="AT7" s="580"/>
      <c r="AU7" s="580"/>
      <c r="AV7" s="580"/>
    </row>
    <row r="8" spans="1:16381" ht="15" customHeight="1" x14ac:dyDescent="0.2">
      <c r="A8" s="599"/>
      <c r="B8" s="567"/>
      <c r="C8" s="567"/>
      <c r="D8" s="107" t="s">
        <v>158</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575"/>
      <c r="AE8" s="576"/>
      <c r="AF8" s="576"/>
      <c r="AG8" s="576"/>
      <c r="AH8" s="576"/>
      <c r="AI8" s="576"/>
      <c r="AJ8" s="576"/>
      <c r="AK8" s="576"/>
      <c r="AL8" s="576"/>
      <c r="AM8" s="576"/>
      <c r="AN8" s="576"/>
      <c r="AO8" s="576"/>
      <c r="AP8" s="576"/>
      <c r="AQ8" s="577"/>
      <c r="AR8" s="580"/>
      <c r="AS8" s="580"/>
      <c r="AT8" s="580"/>
      <c r="AU8" s="580"/>
      <c r="AV8" s="580"/>
    </row>
    <row r="9" spans="1:16381" ht="15" customHeight="1" x14ac:dyDescent="0.2">
      <c r="A9" s="557" t="s">
        <v>291</v>
      </c>
      <c r="B9" s="558"/>
      <c r="C9" s="558"/>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80"/>
    </row>
    <row r="10" spans="1:16381" ht="15" customHeight="1" x14ac:dyDescent="0.2">
      <c r="A10" s="557"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80"/>
    </row>
    <row r="11" spans="1:16381" ht="55.5" customHeight="1" x14ac:dyDescent="0.2">
      <c r="A11" s="560" t="s">
        <v>74</v>
      </c>
      <c r="B11" s="571"/>
      <c r="C11" s="571"/>
      <c r="D11" s="551" t="s">
        <v>293</v>
      </c>
      <c r="E11" s="551" t="s">
        <v>78</v>
      </c>
      <c r="F11" s="551" t="s">
        <v>80</v>
      </c>
      <c r="G11" s="551" t="s">
        <v>82</v>
      </c>
      <c r="H11" s="551"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80"/>
    </row>
    <row r="12" spans="1:16381" ht="83.25" customHeight="1" x14ac:dyDescent="0.2">
      <c r="A12" s="106" t="s">
        <v>295</v>
      </c>
      <c r="B12" s="106" t="s">
        <v>296</v>
      </c>
      <c r="C12" s="106" t="s">
        <v>297</v>
      </c>
      <c r="D12" s="552"/>
      <c r="E12" s="552"/>
      <c r="F12" s="552"/>
      <c r="G12" s="552"/>
      <c r="H12" s="552"/>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52"/>
    </row>
    <row r="13" spans="1:16381" ht="105.75" customHeight="1" x14ac:dyDescent="0.2">
      <c r="A13" s="175"/>
      <c r="B13" s="176"/>
      <c r="C13" s="280">
        <v>10</v>
      </c>
      <c r="D13" s="279">
        <v>1</v>
      </c>
      <c r="E13" s="175" t="s">
        <v>467</v>
      </c>
      <c r="F13" s="175" t="s">
        <v>468</v>
      </c>
      <c r="G13" s="175" t="s">
        <v>311</v>
      </c>
      <c r="H13" s="175" t="s">
        <v>469</v>
      </c>
      <c r="I13" s="175" t="s">
        <v>303</v>
      </c>
      <c r="J13" s="175" t="s">
        <v>470</v>
      </c>
      <c r="K13" s="175" t="s">
        <v>471</v>
      </c>
      <c r="L13" s="226">
        <v>1</v>
      </c>
      <c r="M13" s="177"/>
      <c r="N13" s="177"/>
      <c r="O13" s="177"/>
      <c r="P13" s="177"/>
      <c r="Q13" s="177"/>
      <c r="R13" s="123"/>
      <c r="S13" s="123"/>
      <c r="T13" s="123"/>
      <c r="U13" s="123"/>
      <c r="V13" s="123"/>
      <c r="W13" s="123"/>
      <c r="X13" s="123"/>
      <c r="Y13" s="123"/>
      <c r="Z13" s="226">
        <v>1</v>
      </c>
      <c r="AA13" s="226">
        <v>1</v>
      </c>
      <c r="AB13" s="226">
        <v>1</v>
      </c>
      <c r="AC13" s="226">
        <v>1</v>
      </c>
      <c r="AD13" s="123"/>
      <c r="AE13" s="123"/>
      <c r="AF13" s="123"/>
      <c r="AG13" s="123"/>
      <c r="AH13" s="123"/>
      <c r="AI13" s="123"/>
      <c r="AJ13" s="123"/>
      <c r="AK13" s="123"/>
      <c r="AL13" s="123"/>
      <c r="AM13" s="123"/>
      <c r="AN13" s="123"/>
      <c r="AO13" s="123"/>
      <c r="AP13" s="123"/>
      <c r="AQ13" s="124"/>
      <c r="AR13" s="124"/>
      <c r="AS13" s="124"/>
      <c r="AT13" s="124"/>
      <c r="AU13" s="124"/>
      <c r="AV13" s="123"/>
      <c r="XFA13" s="15" t="s">
        <v>368</v>
      </c>
    </row>
    <row r="14" spans="1:16381" ht="126.75" customHeight="1" x14ac:dyDescent="0.2">
      <c r="A14" s="175"/>
      <c r="B14" s="176"/>
      <c r="C14" s="280">
        <v>11</v>
      </c>
      <c r="D14" s="279">
        <v>1</v>
      </c>
      <c r="E14" s="175" t="s">
        <v>472</v>
      </c>
      <c r="F14" s="175" t="s">
        <v>473</v>
      </c>
      <c r="G14" s="175" t="s">
        <v>311</v>
      </c>
      <c r="H14" s="175" t="s">
        <v>469</v>
      </c>
      <c r="I14" s="175" t="s">
        <v>303</v>
      </c>
      <c r="J14" s="175" t="s">
        <v>474</v>
      </c>
      <c r="K14" s="175" t="s">
        <v>471</v>
      </c>
      <c r="L14" s="226">
        <v>1</v>
      </c>
      <c r="M14" s="177"/>
      <c r="N14" s="177"/>
      <c r="O14" s="177"/>
      <c r="P14" s="177"/>
      <c r="Q14" s="177"/>
      <c r="R14" s="123"/>
      <c r="S14" s="123"/>
      <c r="T14" s="123"/>
      <c r="U14" s="123"/>
      <c r="V14" s="123"/>
      <c r="W14" s="123"/>
      <c r="X14" s="123"/>
      <c r="Y14" s="123"/>
      <c r="Z14" s="226">
        <v>1</v>
      </c>
      <c r="AA14" s="226">
        <v>1</v>
      </c>
      <c r="AB14" s="226">
        <v>1</v>
      </c>
      <c r="AC14" s="226">
        <v>1</v>
      </c>
      <c r="AD14" s="123"/>
      <c r="AE14" s="123"/>
      <c r="AF14" s="123"/>
      <c r="AG14" s="123"/>
      <c r="AH14" s="123"/>
      <c r="AI14" s="123"/>
      <c r="AJ14" s="123"/>
      <c r="AK14" s="123"/>
      <c r="AL14" s="123"/>
      <c r="AM14" s="123"/>
      <c r="AN14" s="123"/>
      <c r="AO14" s="123"/>
      <c r="AP14" s="123"/>
      <c r="AQ14" s="124"/>
      <c r="AR14" s="124"/>
      <c r="AS14" s="124"/>
      <c r="AT14" s="124"/>
      <c r="AU14" s="124"/>
      <c r="AV14" s="123"/>
    </row>
    <row r="15" spans="1:16381" s="70" customFormat="1" ht="110.25" customHeight="1" x14ac:dyDescent="0.2">
      <c r="A15" s="175"/>
      <c r="B15" s="176"/>
      <c r="C15" s="280" t="s">
        <v>475</v>
      </c>
      <c r="D15" s="279">
        <v>1</v>
      </c>
      <c r="E15" s="175" t="s">
        <v>476</v>
      </c>
      <c r="F15" s="175" t="s">
        <v>477</v>
      </c>
      <c r="G15" s="175" t="s">
        <v>311</v>
      </c>
      <c r="H15" s="175" t="s">
        <v>469</v>
      </c>
      <c r="I15" s="175" t="s">
        <v>303</v>
      </c>
      <c r="J15" s="178" t="s">
        <v>478</v>
      </c>
      <c r="K15" s="175" t="s">
        <v>479</v>
      </c>
      <c r="L15" s="226">
        <v>1</v>
      </c>
      <c r="M15" s="177"/>
      <c r="N15" s="177"/>
      <c r="O15" s="177"/>
      <c r="P15" s="177"/>
      <c r="Q15" s="177"/>
      <c r="R15" s="123"/>
      <c r="S15" s="123"/>
      <c r="T15" s="123"/>
      <c r="U15" s="123"/>
      <c r="V15" s="123"/>
      <c r="W15" s="123"/>
      <c r="X15" s="123"/>
      <c r="Y15" s="123"/>
      <c r="Z15" s="226">
        <v>1</v>
      </c>
      <c r="AA15" s="226">
        <v>1</v>
      </c>
      <c r="AB15" s="226">
        <v>1</v>
      </c>
      <c r="AC15" s="226">
        <v>1</v>
      </c>
      <c r="AD15" s="123"/>
      <c r="AE15" s="123"/>
      <c r="AF15" s="123"/>
      <c r="AG15" s="123"/>
      <c r="AH15" s="123"/>
      <c r="AI15" s="123"/>
      <c r="AJ15" s="123"/>
      <c r="AK15" s="123"/>
      <c r="AL15" s="123"/>
      <c r="AM15" s="123"/>
      <c r="AN15" s="123"/>
      <c r="AO15" s="123"/>
      <c r="AP15" s="123"/>
      <c r="AQ15" s="124"/>
      <c r="AR15" s="124"/>
      <c r="AS15" s="124"/>
      <c r="AT15" s="124"/>
      <c r="AU15" s="124"/>
      <c r="AV15" s="123"/>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c r="XEZ15" s="15"/>
      <c r="XFA15" s="15"/>
    </row>
    <row r="16" spans="1:16381" s="70" customFormat="1" ht="99.75" x14ac:dyDescent="0.2">
      <c r="A16" s="175"/>
      <c r="B16" s="176"/>
      <c r="C16" s="280" t="s">
        <v>480</v>
      </c>
      <c r="D16" s="279">
        <v>1</v>
      </c>
      <c r="E16" s="175" t="s">
        <v>481</v>
      </c>
      <c r="F16" s="175" t="s">
        <v>482</v>
      </c>
      <c r="G16" s="175" t="s">
        <v>329</v>
      </c>
      <c r="H16" s="179" t="s">
        <v>469</v>
      </c>
      <c r="I16" s="175" t="s">
        <v>483</v>
      </c>
      <c r="J16" s="175" t="s">
        <v>484</v>
      </c>
      <c r="K16" s="175" t="s">
        <v>479</v>
      </c>
      <c r="L16" s="270" t="s">
        <v>485</v>
      </c>
      <c r="M16" s="208"/>
      <c r="N16" s="208"/>
      <c r="O16" s="208"/>
      <c r="P16" s="179"/>
      <c r="Q16" s="179"/>
      <c r="R16" s="123"/>
      <c r="S16" s="123"/>
      <c r="T16" s="123"/>
      <c r="U16" s="123"/>
      <c r="V16" s="123"/>
      <c r="W16" s="123"/>
      <c r="X16" s="123"/>
      <c r="Y16" s="123"/>
      <c r="Z16" s="271" t="s">
        <v>486</v>
      </c>
      <c r="AA16" s="271" t="s">
        <v>487</v>
      </c>
      <c r="AB16" s="271" t="s">
        <v>488</v>
      </c>
      <c r="AC16" s="271" t="s">
        <v>488</v>
      </c>
      <c r="AD16" s="123"/>
      <c r="AE16" s="123"/>
      <c r="AF16" s="123"/>
      <c r="AG16" s="123"/>
      <c r="AH16" s="123"/>
      <c r="AI16" s="123"/>
      <c r="AJ16" s="123"/>
      <c r="AK16" s="123"/>
      <c r="AL16" s="123"/>
      <c r="AM16" s="123"/>
      <c r="AN16" s="123"/>
      <c r="AO16" s="123"/>
      <c r="AP16" s="123"/>
      <c r="AQ16" s="124"/>
      <c r="AR16" s="124"/>
      <c r="AS16" s="124"/>
      <c r="AT16" s="124"/>
      <c r="AU16" s="124"/>
      <c r="AV16" s="123"/>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row>
    <row r="17" spans="1:16381" s="70" customFormat="1" ht="110.25" customHeight="1" x14ac:dyDescent="0.2">
      <c r="A17" s="175"/>
      <c r="B17" s="176"/>
      <c r="C17" s="280" t="s">
        <v>489</v>
      </c>
      <c r="D17" s="279">
        <v>1</v>
      </c>
      <c r="E17" s="175" t="s">
        <v>490</v>
      </c>
      <c r="F17" s="175" t="s">
        <v>482</v>
      </c>
      <c r="G17" s="175" t="s">
        <v>329</v>
      </c>
      <c r="H17" s="179" t="s">
        <v>469</v>
      </c>
      <c r="I17" s="175" t="s">
        <v>483</v>
      </c>
      <c r="J17" s="175" t="s">
        <v>491</v>
      </c>
      <c r="K17" s="175" t="s">
        <v>479</v>
      </c>
      <c r="L17" s="270" t="s">
        <v>492</v>
      </c>
      <c r="M17" s="208"/>
      <c r="N17" s="208"/>
      <c r="O17" s="208"/>
      <c r="P17" s="179"/>
      <c r="Q17" s="179"/>
      <c r="R17" s="123"/>
      <c r="S17" s="123"/>
      <c r="T17" s="123"/>
      <c r="U17" s="123"/>
      <c r="V17" s="123"/>
      <c r="W17" s="123"/>
      <c r="X17" s="123"/>
      <c r="Y17" s="123"/>
      <c r="Z17" s="123">
        <v>176</v>
      </c>
      <c r="AA17" s="123">
        <v>176</v>
      </c>
      <c r="AB17" s="123">
        <v>176</v>
      </c>
      <c r="AC17" s="123">
        <v>179</v>
      </c>
      <c r="AD17" s="123"/>
      <c r="AE17" s="123"/>
      <c r="AF17" s="123"/>
      <c r="AG17" s="123"/>
      <c r="AH17" s="123"/>
      <c r="AI17" s="123"/>
      <c r="AJ17" s="123"/>
      <c r="AK17" s="123"/>
      <c r="AL17" s="123"/>
      <c r="AM17" s="123"/>
      <c r="AN17" s="123"/>
      <c r="AO17" s="123"/>
      <c r="AP17" s="123"/>
      <c r="AQ17" s="124"/>
      <c r="AR17" s="124"/>
      <c r="AS17" s="124"/>
      <c r="AT17" s="124"/>
      <c r="AU17" s="124"/>
      <c r="AV17" s="123"/>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row>
    <row r="18" spans="1:16381" s="70" customFormat="1" ht="99.75" x14ac:dyDescent="0.2">
      <c r="A18" s="175"/>
      <c r="B18" s="176"/>
      <c r="C18" s="280" t="s">
        <v>493</v>
      </c>
      <c r="D18" s="279">
        <v>1</v>
      </c>
      <c r="E18" s="175" t="s">
        <v>494</v>
      </c>
      <c r="F18" s="175" t="s">
        <v>495</v>
      </c>
      <c r="G18" s="175" t="s">
        <v>329</v>
      </c>
      <c r="H18" s="179" t="s">
        <v>469</v>
      </c>
      <c r="I18" s="175" t="s">
        <v>496</v>
      </c>
      <c r="J18" s="175" t="s">
        <v>497</v>
      </c>
      <c r="K18" s="175" t="s">
        <v>479</v>
      </c>
      <c r="L18" s="270" t="s">
        <v>487</v>
      </c>
      <c r="M18" s="208"/>
      <c r="N18" s="208"/>
      <c r="O18" s="208"/>
      <c r="P18" s="179"/>
      <c r="Q18" s="179"/>
      <c r="R18" s="123"/>
      <c r="S18" s="123"/>
      <c r="T18" s="123"/>
      <c r="U18" s="123"/>
      <c r="V18" s="123"/>
      <c r="W18" s="123"/>
      <c r="X18" s="123"/>
      <c r="Y18" s="123"/>
      <c r="Z18" s="123"/>
      <c r="AA18" s="123"/>
      <c r="AB18" s="123"/>
      <c r="AC18" s="123">
        <v>5</v>
      </c>
      <c r="AD18" s="123"/>
      <c r="AE18" s="123"/>
      <c r="AF18" s="123"/>
      <c r="AG18" s="123"/>
      <c r="AH18" s="123"/>
      <c r="AI18" s="123"/>
      <c r="AJ18" s="123"/>
      <c r="AK18" s="123"/>
      <c r="AL18" s="123"/>
      <c r="AM18" s="123"/>
      <c r="AN18" s="123"/>
      <c r="AO18" s="123"/>
      <c r="AP18" s="123"/>
      <c r="AQ18" s="124"/>
      <c r="AR18" s="124"/>
      <c r="AS18" s="124"/>
      <c r="AT18" s="124"/>
      <c r="AU18" s="124"/>
      <c r="AV18" s="123"/>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row>
    <row r="19" spans="1:16381" s="70" customFormat="1" ht="114" x14ac:dyDescent="0.2">
      <c r="A19" s="175"/>
      <c r="B19" s="176"/>
      <c r="C19" s="280" t="s">
        <v>498</v>
      </c>
      <c r="D19" s="279">
        <v>1</v>
      </c>
      <c r="E19" s="175" t="s">
        <v>499</v>
      </c>
      <c r="F19" s="175" t="s">
        <v>500</v>
      </c>
      <c r="G19" s="175" t="s">
        <v>329</v>
      </c>
      <c r="H19" s="179" t="s">
        <v>469</v>
      </c>
      <c r="I19" s="175" t="s">
        <v>501</v>
      </c>
      <c r="J19" s="175" t="s">
        <v>502</v>
      </c>
      <c r="K19" s="175" t="s">
        <v>479</v>
      </c>
      <c r="L19" s="272" t="s">
        <v>503</v>
      </c>
      <c r="M19" s="208"/>
      <c r="N19" s="208"/>
      <c r="O19" s="208"/>
      <c r="P19" s="179"/>
      <c r="Q19" s="179"/>
      <c r="R19" s="123"/>
      <c r="S19" s="123"/>
      <c r="T19" s="123"/>
      <c r="U19" s="123"/>
      <c r="V19" s="123"/>
      <c r="W19" s="123"/>
      <c r="X19" s="123"/>
      <c r="Y19" s="123"/>
      <c r="Z19" s="123">
        <v>1</v>
      </c>
      <c r="AA19" s="123">
        <v>1</v>
      </c>
      <c r="AB19" s="123">
        <v>1</v>
      </c>
      <c r="AC19" s="123">
        <v>1</v>
      </c>
      <c r="AD19" s="123"/>
      <c r="AE19" s="123"/>
      <c r="AF19" s="123"/>
      <c r="AG19" s="123"/>
      <c r="AH19" s="123"/>
      <c r="AI19" s="123"/>
      <c r="AJ19" s="123"/>
      <c r="AK19" s="123"/>
      <c r="AL19" s="123"/>
      <c r="AM19" s="123"/>
      <c r="AN19" s="123"/>
      <c r="AO19" s="123"/>
      <c r="AP19" s="123"/>
      <c r="AQ19" s="124"/>
      <c r="AR19" s="124"/>
      <c r="AS19" s="124"/>
      <c r="AT19" s="124"/>
      <c r="AU19" s="124"/>
      <c r="AV19" s="123"/>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row>
    <row r="20" spans="1:16381" s="70" customFormat="1" ht="128.25" x14ac:dyDescent="0.2">
      <c r="A20" s="108"/>
      <c r="B20" s="108"/>
      <c r="C20" s="280" t="s">
        <v>504</v>
      </c>
      <c r="D20" s="279">
        <v>1</v>
      </c>
      <c r="E20" s="209" t="s">
        <v>505</v>
      </c>
      <c r="F20" s="209" t="s">
        <v>506</v>
      </c>
      <c r="G20" s="209" t="s">
        <v>329</v>
      </c>
      <c r="H20" s="108" t="s">
        <v>469</v>
      </c>
      <c r="I20" s="209" t="s">
        <v>507</v>
      </c>
      <c r="J20" s="175" t="s">
        <v>508</v>
      </c>
      <c r="K20" s="175" t="s">
        <v>479</v>
      </c>
      <c r="L20" s="272" t="s">
        <v>503</v>
      </c>
      <c r="M20" s="123"/>
      <c r="N20" s="123"/>
      <c r="O20" s="123"/>
      <c r="P20" s="108"/>
      <c r="Q20" s="108"/>
      <c r="R20" s="123"/>
      <c r="S20" s="123"/>
      <c r="T20" s="123"/>
      <c r="U20" s="123"/>
      <c r="V20" s="123"/>
      <c r="W20" s="123"/>
      <c r="X20" s="123"/>
      <c r="Y20" s="123"/>
      <c r="Z20" s="123">
        <v>1</v>
      </c>
      <c r="AA20" s="123">
        <v>1</v>
      </c>
      <c r="AB20" s="123">
        <v>1</v>
      </c>
      <c r="AC20" s="123">
        <v>1</v>
      </c>
      <c r="AD20" s="123"/>
      <c r="AE20" s="123"/>
      <c r="AF20" s="123"/>
      <c r="AG20" s="123"/>
      <c r="AH20" s="123"/>
      <c r="AI20" s="123"/>
      <c r="AJ20" s="123"/>
      <c r="AK20" s="123"/>
      <c r="AL20" s="123"/>
      <c r="AM20" s="123"/>
      <c r="AN20" s="123"/>
      <c r="AO20" s="123"/>
      <c r="AP20" s="123"/>
      <c r="AQ20" s="124"/>
      <c r="AR20" s="124"/>
      <c r="AS20" s="124"/>
      <c r="AT20" s="124"/>
      <c r="AU20" s="124"/>
      <c r="AV20" s="123"/>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row>
    <row r="21" spans="1:16381" ht="96.75" customHeight="1" x14ac:dyDescent="0.2">
      <c r="A21" s="175"/>
      <c r="B21" s="176"/>
      <c r="C21" s="280" t="s">
        <v>509</v>
      </c>
      <c r="D21" s="279">
        <v>1</v>
      </c>
      <c r="E21" s="175" t="s">
        <v>510</v>
      </c>
      <c r="F21" s="175" t="s">
        <v>511</v>
      </c>
      <c r="G21" s="175" t="s">
        <v>311</v>
      </c>
      <c r="H21" s="175" t="s">
        <v>469</v>
      </c>
      <c r="I21" s="175" t="s">
        <v>303</v>
      </c>
      <c r="J21" s="175" t="s">
        <v>512</v>
      </c>
      <c r="K21" s="175" t="s">
        <v>513</v>
      </c>
      <c r="L21" s="226">
        <v>1</v>
      </c>
      <c r="M21" s="177"/>
      <c r="N21" s="177"/>
      <c r="O21" s="177"/>
      <c r="P21" s="177"/>
      <c r="Q21" s="177"/>
      <c r="R21" s="123"/>
      <c r="S21" s="123"/>
      <c r="T21" s="123"/>
      <c r="U21" s="123"/>
      <c r="V21" s="123"/>
      <c r="W21" s="123"/>
      <c r="X21" s="123"/>
      <c r="Y21" s="123"/>
      <c r="Z21" s="226">
        <v>1</v>
      </c>
      <c r="AA21" s="226">
        <v>1</v>
      </c>
      <c r="AB21" s="226">
        <v>1</v>
      </c>
      <c r="AC21" s="226">
        <v>1</v>
      </c>
      <c r="AD21" s="123"/>
      <c r="AE21" s="123"/>
      <c r="AF21" s="123"/>
      <c r="AG21" s="123"/>
      <c r="AH21" s="123"/>
      <c r="AI21" s="123"/>
      <c r="AJ21" s="123"/>
      <c r="AK21" s="123"/>
      <c r="AL21" s="123"/>
      <c r="AM21" s="123"/>
      <c r="AN21" s="123"/>
      <c r="AO21" s="123"/>
      <c r="AP21" s="123"/>
      <c r="AQ21" s="124"/>
      <c r="AR21" s="125"/>
      <c r="AS21" s="125"/>
      <c r="AT21" s="126"/>
      <c r="AU21" s="125"/>
      <c r="AV21" s="127"/>
      <c r="XFA21" s="15" t="s">
        <v>357</v>
      </c>
    </row>
    <row r="22" spans="1:16381" ht="111" customHeight="1" x14ac:dyDescent="0.2">
      <c r="A22" s="175"/>
      <c r="B22" s="176"/>
      <c r="C22" s="280" t="s">
        <v>514</v>
      </c>
      <c r="D22" s="279">
        <v>1</v>
      </c>
      <c r="E22" s="175" t="s">
        <v>515</v>
      </c>
      <c r="F22" s="175" t="s">
        <v>516</v>
      </c>
      <c r="G22" s="175" t="s">
        <v>311</v>
      </c>
      <c r="H22" s="175" t="s">
        <v>469</v>
      </c>
      <c r="I22" s="175" t="s">
        <v>303</v>
      </c>
      <c r="J22" s="175" t="s">
        <v>517</v>
      </c>
      <c r="K22" s="175" t="s">
        <v>513</v>
      </c>
      <c r="L22" s="226">
        <v>1</v>
      </c>
      <c r="M22" s="177"/>
      <c r="N22" s="177"/>
      <c r="O22" s="177"/>
      <c r="P22" s="177"/>
      <c r="Q22" s="177"/>
      <c r="R22" s="123"/>
      <c r="S22" s="123"/>
      <c r="T22" s="123"/>
      <c r="U22" s="123"/>
      <c r="V22" s="123"/>
      <c r="W22" s="123"/>
      <c r="X22" s="123"/>
      <c r="Y22" s="123"/>
      <c r="Z22" s="226">
        <v>1</v>
      </c>
      <c r="AA22" s="226">
        <v>1</v>
      </c>
      <c r="AB22" s="226">
        <v>1</v>
      </c>
      <c r="AC22" s="226">
        <v>1</v>
      </c>
      <c r="AD22" s="123"/>
      <c r="AE22" s="123"/>
      <c r="AF22" s="123"/>
      <c r="AG22" s="123"/>
      <c r="AH22" s="123"/>
      <c r="AI22" s="123"/>
      <c r="AJ22" s="123"/>
      <c r="AK22" s="123"/>
      <c r="AL22" s="123"/>
      <c r="AM22" s="123"/>
      <c r="AN22" s="123"/>
      <c r="AO22" s="123"/>
      <c r="AP22" s="123"/>
      <c r="AQ22" s="124"/>
      <c r="AR22" s="124"/>
      <c r="AS22" s="124"/>
      <c r="AT22" s="124"/>
      <c r="AU22" s="124"/>
      <c r="AV22" s="123"/>
      <c r="XFA22" s="15" t="s">
        <v>362</v>
      </c>
    </row>
    <row r="23" spans="1:16381" s="70" customFormat="1" ht="15" x14ac:dyDescent="0.2">
      <c r="A23" s="598" t="s">
        <v>339</v>
      </c>
      <c r="B23" s="581" t="s">
        <v>341</v>
      </c>
      <c r="C23" s="581"/>
      <c r="D23" s="581"/>
      <c r="E23" s="585" t="s">
        <v>340</v>
      </c>
      <c r="F23" s="585"/>
      <c r="G23" s="585"/>
      <c r="H23" s="585"/>
      <c r="I23" s="585"/>
      <c r="J23" s="585"/>
      <c r="K23" s="585"/>
      <c r="L23" s="585"/>
      <c r="M23" s="581" t="s">
        <v>341</v>
      </c>
      <c r="N23" s="581"/>
      <c r="O23" s="581"/>
      <c r="P23" s="581"/>
      <c r="Q23" s="581"/>
      <c r="R23" s="581" t="s">
        <v>341</v>
      </c>
      <c r="S23" s="581"/>
      <c r="T23" s="581"/>
      <c r="U23" s="581"/>
      <c r="V23" s="581"/>
      <c r="W23" s="581"/>
      <c r="X23" s="581"/>
      <c r="Y23" s="581"/>
      <c r="Z23" s="581" t="s">
        <v>341</v>
      </c>
      <c r="AA23" s="581"/>
      <c r="AB23" s="581"/>
      <c r="AC23" s="581"/>
      <c r="AD23" s="581"/>
      <c r="AE23" s="581"/>
      <c r="AF23" s="581"/>
      <c r="AG23" s="581"/>
      <c r="AH23" s="581"/>
      <c r="AI23" s="581"/>
      <c r="AJ23" s="581"/>
      <c r="AK23" s="581"/>
      <c r="AL23" s="585" t="s">
        <v>342</v>
      </c>
      <c r="AM23" s="585"/>
      <c r="AN23" s="585"/>
      <c r="AO23" s="585"/>
      <c r="AP23" s="581" t="s">
        <v>343</v>
      </c>
      <c r="AQ23" s="581"/>
      <c r="AR23" s="581"/>
      <c r="AS23" s="581"/>
      <c r="AT23" s="581"/>
      <c r="AU23" s="581"/>
      <c r="AV23" s="581"/>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5" x14ac:dyDescent="0.2">
      <c r="A24" s="598"/>
      <c r="B24" s="581" t="s">
        <v>518</v>
      </c>
      <c r="C24" s="581"/>
      <c r="D24" s="581"/>
      <c r="E24" s="585"/>
      <c r="F24" s="585"/>
      <c r="G24" s="585"/>
      <c r="H24" s="585"/>
      <c r="I24" s="585"/>
      <c r="J24" s="585"/>
      <c r="K24" s="585"/>
      <c r="L24" s="585"/>
      <c r="M24" s="581" t="s">
        <v>519</v>
      </c>
      <c r="N24" s="581"/>
      <c r="O24" s="581"/>
      <c r="P24" s="581"/>
      <c r="Q24" s="581"/>
      <c r="R24" s="581" t="s">
        <v>346</v>
      </c>
      <c r="S24" s="581"/>
      <c r="T24" s="581"/>
      <c r="U24" s="581"/>
      <c r="V24" s="581"/>
      <c r="W24" s="581"/>
      <c r="X24" s="581"/>
      <c r="Y24" s="581"/>
      <c r="Z24" s="581" t="s">
        <v>347</v>
      </c>
      <c r="AA24" s="581"/>
      <c r="AB24" s="581"/>
      <c r="AC24" s="581"/>
      <c r="AD24" s="581"/>
      <c r="AE24" s="581"/>
      <c r="AF24" s="581"/>
      <c r="AG24" s="581"/>
      <c r="AH24" s="581"/>
      <c r="AI24" s="581"/>
      <c r="AJ24" s="581"/>
      <c r="AK24" s="581"/>
      <c r="AL24" s="585"/>
      <c r="AM24" s="585"/>
      <c r="AN24" s="585"/>
      <c r="AO24" s="585"/>
      <c r="AP24" s="581" t="s">
        <v>347</v>
      </c>
      <c r="AQ24" s="581"/>
      <c r="AR24" s="581"/>
      <c r="AS24" s="581"/>
      <c r="AT24" s="581"/>
      <c r="AU24" s="581"/>
      <c r="AV24" s="581"/>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row r="25" spans="1:16381" s="70" customFormat="1" ht="15.95" customHeight="1" x14ac:dyDescent="0.2">
      <c r="A25" s="598"/>
      <c r="B25" s="581" t="s">
        <v>348</v>
      </c>
      <c r="C25" s="581"/>
      <c r="D25" s="581"/>
      <c r="E25" s="585"/>
      <c r="F25" s="585"/>
      <c r="G25" s="585"/>
      <c r="H25" s="585"/>
      <c r="I25" s="585"/>
      <c r="J25" s="585"/>
      <c r="K25" s="585"/>
      <c r="L25" s="585"/>
      <c r="M25" s="581" t="s">
        <v>520</v>
      </c>
      <c r="N25" s="581"/>
      <c r="O25" s="581"/>
      <c r="P25" s="581"/>
      <c r="Q25" s="581"/>
      <c r="R25" s="581" t="s">
        <v>350</v>
      </c>
      <c r="S25" s="581"/>
      <c r="T25" s="581"/>
      <c r="U25" s="581"/>
      <c r="V25" s="581"/>
      <c r="W25" s="581"/>
      <c r="X25" s="581"/>
      <c r="Y25" s="581"/>
      <c r="Z25" s="581" t="s">
        <v>350</v>
      </c>
      <c r="AA25" s="581"/>
      <c r="AB25" s="581"/>
      <c r="AC25" s="581"/>
      <c r="AD25" s="581"/>
      <c r="AE25" s="581"/>
      <c r="AF25" s="581"/>
      <c r="AG25" s="581"/>
      <c r="AH25" s="581"/>
      <c r="AI25" s="581"/>
      <c r="AJ25" s="581"/>
      <c r="AK25" s="581"/>
      <c r="AL25" s="585"/>
      <c r="AM25" s="585"/>
      <c r="AN25" s="585"/>
      <c r="AO25" s="585"/>
      <c r="AP25" s="581" t="s">
        <v>349</v>
      </c>
      <c r="AQ25" s="581"/>
      <c r="AR25" s="581"/>
      <c r="AS25" s="581"/>
      <c r="AT25" s="581"/>
      <c r="AU25" s="581"/>
      <c r="AV25" s="581"/>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row>
  </sheetData>
  <mergeCells count="53">
    <mergeCell ref="AV5:AV12"/>
    <mergeCell ref="A6:A8"/>
    <mergeCell ref="B6:C8"/>
    <mergeCell ref="A9:C9"/>
    <mergeCell ref="D9:AC9"/>
    <mergeCell ref="A10:C10"/>
    <mergeCell ref="D10:AC10"/>
    <mergeCell ref="A11:C11"/>
    <mergeCell ref="D11:D12"/>
    <mergeCell ref="E11:E12"/>
    <mergeCell ref="A5:AC5"/>
    <mergeCell ref="F11:F12"/>
    <mergeCell ref="G11:G12"/>
    <mergeCell ref="H11:H12"/>
    <mergeCell ref="I11:I12"/>
    <mergeCell ref="AD5:AQ10"/>
    <mergeCell ref="A1:AT1"/>
    <mergeCell ref="AU1:AV1"/>
    <mergeCell ref="A2:AT2"/>
    <mergeCell ref="AU2:AV2"/>
    <mergeCell ref="A3:AT4"/>
    <mergeCell ref="AU3:AV3"/>
    <mergeCell ref="AU4:AV4"/>
    <mergeCell ref="AR5:AR12"/>
    <mergeCell ref="AS5:AS12"/>
    <mergeCell ref="AT5:AT12"/>
    <mergeCell ref="AU5:AU12"/>
    <mergeCell ref="AD11:AO11"/>
    <mergeCell ref="AP11:AQ11"/>
    <mergeCell ref="R11:AC11"/>
    <mergeCell ref="M25:Q25"/>
    <mergeCell ref="R25:Y25"/>
    <mergeCell ref="Z25:AK25"/>
    <mergeCell ref="A23:A25"/>
    <mergeCell ref="B23:D23"/>
    <mergeCell ref="E23:L25"/>
    <mergeCell ref="M23:Q23"/>
    <mergeCell ref="R23:Y23"/>
    <mergeCell ref="B25:D25"/>
    <mergeCell ref="J11:J12"/>
    <mergeCell ref="K11:K12"/>
    <mergeCell ref="L11:O11"/>
    <mergeCell ref="P11:P12"/>
    <mergeCell ref="Q11:Q12"/>
    <mergeCell ref="AP25:AV25"/>
    <mergeCell ref="AP23:AV23"/>
    <mergeCell ref="B24:D24"/>
    <mergeCell ref="M24:Q24"/>
    <mergeCell ref="R24:Y24"/>
    <mergeCell ref="Z24:AK24"/>
    <mergeCell ref="AP24:AV24"/>
    <mergeCell ref="Z23:AK23"/>
    <mergeCell ref="AL23:AO25"/>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521</v>
      </c>
      <c r="B1" t="s">
        <v>522</v>
      </c>
    </row>
    <row r="2" spans="1:2" x14ac:dyDescent="0.25">
      <c r="A2" t="s">
        <v>523</v>
      </c>
      <c r="B2" t="s">
        <v>330</v>
      </c>
    </row>
    <row r="3" spans="1:2" x14ac:dyDescent="0.25">
      <c r="A3" t="s">
        <v>524</v>
      </c>
      <c r="B3" t="s">
        <v>400</v>
      </c>
    </row>
    <row r="4" spans="1:2" x14ac:dyDescent="0.25">
      <c r="A4" t="s">
        <v>525</v>
      </c>
    </row>
    <row r="5" spans="1:2" x14ac:dyDescent="0.25">
      <c r="A5" t="s">
        <v>526</v>
      </c>
    </row>
    <row r="6" spans="1:2" x14ac:dyDescent="0.25">
      <c r="A6" t="s">
        <v>527</v>
      </c>
    </row>
    <row r="7" spans="1:2" x14ac:dyDescent="0.25">
      <c r="A7" t="s">
        <v>528</v>
      </c>
    </row>
    <row r="8" spans="1:2" x14ac:dyDescent="0.25">
      <c r="A8" t="s">
        <v>529</v>
      </c>
    </row>
    <row r="9" spans="1:2" x14ac:dyDescent="0.25">
      <c r="A9" t="s">
        <v>530</v>
      </c>
    </row>
    <row r="10" spans="1:2" x14ac:dyDescent="0.25">
      <c r="A10" t="s">
        <v>423</v>
      </c>
    </row>
    <row r="11" spans="1:2" x14ac:dyDescent="0.25">
      <c r="A11" t="s">
        <v>531</v>
      </c>
    </row>
    <row r="12" spans="1:2" x14ac:dyDescent="0.25">
      <c r="A12" t="s">
        <v>532</v>
      </c>
    </row>
    <row r="13" spans="1:2" x14ac:dyDescent="0.25">
      <c r="A13" t="s">
        <v>533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C3AA-EFB2-4E26-A722-94A0CF3ABDCC}">
  <sheetPr>
    <tabColor theme="7" tint="0.39997558519241921"/>
  </sheetPr>
  <dimension ref="A1:XFA22"/>
  <sheetViews>
    <sheetView topLeftCell="H15" zoomScale="85" zoomScaleNormal="85" workbookViewId="0">
      <selection activeCell="A13" sqref="A13:XFD13"/>
    </sheetView>
  </sheetViews>
  <sheetFormatPr baseColWidth="10" defaultColWidth="10.85546875" defaultRowHeight="14.25" x14ac:dyDescent="0.2"/>
  <cols>
    <col min="1" max="2" width="10.28515625" style="15" customWidth="1"/>
    <col min="3" max="3" width="6.7109375" style="15" customWidth="1"/>
    <col min="4" max="4" width="29.42578125" style="15" customWidth="1"/>
    <col min="5" max="5" width="29" style="15" customWidth="1"/>
    <col min="6" max="6" width="28.7109375" style="15" customWidth="1"/>
    <col min="7" max="9" width="17.5703125" style="15" customWidth="1"/>
    <col min="10" max="10" width="29.140625" style="15" customWidth="1"/>
    <col min="11" max="11" width="17.5703125" style="15" customWidth="1"/>
    <col min="12" max="15" width="8.7109375" style="15" customWidth="1"/>
    <col min="16" max="17" width="15.710937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592" t="s">
        <v>148</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93"/>
      <c r="AU1" s="590" t="s">
        <v>149</v>
      </c>
      <c r="AV1" s="539"/>
    </row>
    <row r="2" spans="1:48 16381:16381" ht="15.95" customHeight="1" thickBot="1" x14ac:dyDescent="0.25">
      <c r="A2" s="594"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95"/>
      <c r="AU2" s="381" t="s">
        <v>151</v>
      </c>
      <c r="AV2" s="591"/>
    </row>
    <row r="3" spans="1:48 16381:16381" ht="15" customHeight="1" thickBot="1" x14ac:dyDescent="0.25">
      <c r="A3" s="596"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97"/>
      <c r="AU3" s="381" t="s">
        <v>153</v>
      </c>
      <c r="AV3" s="591"/>
    </row>
    <row r="4" spans="1:48 16381:16381" ht="15.95" customHeight="1" x14ac:dyDescent="0.2">
      <c r="A4" s="59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93"/>
      <c r="AU4" s="549" t="s">
        <v>287</v>
      </c>
      <c r="AV4" s="549"/>
    </row>
    <row r="5" spans="1:48 16381:16381" ht="15" customHeight="1" x14ac:dyDescent="0.2">
      <c r="A5" s="557" t="s">
        <v>288</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51" t="s">
        <v>289</v>
      </c>
    </row>
    <row r="6" spans="1:48 16381:16381" ht="15" customHeight="1" x14ac:dyDescent="0.2">
      <c r="A6" s="599" t="s">
        <v>6</v>
      </c>
      <c r="B6" s="600">
        <v>45498</v>
      </c>
      <c r="C6" s="567"/>
      <c r="D6" s="107" t="s">
        <v>156</v>
      </c>
      <c r="E6" s="108" t="s">
        <v>290</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75"/>
      <c r="AE6" s="576"/>
      <c r="AF6" s="576"/>
      <c r="AG6" s="576"/>
      <c r="AH6" s="576"/>
      <c r="AI6" s="576"/>
      <c r="AJ6" s="576"/>
      <c r="AK6" s="576"/>
      <c r="AL6" s="576"/>
      <c r="AM6" s="576"/>
      <c r="AN6" s="576"/>
      <c r="AO6" s="576"/>
      <c r="AP6" s="576"/>
      <c r="AQ6" s="577"/>
      <c r="AR6" s="580"/>
      <c r="AS6" s="580"/>
      <c r="AT6" s="580"/>
      <c r="AU6" s="580"/>
      <c r="AV6" s="580"/>
    </row>
    <row r="7" spans="1:48 16381:16381" ht="15" customHeight="1" x14ac:dyDescent="0.2">
      <c r="A7" s="599"/>
      <c r="B7" s="567"/>
      <c r="C7" s="567"/>
      <c r="D7" s="107" t="s">
        <v>157</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575"/>
      <c r="AE7" s="576"/>
      <c r="AF7" s="576"/>
      <c r="AG7" s="576"/>
      <c r="AH7" s="576"/>
      <c r="AI7" s="576"/>
      <c r="AJ7" s="576"/>
      <c r="AK7" s="576"/>
      <c r="AL7" s="576"/>
      <c r="AM7" s="576"/>
      <c r="AN7" s="576"/>
      <c r="AO7" s="576"/>
      <c r="AP7" s="576"/>
      <c r="AQ7" s="577"/>
      <c r="AR7" s="580"/>
      <c r="AS7" s="580"/>
      <c r="AT7" s="580"/>
      <c r="AU7" s="580"/>
      <c r="AV7" s="580"/>
    </row>
    <row r="8" spans="1:48 16381:16381" ht="15" customHeight="1" x14ac:dyDescent="0.2">
      <c r="A8" s="599"/>
      <c r="B8" s="567"/>
      <c r="C8" s="567"/>
      <c r="D8" s="107" t="s">
        <v>158</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575"/>
      <c r="AE8" s="576"/>
      <c r="AF8" s="576"/>
      <c r="AG8" s="576"/>
      <c r="AH8" s="576"/>
      <c r="AI8" s="576"/>
      <c r="AJ8" s="576"/>
      <c r="AK8" s="576"/>
      <c r="AL8" s="576"/>
      <c r="AM8" s="576"/>
      <c r="AN8" s="576"/>
      <c r="AO8" s="576"/>
      <c r="AP8" s="576"/>
      <c r="AQ8" s="577"/>
      <c r="AR8" s="580"/>
      <c r="AS8" s="580"/>
      <c r="AT8" s="580"/>
      <c r="AU8" s="580"/>
      <c r="AV8" s="580"/>
    </row>
    <row r="9" spans="1:48 16381:16381" ht="15" customHeight="1" x14ac:dyDescent="0.2">
      <c r="A9" s="557" t="s">
        <v>291</v>
      </c>
      <c r="B9" s="558"/>
      <c r="C9" s="558"/>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80"/>
    </row>
    <row r="10" spans="1:48 16381:16381" ht="15" customHeight="1" x14ac:dyDescent="0.2">
      <c r="A10" s="557"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80"/>
    </row>
    <row r="11" spans="1:48 16381:16381" ht="39.950000000000003" customHeight="1" x14ac:dyDescent="0.2">
      <c r="A11" s="560" t="s">
        <v>74</v>
      </c>
      <c r="B11" s="571"/>
      <c r="C11" s="571"/>
      <c r="D11" s="551" t="s">
        <v>293</v>
      </c>
      <c r="E11" s="551" t="s">
        <v>78</v>
      </c>
      <c r="F11" s="551" t="s">
        <v>80</v>
      </c>
      <c r="G11" s="551" t="s">
        <v>82</v>
      </c>
      <c r="H11" s="551"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80"/>
    </row>
    <row r="12" spans="1:48 16381:16381" ht="30" x14ac:dyDescent="0.2">
      <c r="A12" s="106" t="s">
        <v>295</v>
      </c>
      <c r="B12" s="106" t="s">
        <v>296</v>
      </c>
      <c r="C12" s="106" t="s">
        <v>297</v>
      </c>
      <c r="D12" s="552"/>
      <c r="E12" s="552"/>
      <c r="F12" s="552"/>
      <c r="G12" s="552"/>
      <c r="H12" s="552"/>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52"/>
    </row>
    <row r="13" spans="1:48 16381:16381" ht="101.25" customHeight="1" x14ac:dyDescent="0.2">
      <c r="A13" s="175"/>
      <c r="B13" s="176"/>
      <c r="C13" s="175"/>
      <c r="D13" s="273" t="s">
        <v>534</v>
      </c>
      <c r="E13" s="212" t="s">
        <v>535</v>
      </c>
      <c r="F13" s="212" t="s">
        <v>536</v>
      </c>
      <c r="G13" s="175" t="s">
        <v>311</v>
      </c>
      <c r="H13" s="212" t="s">
        <v>537</v>
      </c>
      <c r="I13" s="212" t="s">
        <v>303</v>
      </c>
      <c r="J13" s="274" t="s">
        <v>538</v>
      </c>
      <c r="K13" s="212" t="s">
        <v>539</v>
      </c>
      <c r="L13" s="210">
        <v>1</v>
      </c>
      <c r="M13" s="177"/>
      <c r="N13" s="177"/>
      <c r="O13" s="177"/>
      <c r="P13" s="213" t="s">
        <v>394</v>
      </c>
      <c r="Q13" s="275" t="s">
        <v>540</v>
      </c>
      <c r="R13" s="123"/>
      <c r="S13" s="123"/>
      <c r="T13" s="123"/>
      <c r="U13" s="123"/>
      <c r="V13" s="123"/>
      <c r="W13" s="123"/>
      <c r="X13" s="123"/>
      <c r="Y13" s="123"/>
      <c r="Z13" s="210">
        <v>1</v>
      </c>
      <c r="AA13" s="123"/>
      <c r="AB13" s="123"/>
      <c r="AC13" s="210">
        <v>1</v>
      </c>
      <c r="AD13" s="123"/>
      <c r="AE13" s="123"/>
      <c r="AF13" s="123"/>
      <c r="AG13" s="123"/>
      <c r="AH13" s="123"/>
      <c r="AI13" s="123"/>
      <c r="AJ13" s="123"/>
      <c r="AK13" s="123"/>
      <c r="AL13" s="123"/>
      <c r="AM13" s="123"/>
      <c r="AN13" s="123"/>
      <c r="AO13" s="123"/>
      <c r="AP13" s="123"/>
      <c r="AQ13" s="124"/>
      <c r="AR13" s="125"/>
      <c r="AS13" s="125"/>
      <c r="AT13" s="126"/>
      <c r="AU13" s="125"/>
      <c r="AV13" s="127"/>
      <c r="XFA13" s="15" t="s">
        <v>357</v>
      </c>
    </row>
    <row r="14" spans="1:48 16381:16381" ht="111" customHeight="1" x14ac:dyDescent="0.2">
      <c r="A14" s="175"/>
      <c r="B14" s="176"/>
      <c r="C14" s="175"/>
      <c r="D14" s="276" t="s">
        <v>541</v>
      </c>
      <c r="E14" s="212" t="s">
        <v>542</v>
      </c>
      <c r="F14" s="212" t="s">
        <v>543</v>
      </c>
      <c r="G14" s="175" t="s">
        <v>311</v>
      </c>
      <c r="H14" s="212" t="s">
        <v>537</v>
      </c>
      <c r="I14" s="215" t="s">
        <v>303</v>
      </c>
      <c r="J14" s="274" t="s">
        <v>544</v>
      </c>
      <c r="K14" s="212" t="s">
        <v>539</v>
      </c>
      <c r="L14" s="210">
        <v>1</v>
      </c>
      <c r="M14" s="208"/>
      <c r="N14" s="208"/>
      <c r="O14" s="208"/>
      <c r="P14" s="213" t="s">
        <v>394</v>
      </c>
      <c r="Q14" s="274" t="s">
        <v>545</v>
      </c>
      <c r="R14" s="123"/>
      <c r="S14" s="123"/>
      <c r="T14" s="123"/>
      <c r="U14" s="123"/>
      <c r="V14" s="123"/>
      <c r="W14" s="123"/>
      <c r="X14" s="123"/>
      <c r="Y14" s="123"/>
      <c r="Z14" s="210">
        <v>1</v>
      </c>
      <c r="AA14" s="123"/>
      <c r="AB14" s="123"/>
      <c r="AC14" s="210">
        <v>1</v>
      </c>
      <c r="AD14" s="123"/>
      <c r="AE14" s="123"/>
      <c r="AF14" s="123"/>
      <c r="AG14" s="123"/>
      <c r="AH14" s="123"/>
      <c r="AI14" s="123"/>
      <c r="AJ14" s="123"/>
      <c r="AK14" s="123"/>
      <c r="AL14" s="123"/>
      <c r="AM14" s="123"/>
      <c r="AN14" s="123"/>
      <c r="AO14" s="123"/>
      <c r="AP14" s="123"/>
      <c r="AQ14" s="124"/>
      <c r="AR14" s="124"/>
      <c r="AS14" s="124"/>
      <c r="AT14" s="124"/>
      <c r="AU14" s="124"/>
      <c r="AV14" s="123"/>
      <c r="XFA14" s="15" t="s">
        <v>362</v>
      </c>
    </row>
    <row r="15" spans="1:48 16381:16381" ht="120" customHeight="1" x14ac:dyDescent="0.2">
      <c r="A15" s="175"/>
      <c r="B15" s="176"/>
      <c r="C15" s="175"/>
      <c r="D15" s="276" t="s">
        <v>546</v>
      </c>
      <c r="E15" s="212" t="s">
        <v>547</v>
      </c>
      <c r="F15" s="212" t="s">
        <v>548</v>
      </c>
      <c r="G15" s="175" t="s">
        <v>311</v>
      </c>
      <c r="H15" s="212" t="s">
        <v>537</v>
      </c>
      <c r="I15" s="215" t="s">
        <v>303</v>
      </c>
      <c r="J15" s="274" t="s">
        <v>549</v>
      </c>
      <c r="K15" s="212" t="s">
        <v>539</v>
      </c>
      <c r="L15" s="210">
        <v>1</v>
      </c>
      <c r="M15" s="208"/>
      <c r="N15" s="208"/>
      <c r="O15" s="208"/>
      <c r="P15" s="213" t="s">
        <v>394</v>
      </c>
      <c r="Q15" s="273" t="s">
        <v>550</v>
      </c>
      <c r="R15" s="123"/>
      <c r="S15" s="123"/>
      <c r="T15" s="123"/>
      <c r="U15" s="123"/>
      <c r="V15" s="123"/>
      <c r="W15" s="123"/>
      <c r="X15" s="123"/>
      <c r="Y15" s="123"/>
      <c r="Z15" s="210">
        <v>1</v>
      </c>
      <c r="AA15" s="123"/>
      <c r="AB15" s="123"/>
      <c r="AC15" s="210">
        <v>1</v>
      </c>
      <c r="AD15" s="123"/>
      <c r="AE15" s="123"/>
      <c r="AF15" s="123"/>
      <c r="AG15" s="123"/>
      <c r="AH15" s="123"/>
      <c r="AI15" s="123"/>
      <c r="AJ15" s="123"/>
      <c r="AK15" s="123"/>
      <c r="AL15" s="123"/>
      <c r="AM15" s="123"/>
      <c r="AN15" s="123"/>
      <c r="AO15" s="123"/>
      <c r="AP15" s="123"/>
      <c r="AQ15" s="124"/>
      <c r="AR15" s="124"/>
      <c r="AS15" s="124"/>
      <c r="AT15" s="124"/>
      <c r="AU15" s="124"/>
      <c r="AV15" s="123"/>
      <c r="XFA15" s="15" t="s">
        <v>365</v>
      </c>
    </row>
    <row r="16" spans="1:48 16381:16381" ht="92.25" customHeight="1" x14ac:dyDescent="0.2">
      <c r="A16" s="175"/>
      <c r="B16" s="176"/>
      <c r="C16" s="175"/>
      <c r="D16" s="276" t="s">
        <v>551</v>
      </c>
      <c r="E16" s="212" t="s">
        <v>552</v>
      </c>
      <c r="F16" s="212" t="s">
        <v>553</v>
      </c>
      <c r="G16" s="175" t="s">
        <v>311</v>
      </c>
      <c r="H16" s="212" t="s">
        <v>537</v>
      </c>
      <c r="I16" s="215" t="s">
        <v>303</v>
      </c>
      <c r="J16" s="274" t="s">
        <v>554</v>
      </c>
      <c r="K16" s="212" t="s">
        <v>539</v>
      </c>
      <c r="L16" s="210">
        <v>1</v>
      </c>
      <c r="M16" s="208"/>
      <c r="N16" s="208"/>
      <c r="O16" s="208"/>
      <c r="P16" s="213" t="s">
        <v>394</v>
      </c>
      <c r="Q16" s="274" t="s">
        <v>555</v>
      </c>
      <c r="R16" s="123"/>
      <c r="S16" s="123"/>
      <c r="T16" s="123"/>
      <c r="U16" s="123"/>
      <c r="V16" s="123"/>
      <c r="W16" s="123"/>
      <c r="X16" s="123"/>
      <c r="Y16" s="123"/>
      <c r="Z16" s="210">
        <v>1</v>
      </c>
      <c r="AA16" s="123"/>
      <c r="AB16" s="123"/>
      <c r="AC16" s="210">
        <v>1</v>
      </c>
      <c r="AD16" s="123"/>
      <c r="AE16" s="123"/>
      <c r="AF16" s="123"/>
      <c r="AG16" s="123"/>
      <c r="AH16" s="123"/>
      <c r="AI16" s="123"/>
      <c r="AJ16" s="123"/>
      <c r="AK16" s="123"/>
      <c r="AL16" s="123"/>
      <c r="AM16" s="123"/>
      <c r="AN16" s="123"/>
      <c r="AO16" s="123"/>
      <c r="AP16" s="123"/>
      <c r="AQ16" s="124"/>
      <c r="AR16" s="124"/>
      <c r="AS16" s="124"/>
      <c r="AT16" s="124"/>
      <c r="AU16" s="124"/>
      <c r="AV16" s="123"/>
      <c r="XFA16" s="15" t="s">
        <v>368</v>
      </c>
    </row>
    <row r="17" spans="1:48" ht="103.5" customHeight="1" x14ac:dyDescent="0.2">
      <c r="A17" s="175"/>
      <c r="B17" s="176"/>
      <c r="C17" s="175"/>
      <c r="D17" s="276" t="s">
        <v>556</v>
      </c>
      <c r="E17" s="212" t="s">
        <v>557</v>
      </c>
      <c r="F17" s="212" t="s">
        <v>558</v>
      </c>
      <c r="G17" s="175" t="s">
        <v>311</v>
      </c>
      <c r="H17" s="212" t="s">
        <v>537</v>
      </c>
      <c r="I17" s="215" t="s">
        <v>303</v>
      </c>
      <c r="J17" s="274" t="s">
        <v>559</v>
      </c>
      <c r="K17" s="212" t="s">
        <v>539</v>
      </c>
      <c r="L17" s="210">
        <v>1</v>
      </c>
      <c r="M17" s="208"/>
      <c r="N17" s="208"/>
      <c r="O17" s="208"/>
      <c r="P17" s="213" t="s">
        <v>394</v>
      </c>
      <c r="Q17" s="274" t="s">
        <v>560</v>
      </c>
      <c r="R17" s="123"/>
      <c r="S17" s="123"/>
      <c r="T17" s="123"/>
      <c r="U17" s="123"/>
      <c r="V17" s="123"/>
      <c r="W17" s="123"/>
      <c r="X17" s="123"/>
      <c r="Y17" s="123"/>
      <c r="Z17" s="210">
        <v>1</v>
      </c>
      <c r="AA17" s="123"/>
      <c r="AB17" s="123"/>
      <c r="AC17" s="210">
        <v>1</v>
      </c>
      <c r="AD17" s="123"/>
      <c r="AE17" s="123"/>
      <c r="AF17" s="123"/>
      <c r="AG17" s="123"/>
      <c r="AH17" s="123"/>
      <c r="AI17" s="123"/>
      <c r="AJ17" s="123"/>
      <c r="AK17" s="123"/>
      <c r="AL17" s="123"/>
      <c r="AM17" s="123"/>
      <c r="AN17" s="123"/>
      <c r="AO17" s="123"/>
      <c r="AP17" s="123"/>
      <c r="AQ17" s="124"/>
      <c r="AR17" s="124"/>
      <c r="AS17" s="124"/>
      <c r="AT17" s="124"/>
      <c r="AU17" s="124"/>
      <c r="AV17" s="123"/>
    </row>
    <row r="18" spans="1:48" ht="71.25" customHeight="1" x14ac:dyDescent="0.2">
      <c r="A18" s="175"/>
      <c r="B18" s="176"/>
      <c r="C18" s="175"/>
      <c r="D18" s="273" t="s">
        <v>561</v>
      </c>
      <c r="E18" s="212" t="s">
        <v>562</v>
      </c>
      <c r="F18" s="212" t="s">
        <v>563</v>
      </c>
      <c r="G18" s="175" t="s">
        <v>311</v>
      </c>
      <c r="H18" s="212" t="s">
        <v>469</v>
      </c>
      <c r="I18" s="215" t="s">
        <v>303</v>
      </c>
      <c r="J18" s="274" t="s">
        <v>564</v>
      </c>
      <c r="K18" s="212" t="s">
        <v>539</v>
      </c>
      <c r="L18" s="210">
        <v>1</v>
      </c>
      <c r="M18" s="208"/>
      <c r="N18" s="208"/>
      <c r="O18" s="208"/>
      <c r="P18" s="213" t="s">
        <v>394</v>
      </c>
      <c r="Q18" s="274" t="s">
        <v>565</v>
      </c>
      <c r="R18" s="123"/>
      <c r="S18" s="123"/>
      <c r="T18" s="123"/>
      <c r="U18" s="123"/>
      <c r="V18" s="123"/>
      <c r="W18" s="123"/>
      <c r="X18" s="123"/>
      <c r="Y18" s="123"/>
      <c r="Z18" s="210">
        <v>1</v>
      </c>
      <c r="AA18" s="123"/>
      <c r="AB18" s="123"/>
      <c r="AC18" s="210">
        <v>1</v>
      </c>
      <c r="AD18" s="123"/>
      <c r="AE18" s="123"/>
      <c r="AF18" s="123"/>
      <c r="AG18" s="123"/>
      <c r="AH18" s="123"/>
      <c r="AI18" s="123"/>
      <c r="AJ18" s="123"/>
      <c r="AK18" s="123"/>
      <c r="AL18" s="123"/>
      <c r="AM18" s="123"/>
      <c r="AN18" s="123"/>
      <c r="AO18" s="123"/>
      <c r="AP18" s="123"/>
      <c r="AQ18" s="124"/>
      <c r="AR18" s="124"/>
      <c r="AS18" s="124"/>
      <c r="AT18" s="124"/>
      <c r="AU18" s="124"/>
      <c r="AV18" s="123"/>
    </row>
    <row r="19" spans="1:48" x14ac:dyDescent="0.2">
      <c r="A19" s="601" t="s">
        <v>376</v>
      </c>
      <c r="B19" s="602"/>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3"/>
    </row>
    <row r="20" spans="1:48" ht="15" x14ac:dyDescent="0.2">
      <c r="A20" s="598" t="s">
        <v>339</v>
      </c>
      <c r="B20" s="581" t="s">
        <v>341</v>
      </c>
      <c r="C20" s="581"/>
      <c r="D20" s="581"/>
      <c r="E20" s="585" t="s">
        <v>340</v>
      </c>
      <c r="F20" s="585"/>
      <c r="G20" s="585"/>
      <c r="H20" s="585"/>
      <c r="I20" s="585"/>
      <c r="J20" s="585"/>
      <c r="K20" s="585"/>
      <c r="L20" s="585"/>
      <c r="M20" s="581" t="s">
        <v>341</v>
      </c>
      <c r="N20" s="581"/>
      <c r="O20" s="581"/>
      <c r="P20" s="581"/>
      <c r="Q20" s="581"/>
      <c r="R20" s="581" t="s">
        <v>341</v>
      </c>
      <c r="S20" s="581"/>
      <c r="T20" s="581"/>
      <c r="U20" s="581"/>
      <c r="V20" s="581"/>
      <c r="W20" s="581"/>
      <c r="X20" s="581"/>
      <c r="Y20" s="581"/>
      <c r="Z20" s="581" t="s">
        <v>341</v>
      </c>
      <c r="AA20" s="581"/>
      <c r="AB20" s="581"/>
      <c r="AC20" s="581"/>
      <c r="AD20" s="581"/>
      <c r="AE20" s="581"/>
      <c r="AF20" s="581"/>
      <c r="AG20" s="581"/>
      <c r="AH20" s="581"/>
      <c r="AI20" s="581"/>
      <c r="AJ20" s="581"/>
      <c r="AK20" s="581"/>
      <c r="AL20" s="585" t="s">
        <v>342</v>
      </c>
      <c r="AM20" s="585"/>
      <c r="AN20" s="585"/>
      <c r="AO20" s="585"/>
      <c r="AP20" s="581" t="s">
        <v>343</v>
      </c>
      <c r="AQ20" s="581"/>
      <c r="AR20" s="581"/>
      <c r="AS20" s="581"/>
      <c r="AT20" s="581"/>
      <c r="AU20" s="581"/>
      <c r="AV20" s="581"/>
    </row>
    <row r="21" spans="1:48" ht="15" x14ac:dyDescent="0.2">
      <c r="A21" s="598"/>
      <c r="B21" s="581" t="s">
        <v>566</v>
      </c>
      <c r="C21" s="581"/>
      <c r="D21" s="581"/>
      <c r="E21" s="585"/>
      <c r="F21" s="585"/>
      <c r="G21" s="585"/>
      <c r="H21" s="585"/>
      <c r="I21" s="585"/>
      <c r="J21" s="585"/>
      <c r="K21" s="585"/>
      <c r="L21" s="585"/>
      <c r="M21" s="581" t="s">
        <v>567</v>
      </c>
      <c r="N21" s="581"/>
      <c r="O21" s="581"/>
      <c r="P21" s="581"/>
      <c r="Q21" s="581"/>
      <c r="R21" s="581" t="s">
        <v>346</v>
      </c>
      <c r="S21" s="581"/>
      <c r="T21" s="581"/>
      <c r="U21" s="581"/>
      <c r="V21" s="581"/>
      <c r="W21" s="581"/>
      <c r="X21" s="581"/>
      <c r="Y21" s="581"/>
      <c r="Z21" s="581" t="s">
        <v>347</v>
      </c>
      <c r="AA21" s="581"/>
      <c r="AB21" s="581"/>
      <c r="AC21" s="581"/>
      <c r="AD21" s="581"/>
      <c r="AE21" s="581"/>
      <c r="AF21" s="581"/>
      <c r="AG21" s="581"/>
      <c r="AH21" s="581"/>
      <c r="AI21" s="581"/>
      <c r="AJ21" s="581"/>
      <c r="AK21" s="581"/>
      <c r="AL21" s="585"/>
      <c r="AM21" s="585"/>
      <c r="AN21" s="585"/>
      <c r="AO21" s="585"/>
      <c r="AP21" s="581" t="s">
        <v>347</v>
      </c>
      <c r="AQ21" s="581"/>
      <c r="AR21" s="581"/>
      <c r="AS21" s="581"/>
      <c r="AT21" s="581"/>
      <c r="AU21" s="581"/>
      <c r="AV21" s="581"/>
    </row>
    <row r="22" spans="1:48" ht="15.95" customHeight="1" x14ac:dyDescent="0.2">
      <c r="A22" s="598"/>
      <c r="B22" s="581" t="s">
        <v>568</v>
      </c>
      <c r="C22" s="581"/>
      <c r="D22" s="581"/>
      <c r="E22" s="585"/>
      <c r="F22" s="585"/>
      <c r="G22" s="585"/>
      <c r="H22" s="585"/>
      <c r="I22" s="585"/>
      <c r="J22" s="585"/>
      <c r="K22" s="585"/>
      <c r="L22" s="585"/>
      <c r="M22" s="581" t="s">
        <v>569</v>
      </c>
      <c r="N22" s="581"/>
      <c r="O22" s="581"/>
      <c r="P22" s="581"/>
      <c r="Q22" s="581"/>
      <c r="R22" s="581" t="s">
        <v>350</v>
      </c>
      <c r="S22" s="581"/>
      <c r="T22" s="581"/>
      <c r="U22" s="581"/>
      <c r="V22" s="581"/>
      <c r="W22" s="581"/>
      <c r="X22" s="581"/>
      <c r="Y22" s="581"/>
      <c r="Z22" s="581" t="s">
        <v>350</v>
      </c>
      <c r="AA22" s="581"/>
      <c r="AB22" s="581"/>
      <c r="AC22" s="581"/>
      <c r="AD22" s="581"/>
      <c r="AE22" s="581"/>
      <c r="AF22" s="581"/>
      <c r="AG22" s="581"/>
      <c r="AH22" s="581"/>
      <c r="AI22" s="581"/>
      <c r="AJ22" s="581"/>
      <c r="AK22" s="581"/>
      <c r="AL22" s="585"/>
      <c r="AM22" s="585"/>
      <c r="AN22" s="585"/>
      <c r="AO22" s="585"/>
      <c r="AP22" s="581" t="s">
        <v>349</v>
      </c>
      <c r="AQ22" s="581"/>
      <c r="AR22" s="581"/>
      <c r="AS22" s="581"/>
      <c r="AT22" s="581"/>
      <c r="AU22" s="581"/>
      <c r="AV22" s="581"/>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21:AV21"/>
    <mergeCell ref="B22:D22"/>
    <mergeCell ref="M22:Q22"/>
    <mergeCell ref="AV5:AV12"/>
    <mergeCell ref="A6:A8"/>
    <mergeCell ref="B6:C8"/>
    <mergeCell ref="A9:C9"/>
    <mergeCell ref="D9:AC9"/>
    <mergeCell ref="A10:C10"/>
    <mergeCell ref="D10:AC10"/>
    <mergeCell ref="A11:C11"/>
    <mergeCell ref="D11:D12"/>
    <mergeCell ref="E11:E12"/>
    <mergeCell ref="A5:AC5"/>
    <mergeCell ref="AD5:AQ10"/>
    <mergeCell ref="AR5:AR12"/>
    <mergeCell ref="R22:Y22"/>
    <mergeCell ref="Z22:AK22"/>
    <mergeCell ref="AP22:AV22"/>
    <mergeCell ref="A19:AV19"/>
    <mergeCell ref="A20:A22"/>
    <mergeCell ref="B20:D20"/>
    <mergeCell ref="E20:L22"/>
    <mergeCell ref="M20:Q20"/>
    <mergeCell ref="R20:Y20"/>
    <mergeCell ref="Z20:AK20"/>
    <mergeCell ref="AL20:AO22"/>
    <mergeCell ref="AP20:AV20"/>
    <mergeCell ref="B21:D21"/>
    <mergeCell ref="M21:Q21"/>
    <mergeCell ref="R21:Y21"/>
    <mergeCell ref="Z21:AK2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8D49-9AA0-4E2F-BBD5-6A70BD610A8E}">
  <sheetPr>
    <tabColor theme="7" tint="0.39997558519241921"/>
  </sheetPr>
  <dimension ref="A1:XFA21"/>
  <sheetViews>
    <sheetView topLeftCell="B12" zoomScale="80" zoomScaleNormal="80" workbookViewId="0">
      <selection activeCell="A13" sqref="A13:XFD13"/>
    </sheetView>
  </sheetViews>
  <sheetFormatPr baseColWidth="10" defaultColWidth="10.85546875" defaultRowHeight="14.25" x14ac:dyDescent="0.2"/>
  <cols>
    <col min="1" max="3" width="10.28515625" style="15" customWidth="1"/>
    <col min="4" max="5" width="32.28515625" style="15" customWidth="1"/>
    <col min="6" max="6" width="35.140625" style="15" customWidth="1"/>
    <col min="7" max="9" width="17.5703125" style="15" customWidth="1"/>
    <col min="10" max="10" width="46" style="15" customWidth="1"/>
    <col min="11" max="11" width="17.5703125" style="15" customWidth="1"/>
    <col min="12" max="15" width="8.7109375" style="15" customWidth="1"/>
    <col min="16" max="16" width="17.28515625" style="15" customWidth="1"/>
    <col min="17" max="17" width="15.7109375" style="15" customWidth="1"/>
    <col min="18" max="28" width="7.42578125" style="15" customWidth="1"/>
    <col min="29"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592" t="s">
        <v>148</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93"/>
      <c r="AU1" s="590" t="s">
        <v>149</v>
      </c>
      <c r="AV1" s="539"/>
    </row>
    <row r="2" spans="1:48 16381:16381" ht="15.95" customHeight="1" thickBot="1" x14ac:dyDescent="0.25">
      <c r="A2" s="594"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95"/>
      <c r="AU2" s="381" t="s">
        <v>151</v>
      </c>
      <c r="AV2" s="591"/>
    </row>
    <row r="3" spans="1:48 16381:16381" ht="15" customHeight="1" thickBot="1" x14ac:dyDescent="0.25">
      <c r="A3" s="596"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97"/>
      <c r="AU3" s="381" t="s">
        <v>153</v>
      </c>
      <c r="AV3" s="591"/>
    </row>
    <row r="4" spans="1:48 16381:16381" ht="15.95" customHeight="1" x14ac:dyDescent="0.2">
      <c r="A4" s="59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93"/>
      <c r="AU4" s="549" t="s">
        <v>287</v>
      </c>
      <c r="AV4" s="549"/>
    </row>
    <row r="5" spans="1:48 16381:16381" ht="15" customHeight="1" x14ac:dyDescent="0.2">
      <c r="A5" s="557" t="s">
        <v>288</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51" t="s">
        <v>289</v>
      </c>
    </row>
    <row r="6" spans="1:48 16381:16381" ht="15" customHeight="1" x14ac:dyDescent="0.2">
      <c r="A6" s="599" t="s">
        <v>6</v>
      </c>
      <c r="B6" s="600">
        <v>45498</v>
      </c>
      <c r="C6" s="567"/>
      <c r="D6" s="107" t="s">
        <v>156</v>
      </c>
      <c r="E6" s="108" t="s">
        <v>290</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75"/>
      <c r="AE6" s="576"/>
      <c r="AF6" s="576"/>
      <c r="AG6" s="576"/>
      <c r="AH6" s="576"/>
      <c r="AI6" s="576"/>
      <c r="AJ6" s="576"/>
      <c r="AK6" s="576"/>
      <c r="AL6" s="576"/>
      <c r="AM6" s="576"/>
      <c r="AN6" s="576"/>
      <c r="AO6" s="576"/>
      <c r="AP6" s="576"/>
      <c r="AQ6" s="577"/>
      <c r="AR6" s="580"/>
      <c r="AS6" s="580"/>
      <c r="AT6" s="580"/>
      <c r="AU6" s="580"/>
      <c r="AV6" s="580"/>
    </row>
    <row r="7" spans="1:48 16381:16381" ht="15" customHeight="1" x14ac:dyDescent="0.2">
      <c r="A7" s="599"/>
      <c r="B7" s="567"/>
      <c r="C7" s="567"/>
      <c r="D7" s="107" t="s">
        <v>157</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575"/>
      <c r="AE7" s="576"/>
      <c r="AF7" s="576"/>
      <c r="AG7" s="576"/>
      <c r="AH7" s="576"/>
      <c r="AI7" s="576"/>
      <c r="AJ7" s="576"/>
      <c r="AK7" s="576"/>
      <c r="AL7" s="576"/>
      <c r="AM7" s="576"/>
      <c r="AN7" s="576"/>
      <c r="AO7" s="576"/>
      <c r="AP7" s="576"/>
      <c r="AQ7" s="577"/>
      <c r="AR7" s="580"/>
      <c r="AS7" s="580"/>
      <c r="AT7" s="580"/>
      <c r="AU7" s="580"/>
      <c r="AV7" s="580"/>
    </row>
    <row r="8" spans="1:48 16381:16381" ht="15" customHeight="1" x14ac:dyDescent="0.2">
      <c r="A8" s="599"/>
      <c r="B8" s="567"/>
      <c r="C8" s="567"/>
      <c r="D8" s="107" t="s">
        <v>158</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575"/>
      <c r="AE8" s="576"/>
      <c r="AF8" s="576"/>
      <c r="AG8" s="576"/>
      <c r="AH8" s="576"/>
      <c r="AI8" s="576"/>
      <c r="AJ8" s="576"/>
      <c r="AK8" s="576"/>
      <c r="AL8" s="576"/>
      <c r="AM8" s="576"/>
      <c r="AN8" s="576"/>
      <c r="AO8" s="576"/>
      <c r="AP8" s="576"/>
      <c r="AQ8" s="577"/>
      <c r="AR8" s="580"/>
      <c r="AS8" s="580"/>
      <c r="AT8" s="580"/>
      <c r="AU8" s="580"/>
      <c r="AV8" s="580"/>
    </row>
    <row r="9" spans="1:48 16381:16381" ht="15" customHeight="1" x14ac:dyDescent="0.2">
      <c r="A9" s="557" t="s">
        <v>291</v>
      </c>
      <c r="B9" s="558"/>
      <c r="C9" s="558"/>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80"/>
    </row>
    <row r="10" spans="1:48 16381:16381" ht="15" customHeight="1" x14ac:dyDescent="0.2">
      <c r="A10" s="557"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80"/>
    </row>
    <row r="11" spans="1:48 16381:16381" ht="39.950000000000003" customHeight="1" x14ac:dyDescent="0.2">
      <c r="A11" s="560" t="s">
        <v>74</v>
      </c>
      <c r="B11" s="571"/>
      <c r="C11" s="571"/>
      <c r="D11" s="551" t="s">
        <v>293</v>
      </c>
      <c r="E11" s="551" t="s">
        <v>78</v>
      </c>
      <c r="F11" s="551" t="s">
        <v>80</v>
      </c>
      <c r="G11" s="551" t="s">
        <v>82</v>
      </c>
      <c r="H11" s="551"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80"/>
    </row>
    <row r="12" spans="1:48 16381:16381" ht="30" x14ac:dyDescent="0.2">
      <c r="A12" s="106" t="s">
        <v>295</v>
      </c>
      <c r="B12" s="106" t="s">
        <v>296</v>
      </c>
      <c r="C12" s="106" t="s">
        <v>297</v>
      </c>
      <c r="D12" s="552"/>
      <c r="E12" s="552"/>
      <c r="F12" s="552"/>
      <c r="G12" s="552"/>
      <c r="H12" s="552"/>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52"/>
    </row>
    <row r="13" spans="1:48 16381:16381" ht="63.6" customHeight="1" x14ac:dyDescent="0.2">
      <c r="A13" s="175"/>
      <c r="B13" s="176"/>
      <c r="C13" s="175"/>
      <c r="D13" s="175">
        <v>3</v>
      </c>
      <c r="E13" s="207" t="s">
        <v>570</v>
      </c>
      <c r="F13" s="175" t="s">
        <v>571</v>
      </c>
      <c r="G13" s="175" t="s">
        <v>311</v>
      </c>
      <c r="H13" s="175"/>
      <c r="I13" s="175" t="s">
        <v>303</v>
      </c>
      <c r="J13" s="207" t="s">
        <v>572</v>
      </c>
      <c r="K13" s="175" t="s">
        <v>573</v>
      </c>
      <c r="L13" s="226">
        <v>1</v>
      </c>
      <c r="M13" s="226">
        <v>1</v>
      </c>
      <c r="N13" s="226">
        <v>1</v>
      </c>
      <c r="O13" s="226">
        <v>1</v>
      </c>
      <c r="P13" s="177" t="s">
        <v>428</v>
      </c>
      <c r="Q13" s="177"/>
      <c r="R13" s="169"/>
      <c r="S13" s="169"/>
      <c r="T13" s="169"/>
      <c r="U13" s="169"/>
      <c r="V13" s="169"/>
      <c r="W13" s="169"/>
      <c r="X13" s="169">
        <v>1</v>
      </c>
      <c r="Y13" s="169">
        <v>1</v>
      </c>
      <c r="Z13" s="169">
        <v>1</v>
      </c>
      <c r="AA13" s="169">
        <v>1</v>
      </c>
      <c r="AB13" s="169">
        <v>1</v>
      </c>
      <c r="AC13" s="169">
        <v>1</v>
      </c>
      <c r="AD13" s="123"/>
      <c r="AE13" s="123"/>
      <c r="AF13" s="123"/>
      <c r="AG13" s="123"/>
      <c r="AH13" s="123"/>
      <c r="AI13" s="123"/>
      <c r="AJ13" s="123"/>
      <c r="AK13" s="123"/>
      <c r="AL13" s="123"/>
      <c r="AM13" s="123"/>
      <c r="AN13" s="123"/>
      <c r="AO13" s="123"/>
      <c r="AP13" s="123"/>
      <c r="AQ13" s="124"/>
      <c r="AR13" s="125"/>
      <c r="AS13" s="125"/>
      <c r="AT13" s="126"/>
      <c r="AU13" s="125"/>
      <c r="AV13" s="127"/>
      <c r="XFA13" s="15" t="s">
        <v>357</v>
      </c>
    </row>
    <row r="14" spans="1:48 16381:16381" ht="78.599999999999994" customHeight="1" x14ac:dyDescent="0.2">
      <c r="A14" s="175"/>
      <c r="B14" s="176"/>
      <c r="C14" s="175"/>
      <c r="D14" s="175">
        <v>5</v>
      </c>
      <c r="E14" s="207" t="s">
        <v>574</v>
      </c>
      <c r="F14" s="175" t="s">
        <v>575</v>
      </c>
      <c r="G14" s="175" t="s">
        <v>302</v>
      </c>
      <c r="H14" s="179"/>
      <c r="I14" s="175" t="s">
        <v>303</v>
      </c>
      <c r="J14" s="178" t="s">
        <v>576</v>
      </c>
      <c r="K14" s="175" t="s">
        <v>327</v>
      </c>
      <c r="L14" s="226">
        <v>1</v>
      </c>
      <c r="M14" s="226">
        <v>1</v>
      </c>
      <c r="N14" s="226">
        <v>1</v>
      </c>
      <c r="O14" s="226">
        <v>1</v>
      </c>
      <c r="P14" s="177" t="s">
        <v>428</v>
      </c>
      <c r="Q14" s="179"/>
      <c r="R14" s="123"/>
      <c r="S14" s="123"/>
      <c r="T14" s="123"/>
      <c r="U14" s="123"/>
      <c r="V14" s="123"/>
      <c r="W14" s="123"/>
      <c r="X14" s="169">
        <v>0.15</v>
      </c>
      <c r="Y14" s="169">
        <v>0.3</v>
      </c>
      <c r="Z14" s="169">
        <v>0.45</v>
      </c>
      <c r="AA14" s="169">
        <v>0.6</v>
      </c>
      <c r="AB14" s="169">
        <v>0.75</v>
      </c>
      <c r="AC14" s="169">
        <v>1</v>
      </c>
      <c r="AD14" s="123"/>
      <c r="AE14" s="123"/>
      <c r="AF14" s="123"/>
      <c r="AG14" s="123"/>
      <c r="AH14" s="123"/>
      <c r="AI14" s="123"/>
      <c r="AJ14" s="123"/>
      <c r="AK14" s="123"/>
      <c r="AL14" s="123"/>
      <c r="AM14" s="123"/>
      <c r="AN14" s="123"/>
      <c r="AO14" s="123"/>
      <c r="AP14" s="123"/>
      <c r="AQ14" s="124"/>
      <c r="AR14" s="124"/>
      <c r="AS14" s="124"/>
      <c r="AT14" s="124"/>
      <c r="AU14" s="124"/>
      <c r="AV14" s="123"/>
      <c r="XFA14" s="15" t="s">
        <v>362</v>
      </c>
    </row>
    <row r="15" spans="1:48 16381:16381" ht="71.45" customHeight="1" x14ac:dyDescent="0.2">
      <c r="A15" s="175"/>
      <c r="B15" s="176"/>
      <c r="C15" s="175"/>
      <c r="D15" s="175">
        <v>5</v>
      </c>
      <c r="E15" s="178" t="s">
        <v>577</v>
      </c>
      <c r="F15" s="175" t="s">
        <v>578</v>
      </c>
      <c r="G15" s="175" t="s">
        <v>302</v>
      </c>
      <c r="H15" s="179"/>
      <c r="I15" s="175" t="s">
        <v>303</v>
      </c>
      <c r="J15" s="178" t="s">
        <v>579</v>
      </c>
      <c r="K15" s="175" t="s">
        <v>327</v>
      </c>
      <c r="L15" s="226">
        <v>1</v>
      </c>
      <c r="M15" s="226">
        <v>1</v>
      </c>
      <c r="N15" s="226">
        <v>1</v>
      </c>
      <c r="O15" s="226">
        <v>1</v>
      </c>
      <c r="P15" s="177" t="s">
        <v>428</v>
      </c>
      <c r="Q15" s="179"/>
      <c r="R15" s="123"/>
      <c r="S15" s="123"/>
      <c r="T15" s="123"/>
      <c r="U15" s="123"/>
      <c r="V15" s="123"/>
      <c r="W15" s="123"/>
      <c r="X15" s="169">
        <v>0.15</v>
      </c>
      <c r="Y15" s="169">
        <v>0.3</v>
      </c>
      <c r="Z15" s="169">
        <v>0.45</v>
      </c>
      <c r="AA15" s="169">
        <v>0.6</v>
      </c>
      <c r="AB15" s="169">
        <v>0.75</v>
      </c>
      <c r="AC15" s="169">
        <v>1</v>
      </c>
      <c r="AD15" s="123"/>
      <c r="AE15" s="123"/>
      <c r="AF15" s="123"/>
      <c r="AG15" s="123"/>
      <c r="AH15" s="123"/>
      <c r="AI15" s="123"/>
      <c r="AJ15" s="123"/>
      <c r="AK15" s="123"/>
      <c r="AL15" s="123"/>
      <c r="AM15" s="123"/>
      <c r="AN15" s="123"/>
      <c r="AO15" s="123"/>
      <c r="AP15" s="123"/>
      <c r="AQ15" s="124"/>
      <c r="AR15" s="124"/>
      <c r="AS15" s="124"/>
      <c r="AT15" s="124"/>
      <c r="AU15" s="124"/>
      <c r="AV15" s="123"/>
      <c r="XFA15" s="15" t="s">
        <v>365</v>
      </c>
    </row>
    <row r="16" spans="1:48 16381:16381" ht="53.45" customHeight="1" x14ac:dyDescent="0.2">
      <c r="A16" s="175"/>
      <c r="B16" s="176"/>
      <c r="C16" s="175"/>
      <c r="D16" s="175">
        <v>5</v>
      </c>
      <c r="E16" s="178" t="s">
        <v>580</v>
      </c>
      <c r="F16" s="175" t="s">
        <v>581</v>
      </c>
      <c r="G16" s="175" t="s">
        <v>302</v>
      </c>
      <c r="H16" s="179"/>
      <c r="I16" s="175" t="s">
        <v>303</v>
      </c>
      <c r="J16" s="178" t="s">
        <v>582</v>
      </c>
      <c r="K16" s="175" t="s">
        <v>327</v>
      </c>
      <c r="L16" s="226">
        <v>1</v>
      </c>
      <c r="M16" s="226">
        <v>1</v>
      </c>
      <c r="N16" s="226">
        <v>1</v>
      </c>
      <c r="O16" s="226">
        <v>1</v>
      </c>
      <c r="P16" s="177" t="s">
        <v>428</v>
      </c>
      <c r="Q16" s="179"/>
      <c r="R16" s="123"/>
      <c r="S16" s="123"/>
      <c r="T16" s="123"/>
      <c r="U16" s="123"/>
      <c r="V16" s="123"/>
      <c r="W16" s="123"/>
      <c r="X16" s="169">
        <v>0.15</v>
      </c>
      <c r="Y16" s="169">
        <v>0.3</v>
      </c>
      <c r="Z16" s="169">
        <v>0.45</v>
      </c>
      <c r="AA16" s="169">
        <v>0.6</v>
      </c>
      <c r="AB16" s="169">
        <v>0.75</v>
      </c>
      <c r="AC16" s="169">
        <v>1</v>
      </c>
      <c r="AD16" s="123"/>
      <c r="AE16" s="123"/>
      <c r="AF16" s="123"/>
      <c r="AG16" s="123"/>
      <c r="AH16" s="123"/>
      <c r="AI16" s="123"/>
      <c r="AJ16" s="123"/>
      <c r="AK16" s="123"/>
      <c r="AL16" s="123"/>
      <c r="AM16" s="123"/>
      <c r="AN16" s="123"/>
      <c r="AO16" s="123"/>
      <c r="AP16" s="123"/>
      <c r="AQ16" s="124"/>
      <c r="AR16" s="124"/>
      <c r="AS16" s="124"/>
      <c r="AT16" s="124"/>
      <c r="AU16" s="124"/>
      <c r="AV16" s="123"/>
      <c r="XFA16" s="15" t="s">
        <v>368</v>
      </c>
    </row>
    <row r="17" spans="1:48" ht="76.150000000000006" customHeight="1" x14ac:dyDescent="0.2">
      <c r="A17" s="175"/>
      <c r="B17" s="176"/>
      <c r="C17" s="175"/>
      <c r="D17" s="175">
        <v>5</v>
      </c>
      <c r="E17" s="178" t="s">
        <v>583</v>
      </c>
      <c r="F17" s="175" t="s">
        <v>584</v>
      </c>
      <c r="G17" s="175" t="s">
        <v>311</v>
      </c>
      <c r="H17" s="179"/>
      <c r="I17" s="175" t="s">
        <v>303</v>
      </c>
      <c r="J17" s="178" t="s">
        <v>585</v>
      </c>
      <c r="K17" s="175" t="s">
        <v>327</v>
      </c>
      <c r="L17" s="226">
        <v>1</v>
      </c>
      <c r="M17" s="226">
        <v>1</v>
      </c>
      <c r="N17" s="226">
        <v>1</v>
      </c>
      <c r="O17" s="226">
        <v>1</v>
      </c>
      <c r="P17" s="177" t="s">
        <v>428</v>
      </c>
      <c r="Q17" s="179"/>
      <c r="R17" s="123"/>
      <c r="S17" s="123"/>
      <c r="T17" s="123"/>
      <c r="U17" s="123"/>
      <c r="V17" s="123"/>
      <c r="W17" s="123"/>
      <c r="X17" s="169">
        <v>1</v>
      </c>
      <c r="Y17" s="169">
        <v>1</v>
      </c>
      <c r="Z17" s="169">
        <v>1</v>
      </c>
      <c r="AA17" s="169">
        <v>1</v>
      </c>
      <c r="AB17" s="169">
        <v>1</v>
      </c>
      <c r="AC17" s="169">
        <v>1</v>
      </c>
      <c r="AD17" s="123"/>
      <c r="AE17" s="123"/>
      <c r="AF17" s="123"/>
      <c r="AG17" s="123"/>
      <c r="AH17" s="123"/>
      <c r="AI17" s="123"/>
      <c r="AJ17" s="123"/>
      <c r="AK17" s="123"/>
      <c r="AL17" s="123"/>
      <c r="AM17" s="123"/>
      <c r="AN17" s="123"/>
      <c r="AO17" s="123"/>
      <c r="AP17" s="123"/>
      <c r="AQ17" s="124"/>
      <c r="AR17" s="124"/>
      <c r="AS17" s="124"/>
      <c r="AT17" s="124"/>
      <c r="AU17" s="124"/>
      <c r="AV17" s="123"/>
    </row>
    <row r="18" spans="1:48" ht="75" customHeight="1" x14ac:dyDescent="0.2">
      <c r="A18" s="175"/>
      <c r="B18" s="176"/>
      <c r="C18" s="175"/>
      <c r="D18" s="175">
        <v>5</v>
      </c>
      <c r="E18" s="207" t="s">
        <v>574</v>
      </c>
      <c r="F18" s="175" t="s">
        <v>586</v>
      </c>
      <c r="G18" s="175" t="s">
        <v>329</v>
      </c>
      <c r="H18" s="179"/>
      <c r="I18" s="175" t="s">
        <v>303</v>
      </c>
      <c r="J18" s="178" t="s">
        <v>587</v>
      </c>
      <c r="K18" s="175" t="s">
        <v>327</v>
      </c>
      <c r="L18" s="226">
        <v>1</v>
      </c>
      <c r="M18" s="226">
        <v>1</v>
      </c>
      <c r="N18" s="226">
        <v>1</v>
      </c>
      <c r="O18" s="226">
        <v>1</v>
      </c>
      <c r="P18" s="177" t="s">
        <v>428</v>
      </c>
      <c r="Q18" s="179"/>
      <c r="R18" s="123"/>
      <c r="S18" s="123"/>
      <c r="T18" s="123"/>
      <c r="U18" s="123"/>
      <c r="V18" s="123"/>
      <c r="W18" s="123"/>
      <c r="X18" s="169">
        <v>0.17</v>
      </c>
      <c r="Y18" s="169">
        <v>0.17</v>
      </c>
      <c r="Z18" s="169">
        <v>0.17</v>
      </c>
      <c r="AA18" s="169">
        <v>0.17</v>
      </c>
      <c r="AB18" s="169">
        <v>0.17</v>
      </c>
      <c r="AC18" s="169">
        <v>0.15</v>
      </c>
      <c r="AD18" s="123"/>
      <c r="AE18" s="123"/>
      <c r="AF18" s="123"/>
      <c r="AG18" s="123"/>
      <c r="AH18" s="123"/>
      <c r="AI18" s="123"/>
      <c r="AJ18" s="123"/>
      <c r="AK18" s="123"/>
      <c r="AL18" s="123"/>
      <c r="AM18" s="123"/>
      <c r="AN18" s="123"/>
      <c r="AO18" s="123"/>
      <c r="AP18" s="123"/>
      <c r="AQ18" s="124"/>
      <c r="AR18" s="124"/>
      <c r="AS18" s="124"/>
      <c r="AT18" s="124"/>
      <c r="AU18" s="124"/>
      <c r="AV18" s="123"/>
    </row>
    <row r="19" spans="1:48" ht="15" x14ac:dyDescent="0.2">
      <c r="A19" s="598" t="s">
        <v>339</v>
      </c>
      <c r="B19" s="581" t="s">
        <v>341</v>
      </c>
      <c r="C19" s="581"/>
      <c r="D19" s="581"/>
      <c r="E19" s="585" t="s">
        <v>340</v>
      </c>
      <c r="F19" s="585"/>
      <c r="G19" s="585"/>
      <c r="H19" s="585"/>
      <c r="I19" s="585"/>
      <c r="J19" s="585"/>
      <c r="K19" s="585"/>
      <c r="L19" s="585"/>
      <c r="M19" s="581" t="s">
        <v>341</v>
      </c>
      <c r="N19" s="581"/>
      <c r="O19" s="581"/>
      <c r="P19" s="581"/>
      <c r="Q19" s="581"/>
      <c r="R19" s="581" t="s">
        <v>341</v>
      </c>
      <c r="S19" s="581"/>
      <c r="T19" s="581"/>
      <c r="U19" s="581"/>
      <c r="V19" s="581"/>
      <c r="W19" s="581"/>
      <c r="X19" s="581"/>
      <c r="Y19" s="581"/>
      <c r="Z19" s="581" t="s">
        <v>341</v>
      </c>
      <c r="AA19" s="581"/>
      <c r="AB19" s="581"/>
      <c r="AC19" s="581"/>
      <c r="AD19" s="581"/>
      <c r="AE19" s="581"/>
      <c r="AF19" s="581"/>
      <c r="AG19" s="581"/>
      <c r="AH19" s="581"/>
      <c r="AI19" s="581"/>
      <c r="AJ19" s="581"/>
      <c r="AK19" s="581"/>
      <c r="AL19" s="585" t="s">
        <v>342</v>
      </c>
      <c r="AM19" s="585"/>
      <c r="AN19" s="585"/>
      <c r="AO19" s="585"/>
      <c r="AP19" s="581" t="s">
        <v>343</v>
      </c>
      <c r="AQ19" s="581"/>
      <c r="AR19" s="581"/>
      <c r="AS19" s="581"/>
      <c r="AT19" s="581"/>
      <c r="AU19" s="581"/>
      <c r="AV19" s="581"/>
    </row>
    <row r="20" spans="1:48" ht="15" x14ac:dyDescent="0.2">
      <c r="A20" s="598"/>
      <c r="B20" s="581" t="s">
        <v>588</v>
      </c>
      <c r="C20" s="581"/>
      <c r="D20" s="581"/>
      <c r="E20" s="585"/>
      <c r="F20" s="585"/>
      <c r="G20" s="585"/>
      <c r="H20" s="585"/>
      <c r="I20" s="585"/>
      <c r="J20" s="585"/>
      <c r="K20" s="585"/>
      <c r="L20" s="585"/>
      <c r="M20" s="581" t="s">
        <v>589</v>
      </c>
      <c r="N20" s="581"/>
      <c r="O20" s="581"/>
      <c r="P20" s="581"/>
      <c r="Q20" s="581"/>
      <c r="R20" s="581" t="s">
        <v>346</v>
      </c>
      <c r="S20" s="581"/>
      <c r="T20" s="581"/>
      <c r="U20" s="581"/>
      <c r="V20" s="581"/>
      <c r="W20" s="581"/>
      <c r="X20" s="581"/>
      <c r="Y20" s="581"/>
      <c r="Z20" s="581" t="s">
        <v>347</v>
      </c>
      <c r="AA20" s="581"/>
      <c r="AB20" s="581"/>
      <c r="AC20" s="581"/>
      <c r="AD20" s="581"/>
      <c r="AE20" s="581"/>
      <c r="AF20" s="581"/>
      <c r="AG20" s="581"/>
      <c r="AH20" s="581"/>
      <c r="AI20" s="581"/>
      <c r="AJ20" s="581"/>
      <c r="AK20" s="581"/>
      <c r="AL20" s="585"/>
      <c r="AM20" s="585"/>
      <c r="AN20" s="585"/>
      <c r="AO20" s="585"/>
      <c r="AP20" s="581" t="s">
        <v>347</v>
      </c>
      <c r="AQ20" s="581"/>
      <c r="AR20" s="581"/>
      <c r="AS20" s="581"/>
      <c r="AT20" s="581"/>
      <c r="AU20" s="581"/>
      <c r="AV20" s="581"/>
    </row>
    <row r="21" spans="1:48" ht="15.95" customHeight="1" x14ac:dyDescent="0.2">
      <c r="A21" s="598"/>
      <c r="B21" s="581" t="s">
        <v>590</v>
      </c>
      <c r="C21" s="581"/>
      <c r="D21" s="581"/>
      <c r="E21" s="585"/>
      <c r="F21" s="585"/>
      <c r="G21" s="585"/>
      <c r="H21" s="585"/>
      <c r="I21" s="585"/>
      <c r="J21" s="585"/>
      <c r="K21" s="585"/>
      <c r="L21" s="585"/>
      <c r="M21" s="581" t="s">
        <v>591</v>
      </c>
      <c r="N21" s="581"/>
      <c r="O21" s="581"/>
      <c r="P21" s="581"/>
      <c r="Q21" s="581"/>
      <c r="R21" s="581" t="s">
        <v>350</v>
      </c>
      <c r="S21" s="581"/>
      <c r="T21" s="581"/>
      <c r="U21" s="581"/>
      <c r="V21" s="581"/>
      <c r="W21" s="581"/>
      <c r="X21" s="581"/>
      <c r="Y21" s="581"/>
      <c r="Z21" s="581" t="s">
        <v>350</v>
      </c>
      <c r="AA21" s="581"/>
      <c r="AB21" s="581"/>
      <c r="AC21" s="581"/>
      <c r="AD21" s="581"/>
      <c r="AE21" s="581"/>
      <c r="AF21" s="581"/>
      <c r="AG21" s="581"/>
      <c r="AH21" s="581"/>
      <c r="AI21" s="581"/>
      <c r="AJ21" s="581"/>
      <c r="AK21" s="581"/>
      <c r="AL21" s="585"/>
      <c r="AM21" s="585"/>
      <c r="AN21" s="585"/>
      <c r="AO21" s="585"/>
      <c r="AP21" s="581" t="s">
        <v>349</v>
      </c>
      <c r="AQ21" s="581"/>
      <c r="AR21" s="581"/>
      <c r="AS21" s="581"/>
      <c r="AT21" s="581"/>
      <c r="AU21" s="581"/>
      <c r="AV21" s="581"/>
    </row>
  </sheetData>
  <mergeCells count="53">
    <mergeCell ref="AP21:AV21"/>
    <mergeCell ref="AP19:AV19"/>
    <mergeCell ref="B20:D20"/>
    <mergeCell ref="M20:Q20"/>
    <mergeCell ref="R20:Y20"/>
    <mergeCell ref="Z20:AK20"/>
    <mergeCell ref="AP20:AV20"/>
    <mergeCell ref="Z19:AK19"/>
    <mergeCell ref="AL19:AO21"/>
    <mergeCell ref="M21:Q21"/>
    <mergeCell ref="R21:Y21"/>
    <mergeCell ref="Z21:AK21"/>
    <mergeCell ref="A19:A21"/>
    <mergeCell ref="B19:D19"/>
    <mergeCell ref="E19:L21"/>
    <mergeCell ref="M19:Q19"/>
    <mergeCell ref="R19:Y19"/>
    <mergeCell ref="B21:D21"/>
    <mergeCell ref="AR5:AR12"/>
    <mergeCell ref="AS5:AS12"/>
    <mergeCell ref="AT5:AT12"/>
    <mergeCell ref="AU5:AU12"/>
    <mergeCell ref="R11:AC11"/>
    <mergeCell ref="A11:C11"/>
    <mergeCell ref="D11:D12"/>
    <mergeCell ref="E11:E12"/>
    <mergeCell ref="A5:AC5"/>
    <mergeCell ref="AD5:AQ10"/>
    <mergeCell ref="F11:F12"/>
    <mergeCell ref="G11:G12"/>
    <mergeCell ref="H11:H12"/>
    <mergeCell ref="I11:I12"/>
    <mergeCell ref="J11:J12"/>
    <mergeCell ref="K11:K12"/>
    <mergeCell ref="L11:O11"/>
    <mergeCell ref="P11:P12"/>
    <mergeCell ref="Q11:Q12"/>
    <mergeCell ref="A1:AT1"/>
    <mergeCell ref="AD11:AO11"/>
    <mergeCell ref="AP11:AQ11"/>
    <mergeCell ref="AU1:AV1"/>
    <mergeCell ref="A2:AT2"/>
    <mergeCell ref="AU2:AV2"/>
    <mergeCell ref="A3:AT4"/>
    <mergeCell ref="AU3:AV3"/>
    <mergeCell ref="AU4:AV4"/>
    <mergeCell ref="AV5:AV12"/>
    <mergeCell ref="A6:A8"/>
    <mergeCell ref="B6:C8"/>
    <mergeCell ref="A9:C9"/>
    <mergeCell ref="D9:AC9"/>
    <mergeCell ref="A10:C10"/>
    <mergeCell ref="D10:AC10"/>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E816-4B85-4812-A5A3-1C1F0D2AFC0A}">
  <sheetPr>
    <tabColor theme="7" tint="0.39997558519241921"/>
  </sheetPr>
  <dimension ref="A1:XFA24"/>
  <sheetViews>
    <sheetView topLeftCell="A17" zoomScale="70" zoomScaleNormal="70" workbookViewId="0">
      <selection activeCell="A13" sqref="A13:XFD13"/>
    </sheetView>
  </sheetViews>
  <sheetFormatPr baseColWidth="10" defaultColWidth="10.85546875" defaultRowHeight="14.25" x14ac:dyDescent="0.2"/>
  <cols>
    <col min="1" max="3" width="10.28515625" style="15" customWidth="1"/>
    <col min="4" max="4" width="30.85546875" style="15" customWidth="1"/>
    <col min="5" max="9" width="17.5703125" style="15" customWidth="1"/>
    <col min="10" max="10" width="44.7109375" style="15" customWidth="1"/>
    <col min="11" max="11" width="17.5703125" style="15" customWidth="1"/>
    <col min="12" max="15" width="8.7109375" style="15" customWidth="1"/>
    <col min="16" max="16" width="15.7109375" style="15" customWidth="1"/>
    <col min="17" max="17" width="23.7109375" style="15" customWidth="1"/>
    <col min="18" max="28" width="7.42578125" style="15" customWidth="1"/>
    <col min="29" max="29" width="5.85546875" style="15" customWidth="1"/>
    <col min="30" max="40" width="8.140625" style="15" customWidth="1"/>
    <col min="41" max="41" width="10.71093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592" t="s">
        <v>148</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93"/>
      <c r="AU1" s="590" t="s">
        <v>149</v>
      </c>
      <c r="AV1" s="539"/>
    </row>
    <row r="2" spans="1:48 16381:16381" ht="15.95" customHeight="1" thickBot="1" x14ac:dyDescent="0.25">
      <c r="A2" s="594"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95"/>
      <c r="AU2" s="381" t="s">
        <v>151</v>
      </c>
      <c r="AV2" s="591"/>
    </row>
    <row r="3" spans="1:48 16381:16381" ht="15" customHeight="1" thickBot="1" x14ac:dyDescent="0.25">
      <c r="A3" s="596"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97"/>
      <c r="AU3" s="381" t="s">
        <v>153</v>
      </c>
      <c r="AV3" s="591"/>
    </row>
    <row r="4" spans="1:48 16381:16381" ht="15.95" customHeight="1" x14ac:dyDescent="0.2">
      <c r="A4" s="59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93"/>
      <c r="AU4" s="549" t="s">
        <v>287</v>
      </c>
      <c r="AV4" s="549"/>
    </row>
    <row r="5" spans="1:48 16381:16381" ht="15" customHeight="1" x14ac:dyDescent="0.2">
      <c r="A5" s="557" t="s">
        <v>288</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51" t="s">
        <v>289</v>
      </c>
    </row>
    <row r="6" spans="1:48 16381:16381" ht="15" customHeight="1" x14ac:dyDescent="0.2">
      <c r="A6" s="599" t="s">
        <v>6</v>
      </c>
      <c r="B6" s="600">
        <v>45498</v>
      </c>
      <c r="C6" s="567"/>
      <c r="D6" s="107" t="s">
        <v>156</v>
      </c>
      <c r="E6" s="108" t="s">
        <v>290</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75"/>
      <c r="AE6" s="576"/>
      <c r="AF6" s="576"/>
      <c r="AG6" s="576"/>
      <c r="AH6" s="576"/>
      <c r="AI6" s="576"/>
      <c r="AJ6" s="576"/>
      <c r="AK6" s="576"/>
      <c r="AL6" s="576"/>
      <c r="AM6" s="576"/>
      <c r="AN6" s="576"/>
      <c r="AO6" s="576"/>
      <c r="AP6" s="576"/>
      <c r="AQ6" s="577"/>
      <c r="AR6" s="580"/>
      <c r="AS6" s="580"/>
      <c r="AT6" s="580"/>
      <c r="AU6" s="580"/>
      <c r="AV6" s="580"/>
    </row>
    <row r="7" spans="1:48 16381:16381" ht="15" customHeight="1" x14ac:dyDescent="0.2">
      <c r="A7" s="599"/>
      <c r="B7" s="567"/>
      <c r="C7" s="567"/>
      <c r="D7" s="107" t="s">
        <v>157</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575"/>
      <c r="AE7" s="576"/>
      <c r="AF7" s="576"/>
      <c r="AG7" s="576"/>
      <c r="AH7" s="576"/>
      <c r="AI7" s="576"/>
      <c r="AJ7" s="576"/>
      <c r="AK7" s="576"/>
      <c r="AL7" s="576"/>
      <c r="AM7" s="576"/>
      <c r="AN7" s="576"/>
      <c r="AO7" s="576"/>
      <c r="AP7" s="576"/>
      <c r="AQ7" s="577"/>
      <c r="AR7" s="580"/>
      <c r="AS7" s="580"/>
      <c r="AT7" s="580"/>
      <c r="AU7" s="580"/>
      <c r="AV7" s="580"/>
    </row>
    <row r="8" spans="1:48 16381:16381" ht="15" customHeight="1" x14ac:dyDescent="0.2">
      <c r="A8" s="599"/>
      <c r="B8" s="567"/>
      <c r="C8" s="567"/>
      <c r="D8" s="107" t="s">
        <v>158</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575"/>
      <c r="AE8" s="576"/>
      <c r="AF8" s="576"/>
      <c r="AG8" s="576"/>
      <c r="AH8" s="576"/>
      <c r="AI8" s="576"/>
      <c r="AJ8" s="576"/>
      <c r="AK8" s="576"/>
      <c r="AL8" s="576"/>
      <c r="AM8" s="576"/>
      <c r="AN8" s="576"/>
      <c r="AO8" s="576"/>
      <c r="AP8" s="576"/>
      <c r="AQ8" s="577"/>
      <c r="AR8" s="580"/>
      <c r="AS8" s="580"/>
      <c r="AT8" s="580"/>
      <c r="AU8" s="580"/>
      <c r="AV8" s="580"/>
    </row>
    <row r="9" spans="1:48 16381:16381" ht="15" customHeight="1" x14ac:dyDescent="0.2">
      <c r="A9" s="557" t="s">
        <v>291</v>
      </c>
      <c r="B9" s="558"/>
      <c r="C9" s="558"/>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80"/>
    </row>
    <row r="10" spans="1:48 16381:16381" ht="15" customHeight="1" x14ac:dyDescent="0.2">
      <c r="A10" s="557"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80"/>
    </row>
    <row r="11" spans="1:48 16381:16381" ht="39.950000000000003" customHeight="1" x14ac:dyDescent="0.2">
      <c r="A11" s="560" t="s">
        <v>74</v>
      </c>
      <c r="B11" s="571"/>
      <c r="C11" s="571"/>
      <c r="D11" s="551" t="s">
        <v>293</v>
      </c>
      <c r="E11" s="551" t="s">
        <v>78</v>
      </c>
      <c r="F11" s="551" t="s">
        <v>80</v>
      </c>
      <c r="G11" s="551" t="s">
        <v>82</v>
      </c>
      <c r="H11" s="551"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80"/>
    </row>
    <row r="12" spans="1:48 16381:16381" ht="30" x14ac:dyDescent="0.2">
      <c r="A12" s="106" t="s">
        <v>295</v>
      </c>
      <c r="B12" s="106" t="s">
        <v>296</v>
      </c>
      <c r="C12" s="106" t="s">
        <v>297</v>
      </c>
      <c r="D12" s="552"/>
      <c r="E12" s="552"/>
      <c r="F12" s="552"/>
      <c r="G12" s="552"/>
      <c r="H12" s="552"/>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52"/>
    </row>
    <row r="13" spans="1:48 16381:16381" ht="120" customHeight="1" x14ac:dyDescent="0.2">
      <c r="A13" s="175"/>
      <c r="B13" s="176"/>
      <c r="C13" s="175"/>
      <c r="D13" s="175">
        <v>6</v>
      </c>
      <c r="E13" s="175" t="s">
        <v>592</v>
      </c>
      <c r="F13" s="175" t="s">
        <v>593</v>
      </c>
      <c r="G13" s="175" t="s">
        <v>329</v>
      </c>
      <c r="H13" s="211">
        <v>1</v>
      </c>
      <c r="I13" s="175" t="s">
        <v>594</v>
      </c>
      <c r="J13" s="175" t="s">
        <v>593</v>
      </c>
      <c r="K13" s="175" t="s">
        <v>595</v>
      </c>
      <c r="L13" s="210">
        <v>1</v>
      </c>
      <c r="M13" s="177"/>
      <c r="N13" s="177"/>
      <c r="O13" s="177"/>
      <c r="P13" s="177" t="s">
        <v>596</v>
      </c>
      <c r="Q13" s="177" t="s">
        <v>597</v>
      </c>
      <c r="R13" s="123"/>
      <c r="S13" s="123"/>
      <c r="T13" s="123"/>
      <c r="U13" s="169"/>
      <c r="V13" s="123"/>
      <c r="W13" s="123"/>
      <c r="X13" s="169"/>
      <c r="Y13" s="169"/>
      <c r="Z13" s="169">
        <v>0.74</v>
      </c>
      <c r="AA13" s="169"/>
      <c r="AB13" s="123"/>
      <c r="AC13" s="169">
        <v>0.26</v>
      </c>
      <c r="AD13" s="123"/>
      <c r="AE13" s="123"/>
      <c r="AF13" s="123"/>
      <c r="AG13" s="169"/>
      <c r="AH13" s="123"/>
      <c r="AI13" s="123"/>
      <c r="AJ13" s="123"/>
      <c r="AK13" s="169"/>
      <c r="AL13" s="169">
        <v>0.74</v>
      </c>
      <c r="AM13" s="123"/>
      <c r="AN13" s="123"/>
      <c r="AO13" s="169">
        <v>0.26</v>
      </c>
      <c r="AP13" s="123"/>
      <c r="AQ13" s="124"/>
      <c r="AR13" s="125"/>
      <c r="AS13" s="125"/>
      <c r="AT13" s="126"/>
      <c r="AU13" s="125"/>
      <c r="AV13" s="127"/>
      <c r="XFA13" s="15" t="s">
        <v>357</v>
      </c>
    </row>
    <row r="14" spans="1:48 16381:16381" ht="120" customHeight="1" x14ac:dyDescent="0.2">
      <c r="A14" s="175"/>
      <c r="B14" s="176"/>
      <c r="C14" s="175"/>
      <c r="D14" s="175">
        <v>6</v>
      </c>
      <c r="E14" s="178" t="s">
        <v>598</v>
      </c>
      <c r="F14" s="178" t="s">
        <v>599</v>
      </c>
      <c r="G14" s="175" t="s">
        <v>329</v>
      </c>
      <c r="H14" s="211">
        <v>1</v>
      </c>
      <c r="I14" s="175" t="s">
        <v>594</v>
      </c>
      <c r="J14" s="178" t="s">
        <v>599</v>
      </c>
      <c r="K14" s="175" t="s">
        <v>595</v>
      </c>
      <c r="L14" s="210">
        <v>1</v>
      </c>
      <c r="M14" s="208"/>
      <c r="N14" s="208"/>
      <c r="O14" s="208"/>
      <c r="P14" s="177" t="s">
        <v>596</v>
      </c>
      <c r="Q14" s="177" t="s">
        <v>600</v>
      </c>
      <c r="R14" s="123"/>
      <c r="S14" s="123"/>
      <c r="T14" s="123"/>
      <c r="U14" s="169"/>
      <c r="V14" s="123"/>
      <c r="W14" s="123"/>
      <c r="X14" s="169"/>
      <c r="Y14" s="169"/>
      <c r="Z14" s="169">
        <v>0.74</v>
      </c>
      <c r="AA14" s="169"/>
      <c r="AB14" s="123"/>
      <c r="AC14" s="169">
        <v>0.26</v>
      </c>
      <c r="AD14" s="123"/>
      <c r="AE14" s="123"/>
      <c r="AF14" s="123"/>
      <c r="AG14" s="169"/>
      <c r="AH14" s="123"/>
      <c r="AI14" s="123"/>
      <c r="AJ14" s="123"/>
      <c r="AK14" s="169"/>
      <c r="AL14" s="169">
        <v>0.74</v>
      </c>
      <c r="AM14" s="123"/>
      <c r="AN14" s="123"/>
      <c r="AO14" s="169">
        <v>0.26</v>
      </c>
      <c r="AP14" s="123"/>
      <c r="AQ14" s="124"/>
      <c r="AR14" s="124"/>
      <c r="AS14" s="124"/>
      <c r="AT14" s="124"/>
      <c r="AU14" s="124"/>
      <c r="AV14" s="123"/>
      <c r="XFA14" s="15" t="s">
        <v>362</v>
      </c>
    </row>
    <row r="15" spans="1:48 16381:16381" ht="120" customHeight="1" x14ac:dyDescent="0.2">
      <c r="A15" s="175"/>
      <c r="B15" s="176"/>
      <c r="C15" s="175"/>
      <c r="D15" s="175">
        <v>6</v>
      </c>
      <c r="E15" s="178" t="s">
        <v>601</v>
      </c>
      <c r="F15" s="178" t="s">
        <v>602</v>
      </c>
      <c r="G15" s="175" t="s">
        <v>329</v>
      </c>
      <c r="H15" s="211">
        <v>1</v>
      </c>
      <c r="I15" s="175" t="s">
        <v>594</v>
      </c>
      <c r="J15" s="178" t="s">
        <v>602</v>
      </c>
      <c r="K15" s="175" t="s">
        <v>595</v>
      </c>
      <c r="L15" s="210">
        <v>1</v>
      </c>
      <c r="M15" s="208"/>
      <c r="N15" s="208"/>
      <c r="O15" s="208"/>
      <c r="P15" s="177" t="s">
        <v>596</v>
      </c>
      <c r="Q15" s="175" t="s">
        <v>603</v>
      </c>
      <c r="R15" s="123"/>
      <c r="S15" s="123"/>
      <c r="T15" s="123"/>
      <c r="U15" s="169"/>
      <c r="V15" s="123"/>
      <c r="W15" s="123"/>
      <c r="X15" s="169"/>
      <c r="Y15" s="169"/>
      <c r="Z15" s="169">
        <v>0.74</v>
      </c>
      <c r="AA15" s="169"/>
      <c r="AB15" s="123"/>
      <c r="AC15" s="169">
        <v>0.26</v>
      </c>
      <c r="AD15" s="123"/>
      <c r="AE15" s="123"/>
      <c r="AF15" s="123"/>
      <c r="AG15" s="169"/>
      <c r="AH15" s="123"/>
      <c r="AI15" s="123"/>
      <c r="AJ15" s="123"/>
      <c r="AK15" s="169"/>
      <c r="AL15" s="169">
        <v>0.74</v>
      </c>
      <c r="AM15" s="123"/>
      <c r="AN15" s="123"/>
      <c r="AO15" s="169">
        <v>0.26</v>
      </c>
      <c r="AP15" s="123"/>
      <c r="AQ15" s="124"/>
      <c r="AR15" s="124"/>
      <c r="AS15" s="124"/>
      <c r="AT15" s="124"/>
      <c r="AU15" s="124"/>
      <c r="AV15" s="123"/>
      <c r="XFA15" s="15" t="s">
        <v>365</v>
      </c>
    </row>
    <row r="16" spans="1:48 16381:16381" ht="120" customHeight="1" x14ac:dyDescent="0.2">
      <c r="A16" s="175"/>
      <c r="B16" s="176"/>
      <c r="C16" s="175"/>
      <c r="D16" s="175">
        <v>6</v>
      </c>
      <c r="E16" s="178" t="s">
        <v>604</v>
      </c>
      <c r="F16" s="178" t="s">
        <v>605</v>
      </c>
      <c r="G16" s="175" t="s">
        <v>329</v>
      </c>
      <c r="H16" s="211">
        <v>1</v>
      </c>
      <c r="I16" s="175" t="s">
        <v>594</v>
      </c>
      <c r="J16" s="178" t="s">
        <v>605</v>
      </c>
      <c r="K16" s="175" t="s">
        <v>595</v>
      </c>
      <c r="L16" s="210">
        <v>1</v>
      </c>
      <c r="M16" s="208"/>
      <c r="N16" s="208"/>
      <c r="O16" s="208"/>
      <c r="P16" s="177" t="s">
        <v>596</v>
      </c>
      <c r="Q16" s="175" t="s">
        <v>606</v>
      </c>
      <c r="R16" s="123"/>
      <c r="S16" s="123"/>
      <c r="T16" s="123"/>
      <c r="U16" s="169"/>
      <c r="V16" s="123"/>
      <c r="W16" s="123"/>
      <c r="X16" s="169"/>
      <c r="Y16" s="169"/>
      <c r="Z16" s="169">
        <v>0.74</v>
      </c>
      <c r="AA16" s="169"/>
      <c r="AB16" s="123"/>
      <c r="AC16" s="169">
        <v>0.26</v>
      </c>
      <c r="AD16" s="123"/>
      <c r="AE16" s="123"/>
      <c r="AF16" s="123"/>
      <c r="AG16" s="169"/>
      <c r="AH16" s="123"/>
      <c r="AI16" s="123"/>
      <c r="AJ16" s="123"/>
      <c r="AK16" s="169"/>
      <c r="AL16" s="169">
        <v>0.74</v>
      </c>
      <c r="AM16" s="123"/>
      <c r="AN16" s="123"/>
      <c r="AO16" s="169">
        <v>0.26</v>
      </c>
      <c r="AP16" s="123"/>
      <c r="AQ16" s="124"/>
      <c r="AR16" s="124"/>
      <c r="AS16" s="124"/>
      <c r="AT16" s="124"/>
      <c r="AU16" s="124"/>
      <c r="AV16" s="123"/>
      <c r="XFA16" s="15" t="s">
        <v>368</v>
      </c>
    </row>
    <row r="17" spans="1:16381" ht="120" customHeight="1" x14ac:dyDescent="0.2">
      <c r="A17" s="175"/>
      <c r="B17" s="176"/>
      <c r="C17" s="175"/>
      <c r="D17" s="175">
        <v>6</v>
      </c>
      <c r="E17" s="178" t="s">
        <v>607</v>
      </c>
      <c r="F17" s="178" t="s">
        <v>608</v>
      </c>
      <c r="G17" s="175" t="s">
        <v>329</v>
      </c>
      <c r="H17" s="211">
        <v>1</v>
      </c>
      <c r="I17" s="175" t="s">
        <v>594</v>
      </c>
      <c r="J17" s="178" t="s">
        <v>608</v>
      </c>
      <c r="K17" s="175" t="s">
        <v>595</v>
      </c>
      <c r="L17" s="210">
        <v>1</v>
      </c>
      <c r="M17" s="208"/>
      <c r="N17" s="208"/>
      <c r="O17" s="208"/>
      <c r="P17" s="177" t="s">
        <v>596</v>
      </c>
      <c r="Q17" s="175" t="s">
        <v>609</v>
      </c>
      <c r="R17" s="123"/>
      <c r="S17" s="123"/>
      <c r="T17" s="123"/>
      <c r="U17" s="169"/>
      <c r="V17" s="123"/>
      <c r="W17" s="123"/>
      <c r="X17" s="169"/>
      <c r="Y17" s="169"/>
      <c r="Z17" s="169">
        <v>0.74</v>
      </c>
      <c r="AA17" s="169"/>
      <c r="AB17" s="123"/>
      <c r="AC17" s="169">
        <v>0.26</v>
      </c>
      <c r="AD17" s="123"/>
      <c r="AE17" s="123"/>
      <c r="AF17" s="123"/>
      <c r="AG17" s="169"/>
      <c r="AH17" s="123"/>
      <c r="AI17" s="123"/>
      <c r="AJ17" s="123"/>
      <c r="AK17" s="169"/>
      <c r="AL17" s="169">
        <v>0.74</v>
      </c>
      <c r="AM17" s="123"/>
      <c r="AN17" s="123"/>
      <c r="AO17" s="169">
        <v>0.26</v>
      </c>
      <c r="AP17" s="123"/>
      <c r="AQ17" s="124"/>
      <c r="AR17" s="124"/>
      <c r="AS17" s="124"/>
      <c r="AT17" s="124"/>
      <c r="AU17" s="124"/>
      <c r="AV17" s="123"/>
    </row>
    <row r="18" spans="1:16381" ht="120" customHeight="1" x14ac:dyDescent="0.2">
      <c r="A18" s="175"/>
      <c r="B18" s="176"/>
      <c r="C18" s="175"/>
      <c r="D18" s="175">
        <v>6</v>
      </c>
      <c r="E18" s="178" t="s">
        <v>610</v>
      </c>
      <c r="F18" s="178" t="s">
        <v>611</v>
      </c>
      <c r="G18" s="175" t="s">
        <v>329</v>
      </c>
      <c r="H18" s="211">
        <v>1</v>
      </c>
      <c r="I18" s="175" t="s">
        <v>594</v>
      </c>
      <c r="J18" s="178" t="s">
        <v>611</v>
      </c>
      <c r="K18" s="175" t="s">
        <v>595</v>
      </c>
      <c r="L18" s="210">
        <v>1</v>
      </c>
      <c r="M18" s="208"/>
      <c r="N18" s="208"/>
      <c r="O18" s="208"/>
      <c r="P18" s="177" t="s">
        <v>596</v>
      </c>
      <c r="Q18" s="175" t="s">
        <v>612</v>
      </c>
      <c r="R18" s="123"/>
      <c r="S18" s="123"/>
      <c r="T18" s="123"/>
      <c r="U18" s="169"/>
      <c r="V18" s="123"/>
      <c r="W18" s="123"/>
      <c r="X18" s="169"/>
      <c r="Y18" s="169"/>
      <c r="Z18" s="169">
        <v>0.74</v>
      </c>
      <c r="AA18" s="169"/>
      <c r="AB18" s="123"/>
      <c r="AC18" s="169">
        <v>0.26</v>
      </c>
      <c r="AD18" s="123"/>
      <c r="AE18" s="123"/>
      <c r="AF18" s="123"/>
      <c r="AG18" s="169"/>
      <c r="AH18" s="123"/>
      <c r="AI18" s="123"/>
      <c r="AJ18" s="123"/>
      <c r="AK18" s="169"/>
      <c r="AL18" s="169">
        <v>0.74</v>
      </c>
      <c r="AM18" s="123"/>
      <c r="AN18" s="123"/>
      <c r="AO18" s="169">
        <v>0.26</v>
      </c>
      <c r="AP18" s="123"/>
      <c r="AQ18" s="124"/>
      <c r="AR18" s="124"/>
      <c r="AS18" s="124"/>
      <c r="AT18" s="124"/>
      <c r="AU18" s="124"/>
      <c r="AV18" s="123"/>
    </row>
    <row r="19" spans="1:16381" ht="120" customHeight="1" x14ac:dyDescent="0.2">
      <c r="A19" s="175"/>
      <c r="B19" s="176"/>
      <c r="C19" s="180"/>
      <c r="D19" s="175">
        <v>6</v>
      </c>
      <c r="E19" s="178" t="s">
        <v>613</v>
      </c>
      <c r="F19" s="178" t="s">
        <v>614</v>
      </c>
      <c r="G19" s="175" t="s">
        <v>329</v>
      </c>
      <c r="H19" s="211">
        <v>1</v>
      </c>
      <c r="I19" s="175" t="s">
        <v>594</v>
      </c>
      <c r="J19" s="178" t="s">
        <v>614</v>
      </c>
      <c r="K19" s="175" t="s">
        <v>595</v>
      </c>
      <c r="L19" s="210">
        <v>1</v>
      </c>
      <c r="M19" s="182"/>
      <c r="N19" s="182"/>
      <c r="O19" s="182"/>
      <c r="P19" s="177" t="s">
        <v>596</v>
      </c>
      <c r="Q19" s="175" t="s">
        <v>615</v>
      </c>
      <c r="R19" s="123"/>
      <c r="S19" s="123"/>
      <c r="T19" s="123"/>
      <c r="U19" s="169"/>
      <c r="V19" s="123"/>
      <c r="W19" s="123"/>
      <c r="X19" s="169"/>
      <c r="Y19" s="169"/>
      <c r="Z19" s="169">
        <v>0.74</v>
      </c>
      <c r="AA19" s="169"/>
      <c r="AB19" s="169"/>
      <c r="AC19" s="169">
        <v>0.26</v>
      </c>
      <c r="AD19" s="123"/>
      <c r="AE19" s="123"/>
      <c r="AF19" s="123"/>
      <c r="AG19" s="169"/>
      <c r="AH19" s="123"/>
      <c r="AI19" s="123"/>
      <c r="AJ19" s="123"/>
      <c r="AK19" s="169"/>
      <c r="AL19" s="169">
        <v>0.74</v>
      </c>
      <c r="AM19" s="123"/>
      <c r="AN19" s="123"/>
      <c r="AO19" s="169">
        <v>0.26</v>
      </c>
      <c r="AP19" s="123"/>
      <c r="AQ19" s="124"/>
      <c r="AR19" s="124"/>
      <c r="AS19" s="124"/>
      <c r="AT19" s="124"/>
      <c r="AU19" s="124"/>
      <c r="AV19" s="123"/>
    </row>
    <row r="20" spans="1:16381" ht="120" customHeight="1" x14ac:dyDescent="0.2">
      <c r="A20" s="175"/>
      <c r="B20" s="176"/>
      <c r="C20" s="180"/>
      <c r="D20" s="175">
        <v>6</v>
      </c>
      <c r="E20" s="178" t="s">
        <v>616</v>
      </c>
      <c r="F20" s="178" t="s">
        <v>617</v>
      </c>
      <c r="G20" s="175" t="s">
        <v>329</v>
      </c>
      <c r="H20" s="211">
        <v>1</v>
      </c>
      <c r="I20" s="175" t="s">
        <v>594</v>
      </c>
      <c r="J20" s="178" t="s">
        <v>617</v>
      </c>
      <c r="K20" s="175" t="s">
        <v>595</v>
      </c>
      <c r="L20" s="210">
        <v>1</v>
      </c>
      <c r="M20" s="208"/>
      <c r="N20" s="208"/>
      <c r="O20" s="208"/>
      <c r="P20" s="177" t="s">
        <v>596</v>
      </c>
      <c r="Q20" s="175" t="s">
        <v>618</v>
      </c>
      <c r="R20" s="123"/>
      <c r="S20" s="123"/>
      <c r="T20" s="123"/>
      <c r="U20" s="169"/>
      <c r="V20" s="123"/>
      <c r="W20" s="123"/>
      <c r="X20" s="169"/>
      <c r="Y20" s="169"/>
      <c r="Z20" s="169">
        <v>0.74</v>
      </c>
      <c r="AA20" s="169"/>
      <c r="AB20" s="123"/>
      <c r="AC20" s="169">
        <v>0.26</v>
      </c>
      <c r="AD20" s="123"/>
      <c r="AE20" s="123"/>
      <c r="AF20" s="123"/>
      <c r="AG20" s="169"/>
      <c r="AH20" s="123"/>
      <c r="AI20" s="123"/>
      <c r="AJ20" s="123"/>
      <c r="AK20" s="169"/>
      <c r="AL20" s="169">
        <v>0.74</v>
      </c>
      <c r="AM20" s="123"/>
      <c r="AN20" s="123"/>
      <c r="AO20" s="169">
        <v>0.26</v>
      </c>
      <c r="AP20" s="123"/>
      <c r="AQ20" s="124"/>
      <c r="AR20" s="124"/>
      <c r="AS20" s="124"/>
      <c r="AT20" s="124"/>
      <c r="AU20" s="124"/>
      <c r="AV20" s="123"/>
    </row>
    <row r="21" spans="1:16381" s="70" customFormat="1" x14ac:dyDescent="0.2">
      <c r="A21" s="601" t="s">
        <v>376</v>
      </c>
      <c r="B21" s="602"/>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3"/>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row>
    <row r="22" spans="1:16381" s="70" customFormat="1" ht="15" x14ac:dyDescent="0.2">
      <c r="A22" s="598" t="s">
        <v>339</v>
      </c>
      <c r="B22" s="581" t="s">
        <v>341</v>
      </c>
      <c r="C22" s="581"/>
      <c r="D22" s="581"/>
      <c r="E22" s="585" t="s">
        <v>340</v>
      </c>
      <c r="F22" s="585"/>
      <c r="G22" s="585"/>
      <c r="H22" s="585"/>
      <c r="I22" s="585"/>
      <c r="J22" s="585"/>
      <c r="K22" s="585"/>
      <c r="L22" s="585"/>
      <c r="M22" s="581" t="s">
        <v>341</v>
      </c>
      <c r="N22" s="581"/>
      <c r="O22" s="581"/>
      <c r="P22" s="581"/>
      <c r="Q22" s="581"/>
      <c r="R22" s="581" t="s">
        <v>341</v>
      </c>
      <c r="S22" s="581"/>
      <c r="T22" s="581"/>
      <c r="U22" s="581"/>
      <c r="V22" s="581"/>
      <c r="W22" s="581"/>
      <c r="X22" s="581"/>
      <c r="Y22" s="581"/>
      <c r="Z22" s="581" t="s">
        <v>341</v>
      </c>
      <c r="AA22" s="581"/>
      <c r="AB22" s="581"/>
      <c r="AC22" s="581"/>
      <c r="AD22" s="581"/>
      <c r="AE22" s="581"/>
      <c r="AF22" s="581"/>
      <c r="AG22" s="581"/>
      <c r="AH22" s="581"/>
      <c r="AI22" s="581"/>
      <c r="AJ22" s="581"/>
      <c r="AK22" s="581"/>
      <c r="AL22" s="585" t="s">
        <v>342</v>
      </c>
      <c r="AM22" s="585"/>
      <c r="AN22" s="585"/>
      <c r="AO22" s="585"/>
      <c r="AP22" s="581" t="s">
        <v>343</v>
      </c>
      <c r="AQ22" s="581"/>
      <c r="AR22" s="581"/>
      <c r="AS22" s="581"/>
      <c r="AT22" s="581"/>
      <c r="AU22" s="581"/>
      <c r="AV22" s="581"/>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row>
    <row r="23" spans="1:16381" s="70" customFormat="1" ht="15" x14ac:dyDescent="0.2">
      <c r="A23" s="598"/>
      <c r="B23" s="581" t="s">
        <v>588</v>
      </c>
      <c r="C23" s="581"/>
      <c r="D23" s="581"/>
      <c r="E23" s="585"/>
      <c r="F23" s="585"/>
      <c r="G23" s="585"/>
      <c r="H23" s="585"/>
      <c r="I23" s="585"/>
      <c r="J23" s="585"/>
      <c r="K23" s="585"/>
      <c r="L23" s="585"/>
      <c r="M23" s="581" t="s">
        <v>589</v>
      </c>
      <c r="N23" s="581"/>
      <c r="O23" s="581"/>
      <c r="P23" s="581"/>
      <c r="Q23" s="581"/>
      <c r="R23" s="581" t="s">
        <v>346</v>
      </c>
      <c r="S23" s="581"/>
      <c r="T23" s="581"/>
      <c r="U23" s="581"/>
      <c r="V23" s="581"/>
      <c r="W23" s="581"/>
      <c r="X23" s="581"/>
      <c r="Y23" s="581"/>
      <c r="Z23" s="581" t="s">
        <v>347</v>
      </c>
      <c r="AA23" s="581"/>
      <c r="AB23" s="581"/>
      <c r="AC23" s="581"/>
      <c r="AD23" s="581"/>
      <c r="AE23" s="581"/>
      <c r="AF23" s="581"/>
      <c r="AG23" s="581"/>
      <c r="AH23" s="581"/>
      <c r="AI23" s="581"/>
      <c r="AJ23" s="581"/>
      <c r="AK23" s="581"/>
      <c r="AL23" s="585"/>
      <c r="AM23" s="585"/>
      <c r="AN23" s="585"/>
      <c r="AO23" s="585"/>
      <c r="AP23" s="581" t="s">
        <v>347</v>
      </c>
      <c r="AQ23" s="581"/>
      <c r="AR23" s="581"/>
      <c r="AS23" s="581"/>
      <c r="AT23" s="581"/>
      <c r="AU23" s="581"/>
      <c r="AV23" s="581"/>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5.95" customHeight="1" x14ac:dyDescent="0.2">
      <c r="A24" s="598"/>
      <c r="B24" s="581" t="s">
        <v>590</v>
      </c>
      <c r="C24" s="581"/>
      <c r="D24" s="581"/>
      <c r="E24" s="585"/>
      <c r="F24" s="585"/>
      <c r="G24" s="585"/>
      <c r="H24" s="585"/>
      <c r="I24" s="585"/>
      <c r="J24" s="585"/>
      <c r="K24" s="585"/>
      <c r="L24" s="585"/>
      <c r="M24" s="581" t="s">
        <v>591</v>
      </c>
      <c r="N24" s="581"/>
      <c r="O24" s="581"/>
      <c r="P24" s="581"/>
      <c r="Q24" s="581"/>
      <c r="R24" s="581" t="s">
        <v>350</v>
      </c>
      <c r="S24" s="581"/>
      <c r="T24" s="581"/>
      <c r="U24" s="581"/>
      <c r="V24" s="581"/>
      <c r="W24" s="581"/>
      <c r="X24" s="581"/>
      <c r="Y24" s="581"/>
      <c r="Z24" s="581" t="s">
        <v>350</v>
      </c>
      <c r="AA24" s="581"/>
      <c r="AB24" s="581"/>
      <c r="AC24" s="581"/>
      <c r="AD24" s="581"/>
      <c r="AE24" s="581"/>
      <c r="AF24" s="581"/>
      <c r="AG24" s="581"/>
      <c r="AH24" s="581"/>
      <c r="AI24" s="581"/>
      <c r="AJ24" s="581"/>
      <c r="AK24" s="581"/>
      <c r="AL24" s="585"/>
      <c r="AM24" s="585"/>
      <c r="AN24" s="585"/>
      <c r="AO24" s="585"/>
      <c r="AP24" s="581" t="s">
        <v>349</v>
      </c>
      <c r="AQ24" s="581"/>
      <c r="AR24" s="581"/>
      <c r="AS24" s="581"/>
      <c r="AT24" s="581"/>
      <c r="AU24" s="581"/>
      <c r="AV24" s="581"/>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23:AV23"/>
    <mergeCell ref="B24:D24"/>
    <mergeCell ref="M24:Q24"/>
    <mergeCell ref="AV5:AV12"/>
    <mergeCell ref="A6:A8"/>
    <mergeCell ref="B6:C8"/>
    <mergeCell ref="A9:C9"/>
    <mergeCell ref="D9:AC9"/>
    <mergeCell ref="A10:C10"/>
    <mergeCell ref="D10:AC10"/>
    <mergeCell ref="A11:C11"/>
    <mergeCell ref="D11:D12"/>
    <mergeCell ref="E11:E12"/>
    <mergeCell ref="A5:AC5"/>
    <mergeCell ref="AD5:AQ10"/>
    <mergeCell ref="AR5:AR12"/>
    <mergeCell ref="R24:Y24"/>
    <mergeCell ref="Z24:AK24"/>
    <mergeCell ref="AP24:AV24"/>
    <mergeCell ref="A21:AV21"/>
    <mergeCell ref="A22:A24"/>
    <mergeCell ref="B22:D22"/>
    <mergeCell ref="E22:L24"/>
    <mergeCell ref="M22:Q22"/>
    <mergeCell ref="R22:Y22"/>
    <mergeCell ref="Z22:AK22"/>
    <mergeCell ref="AL22:AO24"/>
    <mergeCell ref="AP22:AV22"/>
    <mergeCell ref="B23:D23"/>
    <mergeCell ref="M23:Q23"/>
    <mergeCell ref="R23:Y23"/>
    <mergeCell ref="Z23:AK23"/>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36" zoomScale="70" zoomScaleNormal="70" workbookViewId="0">
      <selection activeCell="AC24" activeCellId="1" sqref="AC22 AC24"/>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x14ac:dyDescent="0.25">
      <c r="A1" s="649" t="s">
        <v>148</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50" t="s">
        <v>619</v>
      </c>
      <c r="BJ1" s="650"/>
      <c r="BK1" s="650"/>
    </row>
    <row r="2" spans="1:63" ht="15.95" customHeight="1" x14ac:dyDescent="0.25">
      <c r="A2" s="649" t="s">
        <v>150</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50" t="s">
        <v>151</v>
      </c>
      <c r="BJ2" s="650"/>
      <c r="BK2" s="650"/>
    </row>
    <row r="3" spans="1:63" ht="26.1" customHeight="1" x14ac:dyDescent="0.25">
      <c r="A3" s="649" t="s">
        <v>620</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49"/>
      <c r="AX3" s="649"/>
      <c r="AY3" s="649"/>
      <c r="AZ3" s="649"/>
      <c r="BA3" s="649"/>
      <c r="BB3" s="649"/>
      <c r="BC3" s="649"/>
      <c r="BD3" s="649"/>
      <c r="BE3" s="649"/>
      <c r="BF3" s="649"/>
      <c r="BG3" s="649"/>
      <c r="BH3" s="649"/>
      <c r="BI3" s="650" t="s">
        <v>153</v>
      </c>
      <c r="BJ3" s="650"/>
      <c r="BK3" s="650"/>
    </row>
    <row r="4" spans="1:63" ht="15.95" customHeight="1" x14ac:dyDescent="0.25">
      <c r="A4" s="649" t="s">
        <v>621</v>
      </c>
      <c r="B4" s="649"/>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c r="BI4" s="646" t="s">
        <v>622</v>
      </c>
      <c r="BJ4" s="647"/>
      <c r="BK4" s="648"/>
    </row>
    <row r="5" spans="1:63" ht="26.1" customHeight="1" x14ac:dyDescent="0.25">
      <c r="A5" s="651" t="s">
        <v>288</v>
      </c>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G5" s="651" t="s">
        <v>623</v>
      </c>
      <c r="AH5" s="651"/>
      <c r="AI5" s="651"/>
      <c r="AJ5" s="651"/>
      <c r="AK5" s="651"/>
      <c r="AL5" s="651"/>
      <c r="AM5" s="651"/>
      <c r="AN5" s="651"/>
      <c r="AO5" s="651"/>
      <c r="AP5" s="651"/>
      <c r="AQ5" s="651"/>
      <c r="AR5" s="651"/>
      <c r="AS5" s="651"/>
      <c r="AT5" s="651"/>
      <c r="AU5" s="651"/>
      <c r="AV5" s="651"/>
      <c r="AW5" s="651"/>
      <c r="AX5" s="651"/>
      <c r="AY5" s="651"/>
      <c r="AZ5" s="651"/>
      <c r="BA5" s="651"/>
      <c r="BB5" s="651"/>
      <c r="BC5" s="651"/>
      <c r="BD5" s="651"/>
      <c r="BE5" s="651"/>
      <c r="BF5" s="651"/>
      <c r="BG5" s="651"/>
      <c r="BH5" s="651"/>
      <c r="BI5" s="652"/>
      <c r="BJ5" s="652"/>
      <c r="BK5" s="652"/>
    </row>
    <row r="6" spans="1:63" ht="31.5" customHeight="1" x14ac:dyDescent="0.25">
      <c r="A6" s="129" t="s">
        <v>624</v>
      </c>
      <c r="B6" s="658">
        <v>45498</v>
      </c>
      <c r="C6" s="659"/>
      <c r="D6" s="659"/>
      <c r="E6" s="659"/>
      <c r="F6" s="659"/>
      <c r="G6" s="659"/>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row>
    <row r="7" spans="1:63" ht="31.5" customHeight="1" x14ac:dyDescent="0.25">
      <c r="A7" s="130" t="s">
        <v>625</v>
      </c>
      <c r="B7" s="661"/>
      <c r="C7" s="662"/>
      <c r="D7" s="662"/>
      <c r="E7" s="662"/>
      <c r="F7" s="662"/>
      <c r="G7" s="66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2"/>
      <c r="AY7" s="662"/>
      <c r="AZ7" s="662"/>
      <c r="BA7" s="662"/>
      <c r="BB7" s="662"/>
      <c r="BC7" s="662"/>
      <c r="BD7" s="662"/>
      <c r="BE7" s="662"/>
      <c r="BF7" s="662"/>
      <c r="BG7" s="662"/>
      <c r="BH7" s="662"/>
      <c r="BI7" s="662"/>
      <c r="BJ7" s="662"/>
      <c r="BK7" s="657"/>
    </row>
    <row r="8" spans="1:63" ht="18.75" customHeight="1" x14ac:dyDescent="0.25">
      <c r="A8" s="131"/>
      <c r="B8" s="188"/>
      <c r="C8" s="188"/>
      <c r="D8" s="131"/>
      <c r="E8" s="131"/>
      <c r="F8" s="131"/>
      <c r="G8" s="131"/>
      <c r="H8" s="131"/>
      <c r="I8" s="188"/>
      <c r="J8" s="188"/>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x14ac:dyDescent="0.25">
      <c r="A9" s="653" t="s">
        <v>626</v>
      </c>
      <c r="B9" s="133" t="s">
        <v>167</v>
      </c>
      <c r="C9" s="133" t="s">
        <v>168</v>
      </c>
      <c r="D9" s="655" t="s">
        <v>169</v>
      </c>
      <c r="E9" s="656"/>
      <c r="F9" s="133" t="s">
        <v>170</v>
      </c>
      <c r="G9" s="133" t="s">
        <v>171</v>
      </c>
      <c r="H9" s="655" t="s">
        <v>172</v>
      </c>
      <c r="I9" s="657"/>
      <c r="J9" s="189" t="s">
        <v>173</v>
      </c>
      <c r="K9" s="133" t="s">
        <v>155</v>
      </c>
      <c r="L9" s="655" t="s">
        <v>174</v>
      </c>
      <c r="M9" s="656"/>
      <c r="N9" s="133" t="s">
        <v>175</v>
      </c>
      <c r="O9" s="133" t="s">
        <v>176</v>
      </c>
      <c r="P9" s="655" t="s">
        <v>177</v>
      </c>
      <c r="Q9" s="656"/>
      <c r="R9" s="655" t="s">
        <v>627</v>
      </c>
      <c r="S9" s="656"/>
      <c r="T9" s="655" t="s">
        <v>628</v>
      </c>
      <c r="U9" s="660"/>
      <c r="V9" s="660"/>
      <c r="W9" s="660"/>
      <c r="X9" s="660"/>
      <c r="Y9" s="656"/>
      <c r="Z9" s="655" t="s">
        <v>629</v>
      </c>
      <c r="AA9" s="660"/>
      <c r="AB9" s="660"/>
      <c r="AC9" s="660"/>
      <c r="AD9" s="660"/>
      <c r="AE9" s="656"/>
      <c r="AG9" s="653" t="s">
        <v>626</v>
      </c>
      <c r="AH9" s="133" t="s">
        <v>167</v>
      </c>
      <c r="AI9" s="133" t="s">
        <v>168</v>
      </c>
      <c r="AJ9" s="655" t="s">
        <v>169</v>
      </c>
      <c r="AK9" s="656"/>
      <c r="AL9" s="133" t="s">
        <v>170</v>
      </c>
      <c r="AM9" s="133" t="s">
        <v>171</v>
      </c>
      <c r="AN9" s="655" t="s">
        <v>172</v>
      </c>
      <c r="AO9" s="656"/>
      <c r="AP9" s="133" t="s">
        <v>173</v>
      </c>
      <c r="AQ9" s="133" t="s">
        <v>155</v>
      </c>
      <c r="AR9" s="655" t="s">
        <v>174</v>
      </c>
      <c r="AS9" s="656"/>
      <c r="AT9" s="133" t="s">
        <v>175</v>
      </c>
      <c r="AU9" s="133" t="s">
        <v>176</v>
      </c>
      <c r="AV9" s="655" t="s">
        <v>177</v>
      </c>
      <c r="AW9" s="656"/>
      <c r="AX9" s="655" t="s">
        <v>627</v>
      </c>
      <c r="AY9" s="656"/>
      <c r="AZ9" s="655" t="s">
        <v>628</v>
      </c>
      <c r="BA9" s="660"/>
      <c r="BB9" s="660"/>
      <c r="BC9" s="660"/>
      <c r="BD9" s="660"/>
      <c r="BE9" s="656"/>
      <c r="BF9" s="655" t="s">
        <v>629</v>
      </c>
      <c r="BG9" s="660"/>
      <c r="BH9" s="660"/>
      <c r="BI9" s="660"/>
      <c r="BJ9" s="660"/>
      <c r="BK9" s="656"/>
    </row>
    <row r="10" spans="1:63" ht="36" customHeight="1" x14ac:dyDescent="0.25">
      <c r="A10" s="654"/>
      <c r="B10" s="121" t="s">
        <v>630</v>
      </c>
      <c r="C10" s="121" t="s">
        <v>630</v>
      </c>
      <c r="D10" s="121" t="s">
        <v>630</v>
      </c>
      <c r="E10" s="121" t="s">
        <v>631</v>
      </c>
      <c r="F10" s="121" t="s">
        <v>630</v>
      </c>
      <c r="G10" s="121" t="s">
        <v>630</v>
      </c>
      <c r="H10" s="121" t="s">
        <v>630</v>
      </c>
      <c r="I10" s="121" t="s">
        <v>631</v>
      </c>
      <c r="J10" s="121" t="s">
        <v>630</v>
      </c>
      <c r="K10" s="121" t="s">
        <v>630</v>
      </c>
      <c r="L10" s="121" t="s">
        <v>630</v>
      </c>
      <c r="M10" s="121" t="s">
        <v>631</v>
      </c>
      <c r="N10" s="121" t="s">
        <v>630</v>
      </c>
      <c r="O10" s="121" t="s">
        <v>630</v>
      </c>
      <c r="P10" s="121" t="s">
        <v>630</v>
      </c>
      <c r="Q10" s="121" t="s">
        <v>631</v>
      </c>
      <c r="R10" s="121" t="s">
        <v>630</v>
      </c>
      <c r="S10" s="121" t="s">
        <v>631</v>
      </c>
      <c r="T10" s="134" t="s">
        <v>632</v>
      </c>
      <c r="U10" s="134" t="s">
        <v>633</v>
      </c>
      <c r="V10" s="134" t="s">
        <v>634</v>
      </c>
      <c r="W10" s="134" t="s">
        <v>635</v>
      </c>
      <c r="X10" s="135" t="s">
        <v>636</v>
      </c>
      <c r="Y10" s="134" t="s">
        <v>637</v>
      </c>
      <c r="Z10" s="121" t="s">
        <v>638</v>
      </c>
      <c r="AA10" s="136" t="s">
        <v>639</v>
      </c>
      <c r="AB10" s="121" t="s">
        <v>640</v>
      </c>
      <c r="AC10" s="121" t="s">
        <v>641</v>
      </c>
      <c r="AD10" s="121" t="s">
        <v>642</v>
      </c>
      <c r="AE10" s="121" t="s">
        <v>643</v>
      </c>
      <c r="AG10" s="654"/>
      <c r="AH10" s="121" t="s">
        <v>630</v>
      </c>
      <c r="AI10" s="121" t="s">
        <v>630</v>
      </c>
      <c r="AJ10" s="121" t="s">
        <v>630</v>
      </c>
      <c r="AK10" s="121" t="s">
        <v>631</v>
      </c>
      <c r="AL10" s="121" t="s">
        <v>630</v>
      </c>
      <c r="AM10" s="121" t="s">
        <v>630</v>
      </c>
      <c r="AN10" s="121" t="s">
        <v>630</v>
      </c>
      <c r="AO10" s="121" t="s">
        <v>631</v>
      </c>
      <c r="AP10" s="121" t="s">
        <v>630</v>
      </c>
      <c r="AQ10" s="121" t="s">
        <v>630</v>
      </c>
      <c r="AR10" s="121" t="s">
        <v>630</v>
      </c>
      <c r="AS10" s="121" t="s">
        <v>631</v>
      </c>
      <c r="AT10" s="121" t="s">
        <v>630</v>
      </c>
      <c r="AU10" s="121" t="s">
        <v>630</v>
      </c>
      <c r="AV10" s="121" t="s">
        <v>630</v>
      </c>
      <c r="AW10" s="121" t="s">
        <v>631</v>
      </c>
      <c r="AX10" s="121" t="s">
        <v>630</v>
      </c>
      <c r="AY10" s="121" t="s">
        <v>631</v>
      </c>
      <c r="AZ10" s="134" t="s">
        <v>632</v>
      </c>
      <c r="BA10" s="134" t="s">
        <v>633</v>
      </c>
      <c r="BB10" s="134" t="s">
        <v>634</v>
      </c>
      <c r="BC10" s="134" t="s">
        <v>635</v>
      </c>
      <c r="BD10" s="135" t="s">
        <v>636</v>
      </c>
      <c r="BE10" s="134" t="s">
        <v>637</v>
      </c>
      <c r="BF10" s="137" t="s">
        <v>638</v>
      </c>
      <c r="BG10" s="138" t="s">
        <v>639</v>
      </c>
      <c r="BH10" s="137" t="s">
        <v>640</v>
      </c>
      <c r="BI10" s="137" t="s">
        <v>641</v>
      </c>
      <c r="BJ10" s="137" t="s">
        <v>642</v>
      </c>
      <c r="BK10" s="137" t="s">
        <v>643</v>
      </c>
    </row>
    <row r="11" spans="1:63" ht="15" x14ac:dyDescent="0.25">
      <c r="A11" s="139" t="s">
        <v>644</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644</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ht="15" x14ac:dyDescent="0.25">
      <c r="A12" s="139" t="s">
        <v>645</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645</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ht="15" x14ac:dyDescent="0.25">
      <c r="A13" s="139" t="s">
        <v>646</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646</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ht="15" x14ac:dyDescent="0.25">
      <c r="A14" s="139" t="s">
        <v>647</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647</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ht="15" x14ac:dyDescent="0.25">
      <c r="A15" s="139" t="s">
        <v>648</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648</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ht="15" x14ac:dyDescent="0.25">
      <c r="A16" s="139" t="s">
        <v>649</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649</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ht="15" x14ac:dyDescent="0.25">
      <c r="A17" s="139" t="s">
        <v>650</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650</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ht="15" x14ac:dyDescent="0.25">
      <c r="A18" s="139" t="s">
        <v>651</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651</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ht="15" x14ac:dyDescent="0.25">
      <c r="A19" s="139" t="s">
        <v>652</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652</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ht="15" x14ac:dyDescent="0.25">
      <c r="A20" s="139" t="s">
        <v>653</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653</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ht="15" x14ac:dyDescent="0.25">
      <c r="A21" s="139" t="s">
        <v>654</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654</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ht="15" x14ac:dyDescent="0.25">
      <c r="A22" s="139" t="s">
        <v>655</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655</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ht="15" x14ac:dyDescent="0.25">
      <c r="A23" s="139" t="s">
        <v>656</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656</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ht="15" x14ac:dyDescent="0.25">
      <c r="A24" s="139" t="s">
        <v>657</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657</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ht="15" x14ac:dyDescent="0.25">
      <c r="A25" s="139" t="s">
        <v>658</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658</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ht="15" x14ac:dyDescent="0.25">
      <c r="A26" s="139" t="s">
        <v>659</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659</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ht="15" x14ac:dyDescent="0.25">
      <c r="A27" s="139" t="s">
        <v>660</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660</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ht="15" x14ac:dyDescent="0.25">
      <c r="A28" s="139" t="s">
        <v>661</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661</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ht="15" x14ac:dyDescent="0.25">
      <c r="A29" s="139" t="s">
        <v>662</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662</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ht="15" x14ac:dyDescent="0.25">
      <c r="A30" s="139" t="s">
        <v>663</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663</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ht="15" x14ac:dyDescent="0.25">
      <c r="A31" s="139" t="s">
        <v>664</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664</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ht="15" x14ac:dyDescent="0.25">
      <c r="A32" s="146" t="s">
        <v>665</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665</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x14ac:dyDescent="0.25">
      <c r="A35" s="653" t="s">
        <v>626</v>
      </c>
      <c r="B35" s="133" t="s">
        <v>167</v>
      </c>
      <c r="C35" s="133" t="s">
        <v>168</v>
      </c>
      <c r="D35" s="655" t="s">
        <v>169</v>
      </c>
      <c r="E35" s="656"/>
      <c r="F35" s="133" t="s">
        <v>170</v>
      </c>
      <c r="G35" s="133" t="s">
        <v>171</v>
      </c>
      <c r="H35" s="655" t="s">
        <v>172</v>
      </c>
      <c r="I35" s="656"/>
      <c r="J35" s="133" t="s">
        <v>173</v>
      </c>
      <c r="K35" s="133" t="s">
        <v>155</v>
      </c>
      <c r="L35" s="655" t="s">
        <v>174</v>
      </c>
      <c r="M35" s="656"/>
      <c r="N35" s="133" t="s">
        <v>175</v>
      </c>
      <c r="O35" s="133" t="s">
        <v>176</v>
      </c>
      <c r="P35" s="655" t="s">
        <v>177</v>
      </c>
      <c r="Q35" s="656"/>
      <c r="R35" s="655" t="s">
        <v>627</v>
      </c>
      <c r="S35" s="656"/>
      <c r="T35" s="655" t="s">
        <v>628</v>
      </c>
      <c r="U35" s="660"/>
      <c r="V35" s="660"/>
      <c r="W35" s="660"/>
      <c r="X35" s="660"/>
      <c r="Y35" s="656"/>
      <c r="Z35" s="655" t="s">
        <v>629</v>
      </c>
      <c r="AA35" s="660"/>
      <c r="AB35" s="660"/>
      <c r="AC35" s="660"/>
      <c r="AD35" s="660"/>
      <c r="AE35" s="656"/>
      <c r="AG35" s="653" t="s">
        <v>626</v>
      </c>
      <c r="AH35" s="133" t="s">
        <v>167</v>
      </c>
      <c r="AI35" s="133" t="s">
        <v>168</v>
      </c>
      <c r="AJ35" s="655" t="s">
        <v>169</v>
      </c>
      <c r="AK35" s="656"/>
      <c r="AL35" s="133" t="s">
        <v>170</v>
      </c>
      <c r="AM35" s="133" t="s">
        <v>171</v>
      </c>
      <c r="AN35" s="655" t="s">
        <v>172</v>
      </c>
      <c r="AO35" s="656"/>
      <c r="AP35" s="133" t="s">
        <v>173</v>
      </c>
      <c r="AQ35" s="133" t="s">
        <v>155</v>
      </c>
      <c r="AR35" s="655" t="s">
        <v>174</v>
      </c>
      <c r="AS35" s="656"/>
      <c r="AT35" s="133" t="s">
        <v>175</v>
      </c>
      <c r="AU35" s="133" t="s">
        <v>176</v>
      </c>
      <c r="AV35" s="655" t="s">
        <v>177</v>
      </c>
      <c r="AW35" s="656"/>
      <c r="AX35" s="655" t="s">
        <v>627</v>
      </c>
      <c r="AY35" s="656"/>
      <c r="AZ35" s="655" t="s">
        <v>628</v>
      </c>
      <c r="BA35" s="660"/>
      <c r="BB35" s="660"/>
      <c r="BC35" s="660"/>
      <c r="BD35" s="660"/>
      <c r="BE35" s="656"/>
      <c r="BF35" s="655" t="s">
        <v>629</v>
      </c>
      <c r="BG35" s="660"/>
      <c r="BH35" s="660"/>
      <c r="BI35" s="660"/>
      <c r="BJ35" s="660"/>
      <c r="BK35" s="656"/>
    </row>
    <row r="36" spans="1:63" ht="36" customHeight="1" x14ac:dyDescent="0.25">
      <c r="A36" s="654"/>
      <c r="B36" s="121" t="s">
        <v>630</v>
      </c>
      <c r="C36" s="121" t="s">
        <v>630</v>
      </c>
      <c r="D36" s="121" t="s">
        <v>630</v>
      </c>
      <c r="E36" s="121" t="s">
        <v>631</v>
      </c>
      <c r="F36" s="121" t="s">
        <v>630</v>
      </c>
      <c r="G36" s="121" t="s">
        <v>630</v>
      </c>
      <c r="H36" s="121" t="s">
        <v>630</v>
      </c>
      <c r="I36" s="121" t="s">
        <v>631</v>
      </c>
      <c r="J36" s="121" t="s">
        <v>630</v>
      </c>
      <c r="K36" s="121" t="s">
        <v>630</v>
      </c>
      <c r="L36" s="121" t="s">
        <v>630</v>
      </c>
      <c r="M36" s="121" t="s">
        <v>631</v>
      </c>
      <c r="N36" s="121" t="s">
        <v>630</v>
      </c>
      <c r="O36" s="121" t="s">
        <v>630</v>
      </c>
      <c r="P36" s="121" t="s">
        <v>630</v>
      </c>
      <c r="Q36" s="121" t="s">
        <v>631</v>
      </c>
      <c r="R36" s="121" t="s">
        <v>630</v>
      </c>
      <c r="S36" s="121" t="s">
        <v>631</v>
      </c>
      <c r="T36" s="134" t="s">
        <v>632</v>
      </c>
      <c r="U36" s="134" t="s">
        <v>633</v>
      </c>
      <c r="V36" s="134" t="s">
        <v>634</v>
      </c>
      <c r="W36" s="134" t="s">
        <v>635</v>
      </c>
      <c r="X36" s="135" t="s">
        <v>636</v>
      </c>
      <c r="Y36" s="134" t="s">
        <v>637</v>
      </c>
      <c r="Z36" s="121" t="s">
        <v>638</v>
      </c>
      <c r="AA36" s="136" t="s">
        <v>639</v>
      </c>
      <c r="AB36" s="121" t="s">
        <v>640</v>
      </c>
      <c r="AC36" s="121" t="s">
        <v>641</v>
      </c>
      <c r="AD36" s="121" t="s">
        <v>642</v>
      </c>
      <c r="AE36" s="121" t="s">
        <v>643</v>
      </c>
      <c r="AG36" s="654"/>
      <c r="AH36" s="121" t="s">
        <v>630</v>
      </c>
      <c r="AI36" s="121" t="s">
        <v>630</v>
      </c>
      <c r="AJ36" s="121" t="s">
        <v>630</v>
      </c>
      <c r="AK36" s="121" t="s">
        <v>631</v>
      </c>
      <c r="AL36" s="121" t="s">
        <v>630</v>
      </c>
      <c r="AM36" s="121" t="s">
        <v>630</v>
      </c>
      <c r="AN36" s="121" t="s">
        <v>630</v>
      </c>
      <c r="AO36" s="121" t="s">
        <v>631</v>
      </c>
      <c r="AP36" s="121" t="s">
        <v>630</v>
      </c>
      <c r="AQ36" s="121" t="s">
        <v>630</v>
      </c>
      <c r="AR36" s="121" t="s">
        <v>630</v>
      </c>
      <c r="AS36" s="121" t="s">
        <v>631</v>
      </c>
      <c r="AT36" s="121" t="s">
        <v>630</v>
      </c>
      <c r="AU36" s="121" t="s">
        <v>630</v>
      </c>
      <c r="AV36" s="121" t="s">
        <v>630</v>
      </c>
      <c r="AW36" s="121" t="s">
        <v>631</v>
      </c>
      <c r="AX36" s="121" t="s">
        <v>630</v>
      </c>
      <c r="AY36" s="121" t="s">
        <v>631</v>
      </c>
      <c r="AZ36" s="134" t="s">
        <v>632</v>
      </c>
      <c r="BA36" s="134" t="s">
        <v>633</v>
      </c>
      <c r="BB36" s="134" t="s">
        <v>634</v>
      </c>
      <c r="BC36" s="134" t="s">
        <v>635</v>
      </c>
      <c r="BD36" s="135" t="s">
        <v>636</v>
      </c>
      <c r="BE36" s="134" t="s">
        <v>637</v>
      </c>
      <c r="BF36" s="137" t="s">
        <v>638</v>
      </c>
      <c r="BG36" s="138" t="s">
        <v>639</v>
      </c>
      <c r="BH36" s="137" t="s">
        <v>640</v>
      </c>
      <c r="BI36" s="137" t="s">
        <v>641</v>
      </c>
      <c r="BJ36" s="137" t="s">
        <v>642</v>
      </c>
      <c r="BK36" s="137" t="s">
        <v>643</v>
      </c>
    </row>
    <row r="37" spans="1:63" ht="15" x14ac:dyDescent="0.25">
      <c r="A37" s="139" t="s">
        <v>644</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644</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ht="15" x14ac:dyDescent="0.25">
      <c r="A38" s="139" t="s">
        <v>645</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645</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ht="15" x14ac:dyDescent="0.25">
      <c r="A39" s="139" t="s">
        <v>646</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646</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ht="15" x14ac:dyDescent="0.25">
      <c r="A40" s="139" t="s">
        <v>647</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647</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ht="15" x14ac:dyDescent="0.25">
      <c r="A41" s="139" t="s">
        <v>648</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648</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ht="15" x14ac:dyDescent="0.25">
      <c r="A42" s="139" t="s">
        <v>649</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649</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ht="15" x14ac:dyDescent="0.25">
      <c r="A43" s="139" t="s">
        <v>650</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650</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ht="15" x14ac:dyDescent="0.25">
      <c r="A44" s="139" t="s">
        <v>651</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651</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ht="15" x14ac:dyDescent="0.25">
      <c r="A45" s="139" t="s">
        <v>652</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652</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ht="15" x14ac:dyDescent="0.25">
      <c r="A46" s="139" t="s">
        <v>653</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653</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ht="15" x14ac:dyDescent="0.25">
      <c r="A47" s="139" t="s">
        <v>654</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654</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ht="15" x14ac:dyDescent="0.25">
      <c r="A48" s="139" t="s">
        <v>655</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655</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ht="15" x14ac:dyDescent="0.25">
      <c r="A49" s="139" t="s">
        <v>656</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656</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ht="15" x14ac:dyDescent="0.25">
      <c r="A50" s="139" t="s">
        <v>657</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657</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ht="15" x14ac:dyDescent="0.25">
      <c r="A51" s="139" t="s">
        <v>658</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658</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ht="15" x14ac:dyDescent="0.25">
      <c r="A52" s="139" t="s">
        <v>659</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659</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ht="15" x14ac:dyDescent="0.25">
      <c r="A53" s="139" t="s">
        <v>660</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660</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ht="15" x14ac:dyDescent="0.25">
      <c r="A54" s="139" t="s">
        <v>661</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661</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ht="15" x14ac:dyDescent="0.25">
      <c r="A55" s="139" t="s">
        <v>662</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662</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ht="15" x14ac:dyDescent="0.25">
      <c r="A56" s="139" t="s">
        <v>663</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663</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ht="15" x14ac:dyDescent="0.25">
      <c r="A57" s="139" t="s">
        <v>664</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664</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ht="15" x14ac:dyDescent="0.25">
      <c r="A58" s="146" t="s">
        <v>665</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665</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H13" zoomScaleNormal="100" workbookViewId="0">
      <selection activeCell="H13" sqref="H13"/>
    </sheetView>
  </sheetViews>
  <sheetFormatPr baseColWidth="10" defaultColWidth="11.42578125" defaultRowHeight="14.25" x14ac:dyDescent="0.2"/>
  <cols>
    <col min="1" max="1" width="21" style="70" customWidth="1"/>
    <col min="2" max="4" width="20.42578125" style="70" customWidth="1"/>
    <col min="5" max="5" width="24.28515625" style="70" customWidth="1"/>
    <col min="6" max="16384" width="11.42578125" style="70"/>
  </cols>
  <sheetData>
    <row r="1" spans="1:5" s="15" customFormat="1" ht="16.5" customHeight="1" x14ac:dyDescent="0.25">
      <c r="A1" s="674"/>
      <c r="B1" s="677" t="s">
        <v>148</v>
      </c>
      <c r="C1" s="677"/>
      <c r="D1" s="677"/>
      <c r="E1" s="151" t="s">
        <v>149</v>
      </c>
    </row>
    <row r="2" spans="1:5" s="15" customFormat="1" ht="20.25" customHeight="1" x14ac:dyDescent="0.25">
      <c r="A2" s="675"/>
      <c r="B2" s="678" t="s">
        <v>150</v>
      </c>
      <c r="C2" s="678"/>
      <c r="D2" s="678"/>
      <c r="E2" s="152" t="s">
        <v>151</v>
      </c>
    </row>
    <row r="3" spans="1:5" s="15" customFormat="1" ht="30" customHeight="1" x14ac:dyDescent="0.25">
      <c r="A3" s="675"/>
      <c r="B3" s="679" t="s">
        <v>152</v>
      </c>
      <c r="C3" s="679"/>
      <c r="D3" s="679"/>
      <c r="E3" s="152" t="s">
        <v>153</v>
      </c>
    </row>
    <row r="4" spans="1:5" s="15" customFormat="1" ht="16.5" customHeight="1" thickBot="1" x14ac:dyDescent="0.3">
      <c r="A4" s="676"/>
      <c r="B4" s="379"/>
      <c r="C4" s="379"/>
      <c r="D4" s="379"/>
      <c r="E4" s="153" t="s">
        <v>666</v>
      </c>
    </row>
    <row r="5" spans="1:5" s="15" customFormat="1" ht="9" customHeight="1" thickBot="1" x14ac:dyDescent="0.25">
      <c r="A5" s="70"/>
      <c r="B5" s="70"/>
      <c r="C5" s="70"/>
      <c r="D5" s="70"/>
      <c r="E5" s="70"/>
    </row>
    <row r="6" spans="1:5" ht="14.25" customHeight="1" x14ac:dyDescent="0.2">
      <c r="A6" s="666" t="s">
        <v>667</v>
      </c>
      <c r="B6" s="468"/>
      <c r="C6" s="468"/>
      <c r="D6" s="468"/>
      <c r="E6" s="667"/>
    </row>
    <row r="7" spans="1:5" ht="15.75" customHeight="1" thickBot="1" x14ac:dyDescent="0.25">
      <c r="A7" s="154" t="s">
        <v>668</v>
      </c>
      <c r="B7" s="155" t="s">
        <v>669</v>
      </c>
      <c r="C7" s="680" t="s">
        <v>670</v>
      </c>
      <c r="D7" s="680"/>
      <c r="E7" s="681"/>
    </row>
    <row r="8" spans="1:5" x14ac:dyDescent="0.2">
      <c r="A8" s="156"/>
      <c r="B8" s="157"/>
      <c r="C8" s="671"/>
      <c r="D8" s="672"/>
      <c r="E8" s="673"/>
    </row>
    <row r="9" spans="1:5" x14ac:dyDescent="0.2">
      <c r="A9" s="158"/>
      <c r="B9" s="159"/>
      <c r="C9" s="668"/>
      <c r="D9" s="669"/>
      <c r="E9" s="670"/>
    </row>
    <row r="10" spans="1:5" x14ac:dyDescent="0.2">
      <c r="A10" s="158"/>
      <c r="B10" s="159"/>
      <c r="C10" s="668"/>
      <c r="D10" s="669"/>
      <c r="E10" s="670"/>
    </row>
    <row r="11" spans="1:5" x14ac:dyDescent="0.2">
      <c r="A11" s="158"/>
      <c r="B11" s="159"/>
      <c r="C11" s="668"/>
      <c r="D11" s="669"/>
      <c r="E11" s="670"/>
    </row>
    <row r="12" spans="1:5" x14ac:dyDescent="0.2">
      <c r="A12" s="158"/>
      <c r="B12" s="159"/>
      <c r="C12" s="668"/>
      <c r="D12" s="669"/>
      <c r="E12" s="670"/>
    </row>
    <row r="13" spans="1:5" x14ac:dyDescent="0.2">
      <c r="A13" s="158"/>
      <c r="B13" s="159"/>
      <c r="C13" s="668"/>
      <c r="D13" s="669"/>
      <c r="E13" s="670"/>
    </row>
    <row r="14" spans="1:5" x14ac:dyDescent="0.2">
      <c r="A14" s="158"/>
      <c r="B14" s="159"/>
      <c r="C14" s="668"/>
      <c r="D14" s="669"/>
      <c r="E14" s="670"/>
    </row>
    <row r="15" spans="1:5" x14ac:dyDescent="0.2">
      <c r="A15" s="158"/>
      <c r="B15" s="159"/>
      <c r="C15" s="668"/>
      <c r="D15" s="669"/>
      <c r="E15" s="670"/>
    </row>
    <row r="16" spans="1:5" x14ac:dyDescent="0.2">
      <c r="A16" s="158"/>
      <c r="B16" s="159"/>
      <c r="C16" s="668"/>
      <c r="D16" s="669"/>
      <c r="E16" s="670"/>
    </row>
    <row r="17" spans="1:5" x14ac:dyDescent="0.2">
      <c r="A17" s="158"/>
      <c r="B17" s="159"/>
      <c r="C17" s="668"/>
      <c r="D17" s="669"/>
      <c r="E17" s="670"/>
    </row>
    <row r="18" spans="1:5" x14ac:dyDescent="0.2">
      <c r="A18" s="158"/>
      <c r="B18" s="159"/>
      <c r="C18" s="668"/>
      <c r="D18" s="669"/>
      <c r="E18" s="670"/>
    </row>
    <row r="19" spans="1:5" x14ac:dyDescent="0.2">
      <c r="A19" s="158"/>
      <c r="B19" s="159"/>
      <c r="C19" s="668"/>
      <c r="D19" s="669"/>
      <c r="E19" s="670"/>
    </row>
    <row r="20" spans="1:5" x14ac:dyDescent="0.2">
      <c r="A20" s="158"/>
      <c r="B20" s="159"/>
      <c r="C20" s="668"/>
      <c r="D20" s="669"/>
      <c r="E20" s="670"/>
    </row>
    <row r="21" spans="1:5" x14ac:dyDescent="0.2">
      <c r="A21" s="158"/>
      <c r="B21" s="159"/>
      <c r="C21" s="668"/>
      <c r="D21" s="669"/>
      <c r="E21" s="670"/>
    </row>
    <row r="22" spans="1:5" x14ac:dyDescent="0.2">
      <c r="A22" s="158"/>
      <c r="B22" s="159"/>
      <c r="C22" s="668"/>
      <c r="D22" s="669"/>
      <c r="E22" s="670"/>
    </row>
    <row r="23" spans="1:5" x14ac:dyDescent="0.2">
      <c r="A23" s="158"/>
      <c r="B23" s="159"/>
      <c r="C23" s="668"/>
      <c r="D23" s="669"/>
      <c r="E23" s="670"/>
    </row>
    <row r="24" spans="1:5" x14ac:dyDescent="0.2">
      <c r="A24" s="158"/>
      <c r="B24" s="159"/>
      <c r="C24" s="668"/>
      <c r="D24" s="669"/>
      <c r="E24" s="670"/>
    </row>
    <row r="25" spans="1:5" x14ac:dyDescent="0.2">
      <c r="A25" s="158"/>
      <c r="B25" s="159"/>
      <c r="C25" s="668"/>
      <c r="D25" s="669"/>
      <c r="E25" s="670"/>
    </row>
    <row r="26" spans="1:5" x14ac:dyDescent="0.2">
      <c r="A26" s="158"/>
      <c r="B26" s="159"/>
      <c r="C26" s="668"/>
      <c r="D26" s="669"/>
      <c r="E26" s="670"/>
    </row>
    <row r="27" spans="1:5" x14ac:dyDescent="0.2">
      <c r="A27" s="158"/>
      <c r="B27" s="159"/>
      <c r="C27" s="668"/>
      <c r="D27" s="669"/>
      <c r="E27" s="670"/>
    </row>
    <row r="28" spans="1:5" x14ac:dyDescent="0.2">
      <c r="A28" s="158"/>
      <c r="B28" s="159"/>
      <c r="C28" s="668"/>
      <c r="D28" s="669"/>
      <c r="E28" s="670"/>
    </row>
    <row r="29" spans="1:5" x14ac:dyDescent="0.2">
      <c r="A29" s="158"/>
      <c r="B29" s="159"/>
      <c r="C29" s="668"/>
      <c r="D29" s="669"/>
      <c r="E29" s="670"/>
    </row>
    <row r="30" spans="1:5" x14ac:dyDescent="0.2">
      <c r="A30" s="158"/>
      <c r="B30" s="159"/>
      <c r="C30" s="668"/>
      <c r="D30" s="669"/>
      <c r="E30" s="670"/>
    </row>
    <row r="31" spans="1:5" x14ac:dyDescent="0.2">
      <c r="A31" s="158"/>
      <c r="B31" s="159"/>
      <c r="C31" s="668"/>
      <c r="D31" s="669"/>
      <c r="E31" s="670"/>
    </row>
    <row r="32" spans="1:5" x14ac:dyDescent="0.2">
      <c r="A32" s="158"/>
      <c r="B32" s="159"/>
      <c r="C32" s="668"/>
      <c r="D32" s="669"/>
      <c r="E32" s="670"/>
    </row>
    <row r="33" spans="1:5" x14ac:dyDescent="0.2">
      <c r="A33" s="158"/>
      <c r="B33" s="159"/>
      <c r="C33" s="668"/>
      <c r="D33" s="669"/>
      <c r="E33" s="670"/>
    </row>
    <row r="34" spans="1:5" x14ac:dyDescent="0.2">
      <c r="A34" s="158"/>
      <c r="B34" s="159"/>
      <c r="C34" s="668"/>
      <c r="D34" s="669"/>
      <c r="E34" s="670"/>
    </row>
    <row r="35" spans="1:5" ht="15" thickBot="1" x14ac:dyDescent="0.25">
      <c r="A35" s="160"/>
      <c r="B35" s="161"/>
      <c r="C35" s="663"/>
      <c r="D35" s="664"/>
      <c r="E35" s="665"/>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FD54-5C29-462E-8DA1-E2F450F03763}">
  <sheetPr>
    <tabColor theme="7" tint="0.39997558519241921"/>
  </sheetPr>
  <dimension ref="A1:XFA30"/>
  <sheetViews>
    <sheetView topLeftCell="A2" zoomScale="85" zoomScaleNormal="85" workbookViewId="0">
      <selection activeCell="C21" sqref="C21"/>
    </sheetView>
  </sheetViews>
  <sheetFormatPr baseColWidth="10" defaultColWidth="10.85546875" defaultRowHeight="14.25" x14ac:dyDescent="0.2"/>
  <cols>
    <col min="1" max="3" width="10.28515625" style="15" customWidth="1"/>
    <col min="4" max="11" width="17.5703125" style="15" customWidth="1"/>
    <col min="12" max="15" width="8.7109375" style="15" customWidth="1"/>
    <col min="16" max="17" width="15.7109375" style="15" customWidth="1"/>
    <col min="18" max="28" width="7.42578125" style="15" customWidth="1"/>
    <col min="29" max="29" width="7.71093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x14ac:dyDescent="0.25">
      <c r="A1" s="592" t="s">
        <v>148</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548"/>
      <c r="AL1" s="548"/>
      <c r="AM1" s="548"/>
      <c r="AN1" s="548"/>
      <c r="AO1" s="548"/>
      <c r="AP1" s="548"/>
      <c r="AQ1" s="548"/>
      <c r="AR1" s="548"/>
      <c r="AS1" s="548"/>
      <c r="AT1" s="593"/>
      <c r="AU1" s="590" t="s">
        <v>149</v>
      </c>
      <c r="AV1" s="539"/>
    </row>
    <row r="2" spans="1:48 16381:16381" ht="15.95" customHeight="1" thickBot="1" x14ac:dyDescent="0.25">
      <c r="A2" s="594" t="s">
        <v>150</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95"/>
      <c r="AU2" s="381" t="s">
        <v>151</v>
      </c>
      <c r="AV2" s="591"/>
    </row>
    <row r="3" spans="1:48 16381:16381" ht="15" customHeight="1" thickBot="1" x14ac:dyDescent="0.25">
      <c r="A3" s="596" t="s">
        <v>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97"/>
      <c r="AU3" s="381" t="s">
        <v>153</v>
      </c>
      <c r="AV3" s="591"/>
    </row>
    <row r="4" spans="1:48 16381:16381" ht="15.95" customHeight="1" x14ac:dyDescent="0.2">
      <c r="A4" s="592"/>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93"/>
      <c r="AU4" s="549" t="s">
        <v>287</v>
      </c>
      <c r="AV4" s="549"/>
    </row>
    <row r="5" spans="1:48 16381:16381" ht="15" customHeight="1" x14ac:dyDescent="0.2">
      <c r="A5" s="557" t="s">
        <v>288</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9"/>
      <c r="AD5" s="573" t="s">
        <v>158</v>
      </c>
      <c r="AE5" s="572"/>
      <c r="AF5" s="572"/>
      <c r="AG5" s="572"/>
      <c r="AH5" s="572"/>
      <c r="AI5" s="572"/>
      <c r="AJ5" s="572"/>
      <c r="AK5" s="572"/>
      <c r="AL5" s="572"/>
      <c r="AM5" s="572"/>
      <c r="AN5" s="572"/>
      <c r="AO5" s="572"/>
      <c r="AP5" s="572"/>
      <c r="AQ5" s="574"/>
      <c r="AR5" s="551" t="s">
        <v>104</v>
      </c>
      <c r="AS5" s="551" t="s">
        <v>106</v>
      </c>
      <c r="AT5" s="551" t="s">
        <v>108</v>
      </c>
      <c r="AU5" s="551" t="s">
        <v>110</v>
      </c>
      <c r="AV5" s="551" t="s">
        <v>289</v>
      </c>
    </row>
    <row r="6" spans="1:48 16381:16381" ht="15" customHeight="1" x14ac:dyDescent="0.2">
      <c r="A6" s="599" t="s">
        <v>6</v>
      </c>
      <c r="B6" s="600">
        <v>45498</v>
      </c>
      <c r="C6" s="567"/>
      <c r="D6" s="107" t="s">
        <v>156</v>
      </c>
      <c r="E6" s="108" t="s">
        <v>290</v>
      </c>
      <c r="F6" s="109"/>
      <c r="G6" s="110"/>
      <c r="H6" s="111"/>
      <c r="I6" s="111"/>
      <c r="J6" s="111"/>
      <c r="K6" s="111"/>
      <c r="L6" s="111"/>
      <c r="M6" s="111"/>
      <c r="N6" s="111"/>
      <c r="O6" s="111"/>
      <c r="P6" s="111"/>
      <c r="Q6" s="111"/>
      <c r="R6" s="111"/>
      <c r="S6" s="111"/>
      <c r="T6" s="111"/>
      <c r="U6" s="111"/>
      <c r="V6" s="111"/>
      <c r="W6" s="111"/>
      <c r="X6" s="111"/>
      <c r="Y6" s="111"/>
      <c r="Z6" s="111"/>
      <c r="AA6" s="111"/>
      <c r="AB6" s="111"/>
      <c r="AC6" s="112"/>
      <c r="AD6" s="575"/>
      <c r="AE6" s="576"/>
      <c r="AF6" s="576"/>
      <c r="AG6" s="576"/>
      <c r="AH6" s="576"/>
      <c r="AI6" s="576"/>
      <c r="AJ6" s="576"/>
      <c r="AK6" s="576"/>
      <c r="AL6" s="576"/>
      <c r="AM6" s="576"/>
      <c r="AN6" s="576"/>
      <c r="AO6" s="576"/>
      <c r="AP6" s="576"/>
      <c r="AQ6" s="577"/>
      <c r="AR6" s="580"/>
      <c r="AS6" s="580"/>
      <c r="AT6" s="580"/>
      <c r="AU6" s="580"/>
      <c r="AV6" s="580"/>
    </row>
    <row r="7" spans="1:48 16381:16381" ht="15" customHeight="1" x14ac:dyDescent="0.2">
      <c r="A7" s="599"/>
      <c r="B7" s="567"/>
      <c r="C7" s="567"/>
      <c r="D7" s="107" t="s">
        <v>157</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575"/>
      <c r="AE7" s="576"/>
      <c r="AF7" s="576"/>
      <c r="AG7" s="576"/>
      <c r="AH7" s="576"/>
      <c r="AI7" s="576"/>
      <c r="AJ7" s="576"/>
      <c r="AK7" s="576"/>
      <c r="AL7" s="576"/>
      <c r="AM7" s="576"/>
      <c r="AN7" s="576"/>
      <c r="AO7" s="576"/>
      <c r="AP7" s="576"/>
      <c r="AQ7" s="577"/>
      <c r="AR7" s="580"/>
      <c r="AS7" s="580"/>
      <c r="AT7" s="580"/>
      <c r="AU7" s="580"/>
      <c r="AV7" s="580"/>
    </row>
    <row r="8" spans="1:48 16381:16381" ht="15" customHeight="1" x14ac:dyDescent="0.2">
      <c r="A8" s="599"/>
      <c r="B8" s="567"/>
      <c r="C8" s="567"/>
      <c r="D8" s="107" t="s">
        <v>158</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575"/>
      <c r="AE8" s="576"/>
      <c r="AF8" s="576"/>
      <c r="AG8" s="576"/>
      <c r="AH8" s="576"/>
      <c r="AI8" s="576"/>
      <c r="AJ8" s="576"/>
      <c r="AK8" s="576"/>
      <c r="AL8" s="576"/>
      <c r="AM8" s="576"/>
      <c r="AN8" s="576"/>
      <c r="AO8" s="576"/>
      <c r="AP8" s="576"/>
      <c r="AQ8" s="577"/>
      <c r="AR8" s="580"/>
      <c r="AS8" s="580"/>
      <c r="AT8" s="580"/>
      <c r="AU8" s="580"/>
      <c r="AV8" s="580"/>
    </row>
    <row r="9" spans="1:48 16381:16381" ht="15" customHeight="1" x14ac:dyDescent="0.2">
      <c r="A9" s="557" t="s">
        <v>291</v>
      </c>
      <c r="B9" s="558"/>
      <c r="C9" s="558"/>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5"/>
      <c r="AE9" s="576"/>
      <c r="AF9" s="576"/>
      <c r="AG9" s="576"/>
      <c r="AH9" s="576"/>
      <c r="AI9" s="576"/>
      <c r="AJ9" s="576"/>
      <c r="AK9" s="576"/>
      <c r="AL9" s="576"/>
      <c r="AM9" s="576"/>
      <c r="AN9" s="576"/>
      <c r="AO9" s="576"/>
      <c r="AP9" s="576"/>
      <c r="AQ9" s="577"/>
      <c r="AR9" s="580"/>
      <c r="AS9" s="580"/>
      <c r="AT9" s="580"/>
      <c r="AU9" s="580"/>
      <c r="AV9" s="580"/>
    </row>
    <row r="10" spans="1:48 16381:16381" ht="15" customHeight="1" x14ac:dyDescent="0.2">
      <c r="A10" s="557" t="s">
        <v>292</v>
      </c>
      <c r="B10" s="558"/>
      <c r="C10" s="558"/>
      <c r="D10" s="570" t="s">
        <v>161</v>
      </c>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8"/>
      <c r="AE10" s="569"/>
      <c r="AF10" s="569"/>
      <c r="AG10" s="569"/>
      <c r="AH10" s="569"/>
      <c r="AI10" s="569"/>
      <c r="AJ10" s="569"/>
      <c r="AK10" s="569"/>
      <c r="AL10" s="569"/>
      <c r="AM10" s="569"/>
      <c r="AN10" s="569"/>
      <c r="AO10" s="569"/>
      <c r="AP10" s="569"/>
      <c r="AQ10" s="579"/>
      <c r="AR10" s="580"/>
      <c r="AS10" s="580"/>
      <c r="AT10" s="580"/>
      <c r="AU10" s="580"/>
      <c r="AV10" s="580"/>
    </row>
    <row r="11" spans="1:48 16381:16381" ht="39.950000000000003" customHeight="1" x14ac:dyDescent="0.2">
      <c r="A11" s="560" t="s">
        <v>74</v>
      </c>
      <c r="B11" s="571"/>
      <c r="C11" s="571"/>
      <c r="D11" s="551" t="s">
        <v>293</v>
      </c>
      <c r="E11" s="551" t="s">
        <v>78</v>
      </c>
      <c r="F11" s="551" t="s">
        <v>80</v>
      </c>
      <c r="G11" s="551" t="s">
        <v>82</v>
      </c>
      <c r="H11" s="551" t="s">
        <v>294</v>
      </c>
      <c r="I11" s="551" t="s">
        <v>86</v>
      </c>
      <c r="J11" s="551" t="s">
        <v>88</v>
      </c>
      <c r="K11" s="551" t="s">
        <v>90</v>
      </c>
      <c r="L11" s="560" t="s">
        <v>92</v>
      </c>
      <c r="M11" s="571"/>
      <c r="N11" s="571"/>
      <c r="O11" s="571"/>
      <c r="P11" s="551" t="s">
        <v>94</v>
      </c>
      <c r="Q11" s="551" t="s">
        <v>96</v>
      </c>
      <c r="R11" s="557" t="s">
        <v>98</v>
      </c>
      <c r="S11" s="558"/>
      <c r="T11" s="558"/>
      <c r="U11" s="558"/>
      <c r="V11" s="558"/>
      <c r="W11" s="558"/>
      <c r="X11" s="558"/>
      <c r="Y11" s="558"/>
      <c r="Z11" s="558"/>
      <c r="AA11" s="558"/>
      <c r="AB11" s="558"/>
      <c r="AC11" s="559"/>
      <c r="AD11" s="557" t="s">
        <v>100</v>
      </c>
      <c r="AE11" s="558"/>
      <c r="AF11" s="558"/>
      <c r="AG11" s="558"/>
      <c r="AH11" s="558"/>
      <c r="AI11" s="558"/>
      <c r="AJ11" s="558"/>
      <c r="AK11" s="558"/>
      <c r="AL11" s="558"/>
      <c r="AM11" s="558"/>
      <c r="AN11" s="558"/>
      <c r="AO11" s="559"/>
      <c r="AP11" s="560" t="s">
        <v>102</v>
      </c>
      <c r="AQ11" s="561"/>
      <c r="AR11" s="580"/>
      <c r="AS11" s="580"/>
      <c r="AT11" s="580"/>
      <c r="AU11" s="580"/>
      <c r="AV11" s="580"/>
    </row>
    <row r="12" spans="1:48 16381:16381" ht="30" x14ac:dyDescent="0.2">
      <c r="A12" s="106" t="s">
        <v>295</v>
      </c>
      <c r="B12" s="106" t="s">
        <v>296</v>
      </c>
      <c r="C12" s="106" t="s">
        <v>297</v>
      </c>
      <c r="D12" s="552"/>
      <c r="E12" s="552"/>
      <c r="F12" s="552"/>
      <c r="G12" s="552"/>
      <c r="H12" s="552"/>
      <c r="I12" s="552"/>
      <c r="J12" s="552"/>
      <c r="K12" s="552"/>
      <c r="L12" s="106">
        <v>2024</v>
      </c>
      <c r="M12" s="106">
        <v>2025</v>
      </c>
      <c r="N12" s="106">
        <v>2026</v>
      </c>
      <c r="O12" s="106">
        <v>2027</v>
      </c>
      <c r="P12" s="552"/>
      <c r="Q12" s="552"/>
      <c r="R12" s="121" t="s">
        <v>167</v>
      </c>
      <c r="S12" s="121" t="s">
        <v>168</v>
      </c>
      <c r="T12" s="121" t="s">
        <v>169</v>
      </c>
      <c r="U12" s="121" t="s">
        <v>170</v>
      </c>
      <c r="V12" s="121" t="s">
        <v>171</v>
      </c>
      <c r="W12" s="121" t="s">
        <v>172</v>
      </c>
      <c r="X12" s="121" t="s">
        <v>173</v>
      </c>
      <c r="Y12" s="121" t="s">
        <v>155</v>
      </c>
      <c r="Z12" s="121" t="s">
        <v>174</v>
      </c>
      <c r="AA12" s="121" t="s">
        <v>175</v>
      </c>
      <c r="AB12" s="121" t="s">
        <v>176</v>
      </c>
      <c r="AC12" s="121" t="s">
        <v>177</v>
      </c>
      <c r="AD12" s="121" t="s">
        <v>167</v>
      </c>
      <c r="AE12" s="121" t="s">
        <v>168</v>
      </c>
      <c r="AF12" s="121" t="s">
        <v>169</v>
      </c>
      <c r="AG12" s="121" t="s">
        <v>170</v>
      </c>
      <c r="AH12" s="121" t="s">
        <v>171</v>
      </c>
      <c r="AI12" s="121" t="s">
        <v>172</v>
      </c>
      <c r="AJ12" s="121" t="s">
        <v>173</v>
      </c>
      <c r="AK12" s="121" t="s">
        <v>155</v>
      </c>
      <c r="AL12" s="121" t="s">
        <v>174</v>
      </c>
      <c r="AM12" s="121" t="s">
        <v>175</v>
      </c>
      <c r="AN12" s="121" t="s">
        <v>176</v>
      </c>
      <c r="AO12" s="121" t="s">
        <v>177</v>
      </c>
      <c r="AP12" s="106" t="s">
        <v>298</v>
      </c>
      <c r="AQ12" s="122" t="s">
        <v>299</v>
      </c>
      <c r="AR12" s="552"/>
      <c r="AS12" s="552"/>
      <c r="AT12" s="552"/>
      <c r="AU12" s="552"/>
      <c r="AV12" s="552"/>
    </row>
    <row r="13" spans="1:48 16381:16381" ht="139.5" customHeight="1" x14ac:dyDescent="0.2">
      <c r="A13" s="175"/>
      <c r="B13" s="176"/>
      <c r="C13" s="175">
        <v>1</v>
      </c>
      <c r="D13" s="175" t="s">
        <v>671</v>
      </c>
      <c r="E13" s="175" t="s">
        <v>672</v>
      </c>
      <c r="F13" s="175" t="s">
        <v>673</v>
      </c>
      <c r="G13" s="175" t="s">
        <v>302</v>
      </c>
      <c r="H13" s="175"/>
      <c r="I13" s="175" t="s">
        <v>303</v>
      </c>
      <c r="J13" s="277" t="s">
        <v>674</v>
      </c>
      <c r="K13" s="175" t="s">
        <v>675</v>
      </c>
      <c r="L13" s="222">
        <v>1</v>
      </c>
      <c r="M13" s="177"/>
      <c r="N13" s="177"/>
      <c r="O13" s="177"/>
      <c r="P13" s="177" t="s">
        <v>308</v>
      </c>
      <c r="Q13" s="177" t="s">
        <v>676</v>
      </c>
      <c r="R13" s="123"/>
      <c r="S13" s="123"/>
      <c r="T13" s="123"/>
      <c r="U13" s="123"/>
      <c r="V13" s="123"/>
      <c r="W13" s="123"/>
      <c r="X13" s="123"/>
      <c r="Y13" s="123"/>
      <c r="Z13" s="123"/>
      <c r="AA13" s="123"/>
      <c r="AB13" s="123"/>
      <c r="AC13" s="124">
        <v>1</v>
      </c>
      <c r="AD13" s="123"/>
      <c r="AE13" s="123"/>
      <c r="AF13" s="123"/>
      <c r="AG13" s="123"/>
      <c r="AH13" s="123"/>
      <c r="AI13" s="123"/>
      <c r="AJ13" s="123"/>
      <c r="AK13" s="123"/>
      <c r="AL13" s="123"/>
      <c r="AM13" s="123"/>
      <c r="AN13" s="123"/>
      <c r="AO13" s="123"/>
      <c r="AP13" s="123"/>
      <c r="AQ13" s="124"/>
      <c r="AR13" s="125"/>
      <c r="AS13" s="125"/>
      <c r="AT13" s="126"/>
      <c r="AU13" s="125"/>
      <c r="AV13" s="127"/>
      <c r="XFA13" s="15" t="s">
        <v>357</v>
      </c>
    </row>
    <row r="14" spans="1:48 16381:16381" ht="109.5" customHeight="1" x14ac:dyDescent="0.2">
      <c r="A14" s="175"/>
      <c r="B14" s="176"/>
      <c r="C14" s="175">
        <v>1</v>
      </c>
      <c r="D14" s="178" t="s">
        <v>677</v>
      </c>
      <c r="E14" s="178" t="s">
        <v>678</v>
      </c>
      <c r="F14" s="178" t="s">
        <v>679</v>
      </c>
      <c r="G14" s="175" t="s">
        <v>311</v>
      </c>
      <c r="H14" s="179"/>
      <c r="I14" s="175" t="s">
        <v>330</v>
      </c>
      <c r="J14" s="178" t="s">
        <v>680</v>
      </c>
      <c r="K14" s="175" t="s">
        <v>675</v>
      </c>
      <c r="L14" s="208">
        <v>1</v>
      </c>
      <c r="M14" s="208"/>
      <c r="N14" s="208"/>
      <c r="O14" s="208"/>
      <c r="P14" s="179" t="s">
        <v>308</v>
      </c>
      <c r="Q14" s="175" t="s">
        <v>681</v>
      </c>
      <c r="R14" s="123"/>
      <c r="S14" s="123"/>
      <c r="T14" s="123"/>
      <c r="U14" s="123"/>
      <c r="V14" s="123"/>
      <c r="W14" s="123"/>
      <c r="X14" s="123"/>
      <c r="Y14" s="123"/>
      <c r="Z14" s="123"/>
      <c r="AA14" s="123">
        <v>1</v>
      </c>
      <c r="AB14" s="123"/>
      <c r="AC14" s="123"/>
      <c r="AD14" s="123"/>
      <c r="AE14" s="123"/>
      <c r="AF14" s="123"/>
      <c r="AG14" s="123"/>
      <c r="AH14" s="123"/>
      <c r="AI14" s="123"/>
      <c r="AJ14" s="123"/>
      <c r="AK14" s="123"/>
      <c r="AL14" s="123"/>
      <c r="AM14" s="123"/>
      <c r="AN14" s="123"/>
      <c r="AO14" s="123"/>
      <c r="AP14" s="123"/>
      <c r="AQ14" s="124"/>
      <c r="AR14" s="124"/>
      <c r="AS14" s="124"/>
      <c r="AT14" s="124"/>
      <c r="AU14" s="124"/>
      <c r="AV14" s="123"/>
      <c r="XFA14" s="15" t="s">
        <v>362</v>
      </c>
    </row>
    <row r="15" spans="1:48 16381:16381" ht="18.75" customHeight="1" x14ac:dyDescent="0.2">
      <c r="A15" s="175"/>
      <c r="B15" s="176"/>
      <c r="C15" s="175"/>
      <c r="D15" s="178"/>
      <c r="E15" s="178"/>
      <c r="F15" s="178"/>
      <c r="G15" s="175"/>
      <c r="H15" s="179"/>
      <c r="I15" s="175"/>
      <c r="J15" s="178"/>
      <c r="K15" s="178"/>
      <c r="L15" s="208"/>
      <c r="M15" s="208"/>
      <c r="N15" s="208"/>
      <c r="O15" s="208"/>
      <c r="P15" s="179"/>
      <c r="Q15" s="179"/>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c r="AR15" s="124"/>
      <c r="AS15" s="124"/>
      <c r="AT15" s="124"/>
      <c r="AU15" s="124"/>
      <c r="AV15" s="123"/>
      <c r="XFA15" s="15" t="s">
        <v>368</v>
      </c>
    </row>
    <row r="16" spans="1:48 16381:16381" ht="18.75" customHeight="1" x14ac:dyDescent="0.2">
      <c r="A16" s="175"/>
      <c r="B16" s="176"/>
      <c r="C16" s="175"/>
      <c r="D16" s="178"/>
      <c r="E16" s="178"/>
      <c r="F16" s="178"/>
      <c r="G16" s="175"/>
      <c r="H16" s="179"/>
      <c r="I16" s="175"/>
      <c r="J16" s="178"/>
      <c r="K16" s="178"/>
      <c r="L16" s="208"/>
      <c r="M16" s="208"/>
      <c r="N16" s="208"/>
      <c r="O16" s="208"/>
      <c r="P16" s="179"/>
      <c r="Q16" s="179"/>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c r="AR16" s="124"/>
      <c r="AS16" s="124"/>
      <c r="AT16" s="124"/>
      <c r="AU16" s="124"/>
      <c r="AV16" s="123"/>
    </row>
    <row r="17" spans="1:48" ht="18.75" customHeight="1" x14ac:dyDescent="0.2">
      <c r="A17" s="175"/>
      <c r="B17" s="176"/>
      <c r="C17" s="175"/>
      <c r="D17" s="178"/>
      <c r="E17" s="178"/>
      <c r="F17" s="178"/>
      <c r="G17" s="175"/>
      <c r="H17" s="179"/>
      <c r="I17" s="175"/>
      <c r="J17" s="178"/>
      <c r="K17" s="178"/>
      <c r="L17" s="208"/>
      <c r="M17" s="208"/>
      <c r="N17" s="208"/>
      <c r="O17" s="208"/>
      <c r="P17" s="179"/>
      <c r="Q17" s="179"/>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24"/>
      <c r="AS17" s="124"/>
      <c r="AT17" s="124"/>
      <c r="AU17" s="124"/>
      <c r="AV17" s="123"/>
    </row>
    <row r="18" spans="1:48" ht="18.75" customHeight="1" x14ac:dyDescent="0.2">
      <c r="A18" s="175"/>
      <c r="B18" s="176"/>
      <c r="C18" s="180"/>
      <c r="D18" s="178"/>
      <c r="E18" s="178"/>
      <c r="F18" s="178"/>
      <c r="G18" s="175"/>
      <c r="H18" s="181"/>
      <c r="I18" s="175"/>
      <c r="J18" s="178"/>
      <c r="K18" s="178"/>
      <c r="L18" s="182"/>
      <c r="M18" s="182"/>
      <c r="N18" s="182"/>
      <c r="O18" s="182"/>
      <c r="P18" s="179"/>
      <c r="Q18" s="179"/>
      <c r="R18" s="123"/>
      <c r="S18" s="123"/>
      <c r="T18" s="123"/>
      <c r="U18" s="123"/>
      <c r="V18" s="123"/>
      <c r="W18" s="123"/>
      <c r="X18" s="123"/>
      <c r="Y18" s="169"/>
      <c r="Z18" s="169"/>
      <c r="AA18" s="169"/>
      <c r="AB18" s="169"/>
      <c r="AC18" s="169"/>
      <c r="AD18" s="123"/>
      <c r="AE18" s="123"/>
      <c r="AF18" s="123"/>
      <c r="AG18" s="123"/>
      <c r="AH18" s="123"/>
      <c r="AI18" s="123"/>
      <c r="AJ18" s="123"/>
      <c r="AK18" s="123"/>
      <c r="AL18" s="123"/>
      <c r="AM18" s="123"/>
      <c r="AN18" s="123"/>
      <c r="AO18" s="123"/>
      <c r="AP18" s="123"/>
      <c r="AQ18" s="124"/>
      <c r="AR18" s="124"/>
      <c r="AS18" s="124"/>
      <c r="AT18" s="124"/>
      <c r="AU18" s="124"/>
      <c r="AV18" s="123"/>
    </row>
    <row r="19" spans="1:48" ht="18.75" customHeight="1" x14ac:dyDescent="0.2">
      <c r="A19" s="175"/>
      <c r="B19" s="176"/>
      <c r="C19" s="180"/>
      <c r="D19" s="178"/>
      <c r="E19" s="178"/>
      <c r="F19" s="178"/>
      <c r="G19" s="175"/>
      <c r="H19" s="179"/>
      <c r="I19" s="175"/>
      <c r="J19" s="178"/>
      <c r="K19" s="178"/>
      <c r="L19" s="208"/>
      <c r="M19" s="208"/>
      <c r="N19" s="208"/>
      <c r="O19" s="208"/>
      <c r="P19" s="179"/>
      <c r="Q19" s="179"/>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4"/>
      <c r="AR19" s="124"/>
      <c r="AS19" s="124"/>
      <c r="AT19" s="124"/>
      <c r="AU19" s="124"/>
      <c r="AV19" s="123"/>
    </row>
    <row r="20" spans="1:48" ht="18.75" customHeight="1" x14ac:dyDescent="0.2">
      <c r="A20" s="175"/>
      <c r="B20" s="176"/>
      <c r="C20" s="175"/>
      <c r="D20" s="178"/>
      <c r="E20" s="178"/>
      <c r="F20" s="178"/>
      <c r="G20" s="175"/>
      <c r="H20" s="179"/>
      <c r="I20" s="175"/>
      <c r="J20" s="178"/>
      <c r="K20" s="178"/>
      <c r="L20" s="208"/>
      <c r="M20" s="208"/>
      <c r="N20" s="208"/>
      <c r="O20" s="208"/>
      <c r="P20" s="179"/>
      <c r="Q20" s="179"/>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4"/>
      <c r="AR20" s="124"/>
      <c r="AS20" s="124"/>
      <c r="AT20" s="124"/>
      <c r="AU20" s="124"/>
      <c r="AV20" s="123"/>
    </row>
    <row r="21" spans="1:48" ht="18.75" customHeight="1" x14ac:dyDescent="0.2">
      <c r="A21" s="175"/>
      <c r="B21" s="176"/>
      <c r="C21" s="175"/>
      <c r="D21" s="178"/>
      <c r="E21" s="178"/>
      <c r="F21" s="178"/>
      <c r="G21" s="175"/>
      <c r="H21" s="179"/>
      <c r="I21" s="175"/>
      <c r="J21" s="178"/>
      <c r="K21" s="178"/>
      <c r="L21" s="208"/>
      <c r="M21" s="208"/>
      <c r="N21" s="208"/>
      <c r="O21" s="208"/>
      <c r="P21" s="179"/>
      <c r="Q21" s="179"/>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4"/>
      <c r="AR21" s="124"/>
      <c r="AS21" s="124"/>
      <c r="AT21" s="124"/>
      <c r="AU21" s="124"/>
      <c r="AV21" s="123"/>
    </row>
    <row r="22" spans="1:48" ht="18.75" customHeight="1" x14ac:dyDescent="0.2">
      <c r="A22" s="175"/>
      <c r="B22" s="176"/>
      <c r="C22" s="175"/>
      <c r="D22" s="178"/>
      <c r="E22" s="178"/>
      <c r="F22" s="178"/>
      <c r="G22" s="175"/>
      <c r="H22" s="179"/>
      <c r="I22" s="175"/>
      <c r="J22" s="178"/>
      <c r="K22" s="178"/>
      <c r="L22" s="208"/>
      <c r="M22" s="208"/>
      <c r="N22" s="208"/>
      <c r="O22" s="208"/>
      <c r="P22" s="179"/>
      <c r="Q22" s="179"/>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4"/>
      <c r="AR22" s="124"/>
      <c r="AS22" s="124"/>
      <c r="AT22" s="124"/>
      <c r="AU22" s="124"/>
      <c r="AV22" s="123"/>
    </row>
    <row r="23" spans="1:48" ht="18.75" customHeight="1" x14ac:dyDescent="0.2">
      <c r="A23" s="108"/>
      <c r="B23" s="108"/>
      <c r="C23" s="108"/>
      <c r="D23" s="123"/>
      <c r="E23" s="123"/>
      <c r="F23" s="123"/>
      <c r="G23" s="209"/>
      <c r="H23" s="123"/>
      <c r="I23" s="209"/>
      <c r="J23" s="123"/>
      <c r="K23" s="123"/>
      <c r="L23" s="123"/>
      <c r="M23" s="123"/>
      <c r="N23" s="123"/>
      <c r="O23" s="123"/>
      <c r="P23" s="108"/>
      <c r="Q23" s="108"/>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AR23" s="124"/>
      <c r="AS23" s="124"/>
      <c r="AT23" s="124"/>
      <c r="AU23" s="124"/>
      <c r="AV23" s="123"/>
    </row>
    <row r="24" spans="1:48" ht="18.75" customHeight="1" x14ac:dyDescent="0.2">
      <c r="A24" s="108"/>
      <c r="B24" s="108"/>
      <c r="C24" s="108"/>
      <c r="D24" s="123"/>
      <c r="E24" s="123"/>
      <c r="G24" s="209"/>
      <c r="H24" s="123"/>
      <c r="I24" s="209"/>
      <c r="J24" s="123"/>
      <c r="K24" s="123"/>
      <c r="L24" s="123"/>
      <c r="M24" s="123"/>
      <c r="N24" s="123"/>
      <c r="O24" s="123"/>
      <c r="P24" s="108"/>
      <c r="Q24" s="108"/>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4"/>
      <c r="AR24" s="124"/>
      <c r="AS24" s="124"/>
      <c r="AT24" s="124"/>
      <c r="AU24" s="124"/>
      <c r="AV24" s="123"/>
    </row>
    <row r="25" spans="1:48" ht="15.95" customHeight="1" x14ac:dyDescent="0.2">
      <c r="A25" s="108"/>
      <c r="B25" s="108"/>
      <c r="C25" s="108"/>
      <c r="D25" s="123"/>
      <c r="E25" s="123"/>
      <c r="F25" s="123"/>
      <c r="G25" s="209"/>
      <c r="H25" s="123"/>
      <c r="I25" s="209"/>
      <c r="J25" s="123"/>
      <c r="K25" s="123"/>
      <c r="L25" s="123"/>
      <c r="M25" s="123"/>
      <c r="N25" s="123"/>
      <c r="O25" s="123"/>
      <c r="P25" s="108"/>
      <c r="Q25" s="108"/>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4"/>
      <c r="AR25" s="124"/>
      <c r="AS25" s="124"/>
      <c r="AT25" s="124"/>
      <c r="AU25" s="124"/>
      <c r="AV25" s="123"/>
    </row>
    <row r="26" spans="1:48" ht="15.95" customHeight="1" x14ac:dyDescent="0.2">
      <c r="A26" s="108"/>
      <c r="B26" s="108"/>
      <c r="C26" s="108"/>
      <c r="D26" s="123"/>
      <c r="E26" s="123"/>
      <c r="F26" s="123"/>
      <c r="G26" s="209"/>
      <c r="H26" s="123"/>
      <c r="I26" s="209"/>
      <c r="J26" s="123"/>
      <c r="K26" s="123"/>
      <c r="L26" s="123"/>
      <c r="M26" s="123"/>
      <c r="N26" s="123"/>
      <c r="O26" s="123"/>
      <c r="P26" s="108"/>
      <c r="Q26" s="108"/>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4"/>
      <c r="AR26" s="124"/>
      <c r="AS26" s="124"/>
      <c r="AT26" s="124"/>
      <c r="AU26" s="124"/>
      <c r="AV26" s="123"/>
    </row>
    <row r="27" spans="1:48" x14ac:dyDescent="0.2">
      <c r="A27" s="601" t="s">
        <v>376</v>
      </c>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3"/>
    </row>
    <row r="28" spans="1:48" ht="15" x14ac:dyDescent="0.2">
      <c r="A28" s="598" t="s">
        <v>339</v>
      </c>
      <c r="B28" s="581" t="s">
        <v>341</v>
      </c>
      <c r="C28" s="581"/>
      <c r="D28" s="581"/>
      <c r="E28" s="585" t="s">
        <v>340</v>
      </c>
      <c r="F28" s="585"/>
      <c r="G28" s="585"/>
      <c r="H28" s="585"/>
      <c r="I28" s="585"/>
      <c r="J28" s="585"/>
      <c r="K28" s="585"/>
      <c r="L28" s="585"/>
      <c r="M28" s="581" t="s">
        <v>341</v>
      </c>
      <c r="N28" s="581"/>
      <c r="O28" s="581"/>
      <c r="P28" s="581"/>
      <c r="Q28" s="581"/>
      <c r="R28" s="581" t="s">
        <v>341</v>
      </c>
      <c r="S28" s="581"/>
      <c r="T28" s="581"/>
      <c r="U28" s="581"/>
      <c r="V28" s="581"/>
      <c r="W28" s="581"/>
      <c r="X28" s="581"/>
      <c r="Y28" s="581"/>
      <c r="Z28" s="581" t="s">
        <v>341</v>
      </c>
      <c r="AA28" s="581"/>
      <c r="AB28" s="581"/>
      <c r="AC28" s="581"/>
      <c r="AD28" s="581"/>
      <c r="AE28" s="581"/>
      <c r="AF28" s="581"/>
      <c r="AG28" s="581"/>
      <c r="AH28" s="581"/>
      <c r="AI28" s="581"/>
      <c r="AJ28" s="581"/>
      <c r="AK28" s="581"/>
      <c r="AL28" s="585" t="s">
        <v>342</v>
      </c>
      <c r="AM28" s="585"/>
      <c r="AN28" s="585"/>
      <c r="AO28" s="585"/>
      <c r="AP28" s="581" t="s">
        <v>343</v>
      </c>
      <c r="AQ28" s="581"/>
      <c r="AR28" s="581"/>
      <c r="AS28" s="581"/>
      <c r="AT28" s="581"/>
      <c r="AU28" s="581"/>
      <c r="AV28" s="581"/>
    </row>
    <row r="29" spans="1:48" ht="15" x14ac:dyDescent="0.2">
      <c r="A29" s="598"/>
      <c r="B29" s="581" t="s">
        <v>588</v>
      </c>
      <c r="C29" s="581"/>
      <c r="D29" s="581"/>
      <c r="E29" s="585"/>
      <c r="F29" s="585"/>
      <c r="G29" s="585"/>
      <c r="H29" s="585"/>
      <c r="I29" s="585"/>
      <c r="J29" s="585"/>
      <c r="K29" s="585"/>
      <c r="L29" s="585"/>
      <c r="M29" s="581" t="s">
        <v>589</v>
      </c>
      <c r="N29" s="581"/>
      <c r="O29" s="581"/>
      <c r="P29" s="581"/>
      <c r="Q29" s="581"/>
      <c r="R29" s="581" t="s">
        <v>346</v>
      </c>
      <c r="S29" s="581"/>
      <c r="T29" s="581"/>
      <c r="U29" s="581"/>
      <c r="V29" s="581"/>
      <c r="W29" s="581"/>
      <c r="X29" s="581"/>
      <c r="Y29" s="581"/>
      <c r="Z29" s="581" t="s">
        <v>347</v>
      </c>
      <c r="AA29" s="581"/>
      <c r="AB29" s="581"/>
      <c r="AC29" s="581"/>
      <c r="AD29" s="581"/>
      <c r="AE29" s="581"/>
      <c r="AF29" s="581"/>
      <c r="AG29" s="581"/>
      <c r="AH29" s="581"/>
      <c r="AI29" s="581"/>
      <c r="AJ29" s="581"/>
      <c r="AK29" s="581"/>
      <c r="AL29" s="585"/>
      <c r="AM29" s="585"/>
      <c r="AN29" s="585"/>
      <c r="AO29" s="585"/>
      <c r="AP29" s="581" t="s">
        <v>347</v>
      </c>
      <c r="AQ29" s="581"/>
      <c r="AR29" s="581"/>
      <c r="AS29" s="581"/>
      <c r="AT29" s="581"/>
      <c r="AU29" s="581"/>
      <c r="AV29" s="581"/>
    </row>
    <row r="30" spans="1:48" ht="15.95" customHeight="1" x14ac:dyDescent="0.2">
      <c r="A30" s="598"/>
      <c r="B30" s="581" t="s">
        <v>590</v>
      </c>
      <c r="C30" s="581"/>
      <c r="D30" s="581"/>
      <c r="E30" s="585"/>
      <c r="F30" s="585"/>
      <c r="G30" s="585"/>
      <c r="H30" s="585"/>
      <c r="I30" s="585"/>
      <c r="J30" s="585"/>
      <c r="K30" s="585"/>
      <c r="L30" s="585"/>
      <c r="M30" s="581" t="s">
        <v>591</v>
      </c>
      <c r="N30" s="581"/>
      <c r="O30" s="581"/>
      <c r="P30" s="581"/>
      <c r="Q30" s="581"/>
      <c r="R30" s="581" t="s">
        <v>350</v>
      </c>
      <c r="S30" s="581"/>
      <c r="T30" s="581"/>
      <c r="U30" s="581"/>
      <c r="V30" s="581"/>
      <c r="W30" s="581"/>
      <c r="X30" s="581"/>
      <c r="Y30" s="581"/>
      <c r="Z30" s="581" t="s">
        <v>350</v>
      </c>
      <c r="AA30" s="581"/>
      <c r="AB30" s="581"/>
      <c r="AC30" s="581"/>
      <c r="AD30" s="581"/>
      <c r="AE30" s="581"/>
      <c r="AF30" s="581"/>
      <c r="AG30" s="581"/>
      <c r="AH30" s="581"/>
      <c r="AI30" s="581"/>
      <c r="AJ30" s="581"/>
      <c r="AK30" s="581"/>
      <c r="AL30" s="585"/>
      <c r="AM30" s="585"/>
      <c r="AN30" s="585"/>
      <c r="AO30" s="585"/>
      <c r="AP30" s="581" t="s">
        <v>349</v>
      </c>
      <c r="AQ30" s="581"/>
      <c r="AR30" s="581"/>
      <c r="AS30" s="581"/>
      <c r="AT30" s="581"/>
      <c r="AU30" s="581"/>
      <c r="AV30" s="581"/>
    </row>
  </sheetData>
  <mergeCells count="54">
    <mergeCell ref="AU1:AV1"/>
    <mergeCell ref="A2:AT2"/>
    <mergeCell ref="AU2:AV2"/>
    <mergeCell ref="A3:AT4"/>
    <mergeCell ref="AU3:AV3"/>
    <mergeCell ref="AU4:AV4"/>
    <mergeCell ref="A1:AT1"/>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P29:AV29"/>
    <mergeCell ref="B30:D30"/>
    <mergeCell ref="M30:Q30"/>
    <mergeCell ref="AV5:AV12"/>
    <mergeCell ref="A6:A8"/>
    <mergeCell ref="B6:C8"/>
    <mergeCell ref="A9:C9"/>
    <mergeCell ref="D9:AC9"/>
    <mergeCell ref="A10:C10"/>
    <mergeCell ref="D10:AC10"/>
    <mergeCell ref="A11:C11"/>
    <mergeCell ref="D11:D12"/>
    <mergeCell ref="E11:E12"/>
    <mergeCell ref="A5:AC5"/>
    <mergeCell ref="AD5:AQ10"/>
    <mergeCell ref="AR5:AR12"/>
    <mergeCell ref="R30:Y30"/>
    <mergeCell ref="Z30:AK30"/>
    <mergeCell ref="AP30:AV30"/>
    <mergeCell ref="A27:AV27"/>
    <mergeCell ref="A28:A30"/>
    <mergeCell ref="B28:D28"/>
    <mergeCell ref="E28:L30"/>
    <mergeCell ref="M28:Q28"/>
    <mergeCell ref="R28:Y28"/>
    <mergeCell ref="Z28:AK28"/>
    <mergeCell ref="AL28:AO30"/>
    <mergeCell ref="AP28:AV28"/>
    <mergeCell ref="B29:D29"/>
    <mergeCell ref="M29:Q29"/>
    <mergeCell ref="R29:Y29"/>
    <mergeCell ref="Z29:AK29"/>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x14ac:dyDescent="0.25">
      <c r="A1" s="9" t="s">
        <v>682</v>
      </c>
      <c r="B1" s="9" t="s">
        <v>14</v>
      </c>
      <c r="C1" s="9" t="s">
        <v>683</v>
      </c>
      <c r="D1" s="9" t="s">
        <v>684</v>
      </c>
      <c r="E1" s="9" t="s">
        <v>685</v>
      </c>
      <c r="F1" s="10" t="s">
        <v>686</v>
      </c>
      <c r="G1" s="10" t="s">
        <v>86</v>
      </c>
      <c r="H1" s="10" t="s">
        <v>687</v>
      </c>
      <c r="I1" s="10" t="s">
        <v>687</v>
      </c>
      <c r="J1" s="10" t="s">
        <v>628</v>
      </c>
    </row>
    <row r="2" spans="1:10" x14ac:dyDescent="0.25">
      <c r="A2" s="11"/>
      <c r="B2" s="11"/>
      <c r="C2" s="11"/>
      <c r="D2" s="11"/>
      <c r="E2" s="11"/>
      <c r="F2" s="12"/>
      <c r="G2" s="3" t="s">
        <v>688</v>
      </c>
      <c r="H2" s="8" t="s">
        <v>302</v>
      </c>
      <c r="I2" s="8" t="s">
        <v>689</v>
      </c>
      <c r="J2" s="8" t="s">
        <v>690</v>
      </c>
    </row>
    <row r="3" spans="1:10" x14ac:dyDescent="0.25">
      <c r="A3" s="8" t="s">
        <v>691</v>
      </c>
      <c r="B3" s="14" t="s">
        <v>692</v>
      </c>
      <c r="C3" s="13" t="s">
        <v>693</v>
      </c>
      <c r="D3" s="8" t="s">
        <v>694</v>
      </c>
      <c r="E3" s="8" t="s">
        <v>695</v>
      </c>
      <c r="F3" s="8" t="s">
        <v>696</v>
      </c>
      <c r="G3" s="8" t="s">
        <v>697</v>
      </c>
      <c r="H3" s="8" t="s">
        <v>698</v>
      </c>
      <c r="I3" s="8" t="s">
        <v>699</v>
      </c>
      <c r="J3" s="8" t="s">
        <v>637</v>
      </c>
    </row>
    <row r="4" spans="1:10" x14ac:dyDescent="0.25">
      <c r="A4" s="8" t="s">
        <v>700</v>
      </c>
      <c r="B4" s="14" t="s">
        <v>701</v>
      </c>
      <c r="C4" s="13" t="s">
        <v>702</v>
      </c>
      <c r="D4" s="8" t="s">
        <v>703</v>
      </c>
      <c r="E4" s="8" t="s">
        <v>704</v>
      </c>
      <c r="F4" s="8" t="s">
        <v>705</v>
      </c>
      <c r="G4" s="8" t="s">
        <v>706</v>
      </c>
      <c r="H4" s="8" t="s">
        <v>311</v>
      </c>
      <c r="I4" s="8" t="s">
        <v>707</v>
      </c>
      <c r="J4" s="8" t="s">
        <v>632</v>
      </c>
    </row>
    <row r="5" spans="1:10" x14ac:dyDescent="0.25">
      <c r="A5" s="8" t="s">
        <v>708</v>
      </c>
      <c r="B5" s="14" t="s">
        <v>709</v>
      </c>
      <c r="C5" s="13" t="s">
        <v>710</v>
      </c>
      <c r="D5" s="8" t="s">
        <v>711</v>
      </c>
      <c r="E5" s="8" t="s">
        <v>712</v>
      </c>
      <c r="F5" s="8" t="s">
        <v>713</v>
      </c>
      <c r="G5" s="8" t="s">
        <v>714</v>
      </c>
      <c r="H5" s="8" t="s">
        <v>329</v>
      </c>
      <c r="I5" s="8" t="s">
        <v>715</v>
      </c>
      <c r="J5" s="8" t="s">
        <v>633</v>
      </c>
    </row>
    <row r="6" spans="1:10" x14ac:dyDescent="0.25">
      <c r="A6" s="8" t="s">
        <v>161</v>
      </c>
      <c r="B6" s="14" t="s">
        <v>716</v>
      </c>
      <c r="C6" s="13" t="s">
        <v>717</v>
      </c>
      <c r="D6" s="8" t="s">
        <v>160</v>
      </c>
      <c r="E6" s="8" t="s">
        <v>718</v>
      </c>
      <c r="F6" s="8" t="s">
        <v>719</v>
      </c>
      <c r="G6" s="8" t="s">
        <v>720</v>
      </c>
      <c r="H6" s="8"/>
      <c r="I6" s="8" t="s">
        <v>721</v>
      </c>
      <c r="J6" s="8" t="s">
        <v>634</v>
      </c>
    </row>
    <row r="7" spans="1:10" x14ac:dyDescent="0.25">
      <c r="A7" s="8"/>
      <c r="B7" s="14" t="s">
        <v>722</v>
      </c>
      <c r="C7" s="13" t="s">
        <v>723</v>
      </c>
      <c r="D7" s="8" t="s">
        <v>724</v>
      </c>
      <c r="E7" s="8" t="s">
        <v>725</v>
      </c>
      <c r="F7" s="8" t="s">
        <v>726</v>
      </c>
      <c r="G7" s="8" t="s">
        <v>727</v>
      </c>
      <c r="H7" s="8"/>
      <c r="I7" s="8" t="s">
        <v>643</v>
      </c>
      <c r="J7" s="8" t="s">
        <v>635</v>
      </c>
    </row>
    <row r="8" spans="1:10" x14ac:dyDescent="0.25">
      <c r="A8" s="8"/>
      <c r="B8" s="14" t="s">
        <v>162</v>
      </c>
      <c r="C8" s="13" t="s">
        <v>728</v>
      </c>
      <c r="D8" s="8" t="s">
        <v>729</v>
      </c>
      <c r="E8" s="8" t="s">
        <v>730</v>
      </c>
      <c r="F8" s="8" t="s">
        <v>731</v>
      </c>
      <c r="G8" s="8" t="s">
        <v>732</v>
      </c>
      <c r="H8" s="8"/>
      <c r="I8" s="8"/>
      <c r="J8" s="8"/>
    </row>
    <row r="9" spans="1:10" x14ac:dyDescent="0.25">
      <c r="C9" s="13" t="s">
        <v>733</v>
      </c>
      <c r="D9" s="8" t="s">
        <v>734</v>
      </c>
      <c r="E9" s="8"/>
      <c r="F9" s="8"/>
      <c r="G9" s="8" t="s">
        <v>735</v>
      </c>
    </row>
    <row r="10" spans="1:10" x14ac:dyDescent="0.25">
      <c r="C10" s="13" t="s">
        <v>736</v>
      </c>
      <c r="D10" s="8" t="s">
        <v>737</v>
      </c>
      <c r="E10" s="8"/>
      <c r="F10" s="8"/>
      <c r="G10" s="8" t="s">
        <v>738</v>
      </c>
    </row>
    <row r="11" spans="1:10" x14ac:dyDescent="0.25">
      <c r="C11" s="13" t="s">
        <v>739</v>
      </c>
      <c r="D11" s="8" t="s">
        <v>740</v>
      </c>
      <c r="E11" s="8"/>
      <c r="F11" s="8"/>
      <c r="G11" s="8" t="s">
        <v>741</v>
      </c>
    </row>
    <row r="12" spans="1:10" x14ac:dyDescent="0.25">
      <c r="C12" s="13" t="s">
        <v>742</v>
      </c>
      <c r="D12" s="8" t="s">
        <v>743</v>
      </c>
      <c r="E12" s="8"/>
      <c r="F12" s="8"/>
      <c r="G12" s="8" t="s">
        <v>744</v>
      </c>
    </row>
    <row r="13" spans="1:10" x14ac:dyDescent="0.25">
      <c r="C13" s="13" t="s">
        <v>745</v>
      </c>
      <c r="D13" s="8" t="s">
        <v>746</v>
      </c>
      <c r="E13" s="8"/>
      <c r="F13" s="8"/>
      <c r="G13" s="8" t="s">
        <v>747</v>
      </c>
    </row>
    <row r="14" spans="1:10" x14ac:dyDescent="0.25">
      <c r="B14" s="1"/>
      <c r="C14" s="13" t="s">
        <v>748</v>
      </c>
      <c r="D14" s="8" t="s">
        <v>749</v>
      </c>
      <c r="E14" s="8"/>
      <c r="F14" s="8"/>
      <c r="G14" s="8" t="s">
        <v>750</v>
      </c>
    </row>
    <row r="15" spans="1:10" x14ac:dyDescent="0.25">
      <c r="B15" s="1"/>
      <c r="C15" s="13" t="s">
        <v>751</v>
      </c>
      <c r="D15" s="8" t="s">
        <v>752</v>
      </c>
      <c r="E15" s="8"/>
      <c r="F15" s="8"/>
      <c r="G15" s="8" t="s">
        <v>303</v>
      </c>
    </row>
    <row r="16" spans="1:10" x14ac:dyDescent="0.25">
      <c r="C16" s="13" t="s">
        <v>753</v>
      </c>
      <c r="D16" s="8"/>
      <c r="E16" s="1"/>
      <c r="G16" s="5"/>
    </row>
    <row r="17" spans="2:7" x14ac:dyDescent="0.25">
      <c r="C17" s="13" t="s">
        <v>754</v>
      </c>
      <c r="D17" s="8"/>
      <c r="E17" s="1"/>
      <c r="G17" s="5"/>
    </row>
    <row r="18" spans="2:7" x14ac:dyDescent="0.25">
      <c r="C18" s="13" t="s">
        <v>163</v>
      </c>
      <c r="D18" s="8"/>
      <c r="E18" s="1"/>
      <c r="G18" s="5"/>
    </row>
    <row r="19" spans="2:7" x14ac:dyDescent="0.25">
      <c r="C19" s="13" t="s">
        <v>755</v>
      </c>
      <c r="D19" s="8"/>
      <c r="E19" s="1"/>
      <c r="G19" s="5"/>
    </row>
    <row r="20" spans="2:7" x14ac:dyDescent="0.25">
      <c r="B20" s="1"/>
      <c r="C20" s="13" t="s">
        <v>756</v>
      </c>
      <c r="D20" s="8"/>
      <c r="E20" s="1"/>
      <c r="G20" s="5"/>
    </row>
    <row r="21" spans="2:7" x14ac:dyDescent="0.25">
      <c r="E21" s="1"/>
      <c r="G21" s="5"/>
    </row>
    <row r="22" spans="2:7" x14ac:dyDescent="0.25">
      <c r="E22" s="1"/>
      <c r="G22" s="5"/>
    </row>
    <row r="23" spans="2:7" x14ac:dyDescent="0.25">
      <c r="G23" s="5"/>
    </row>
    <row r="24" spans="2:7" x14ac:dyDescent="0.25">
      <c r="G24" s="6" t="s">
        <v>757</v>
      </c>
    </row>
    <row r="25" spans="2:7" x14ac:dyDescent="0.25">
      <c r="G25" s="4" t="s">
        <v>758</v>
      </c>
    </row>
    <row r="26" spans="2:7" x14ac:dyDescent="0.25">
      <c r="G26" s="4" t="s">
        <v>759</v>
      </c>
    </row>
    <row r="27" spans="2:7" x14ac:dyDescent="0.25">
      <c r="G27" s="4" t="s">
        <v>760</v>
      </c>
    </row>
    <row r="28" spans="2:7" x14ac:dyDescent="0.25">
      <c r="G28" s="4" t="s">
        <v>761</v>
      </c>
    </row>
    <row r="29" spans="2:7" x14ac:dyDescent="0.25">
      <c r="G29" s="4" t="s">
        <v>762</v>
      </c>
    </row>
    <row r="30" spans="2:7" x14ac:dyDescent="0.25">
      <c r="G30" s="4" t="s">
        <v>763</v>
      </c>
    </row>
    <row r="31" spans="2:7" x14ac:dyDescent="0.25">
      <c r="G31" s="4" t="s">
        <v>764</v>
      </c>
    </row>
    <row r="32" spans="2:7" x14ac:dyDescent="0.25">
      <c r="G32" s="4" t="s">
        <v>765</v>
      </c>
    </row>
    <row r="33" spans="7:7" x14ac:dyDescent="0.25">
      <c r="G33" s="4" t="s">
        <v>766</v>
      </c>
    </row>
    <row r="34" spans="7:7" x14ac:dyDescent="0.25">
      <c r="G34" s="4" t="s">
        <v>767</v>
      </c>
    </row>
    <row r="35" spans="7:7" x14ac:dyDescent="0.25">
      <c r="G35" s="4" t="s">
        <v>768</v>
      </c>
    </row>
    <row r="36" spans="7:7" x14ac:dyDescent="0.25">
      <c r="G36" s="4" t="s">
        <v>769</v>
      </c>
    </row>
    <row r="37" spans="7:7" x14ac:dyDescent="0.25">
      <c r="G37" s="4" t="s">
        <v>770</v>
      </c>
    </row>
    <row r="38" spans="7:7" x14ac:dyDescent="0.25">
      <c r="G38" s="4" t="s">
        <v>771</v>
      </c>
    </row>
    <row r="39" spans="7:7" x14ac:dyDescent="0.25">
      <c r="G39" s="4" t="s">
        <v>772</v>
      </c>
    </row>
    <row r="40" spans="7:7" x14ac:dyDescent="0.25">
      <c r="G40" s="4" t="s">
        <v>773</v>
      </c>
    </row>
    <row r="41" spans="7:7" x14ac:dyDescent="0.25">
      <c r="G41" s="4" t="s">
        <v>774</v>
      </c>
    </row>
    <row r="42" spans="7:7" x14ac:dyDescent="0.25">
      <c r="G42" s="4" t="s">
        <v>775</v>
      </c>
    </row>
    <row r="43" spans="7:7" x14ac:dyDescent="0.25">
      <c r="G43" s="4" t="s">
        <v>776</v>
      </c>
    </row>
    <row r="44" spans="7:7" x14ac:dyDescent="0.25">
      <c r="G44" s="4" t="s">
        <v>777</v>
      </c>
    </row>
    <row r="45" spans="7:7" x14ac:dyDescent="0.25">
      <c r="G45" s="4" t="s">
        <v>778</v>
      </c>
    </row>
    <row r="46" spans="7:7" x14ac:dyDescent="0.25">
      <c r="G46" s="4" t="s">
        <v>779</v>
      </c>
    </row>
    <row r="47" spans="7:7" x14ac:dyDescent="0.25">
      <c r="G47" s="4" t="s">
        <v>780</v>
      </c>
    </row>
    <row r="48" spans="7:7" x14ac:dyDescent="0.25">
      <c r="G48" s="4" t="s">
        <v>781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openxmlformats.org/package/2006/metadata/core-properties"/>
    <ds:schemaRef ds:uri="http://purl.org/dc/dcmitype/"/>
    <ds:schemaRef ds:uri="http://purl.org/dc/terms/"/>
    <ds:schemaRef ds:uri="http://purl.org/dc/elements/1.1/"/>
    <ds:schemaRef ds:uri="bd95ef6b-5990-4b10-bd7a-7cb80e941752"/>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E3A56005-2655-4099-B6D1-233CDB38AF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9</vt:i4>
      </vt:variant>
    </vt:vector>
  </HeadingPairs>
  <TitlesOfParts>
    <vt:vector size="34" baseType="lpstr">
      <vt:lpstr>Instructivo</vt:lpstr>
      <vt:lpstr>VIGENCIA</vt:lpstr>
      <vt:lpstr>CADENA DE VALOR</vt:lpstr>
      <vt:lpstr>META_1</vt:lpstr>
      <vt:lpstr>META_2</vt:lpstr>
      <vt:lpstr>META_3</vt:lpstr>
      <vt:lpstr>META_4</vt:lpstr>
      <vt:lpstr>META_5</vt:lpstr>
      <vt:lpstr>META_6</vt:lpstr>
      <vt:lpstr>META_7</vt:lpstr>
      <vt:lpstr>META_8</vt:lpstr>
      <vt:lpstr>Indicadores PA </vt:lpstr>
      <vt:lpstr>1. Indicadores PA MIPG</vt:lpstr>
      <vt:lpstr>2. Indicadores_PA_OCI</vt:lpstr>
      <vt:lpstr>3. Indicadores PA_TH</vt:lpstr>
      <vt:lpstr>4. Indicadores PA_Corporativa</vt:lpstr>
      <vt:lpstr>5. Indicadores PA_DAF</vt:lpstr>
      <vt:lpstr>Hoja1</vt:lpstr>
      <vt:lpstr>6. Indicadores PA_OAJ</vt:lpstr>
      <vt:lpstr>7. Indicadores_TI</vt:lpstr>
      <vt:lpstr>8. Indicadores PA_Contratación</vt:lpstr>
      <vt:lpstr>Territorialización PA</vt:lpstr>
      <vt:lpstr>Control de Cambios</vt:lpstr>
      <vt:lpstr>Indicadores PA_GC</vt:lpstr>
      <vt:lpstr>listas</vt:lpstr>
      <vt:lpstr>'Indicadores PA '!Área_de_impresión</vt:lpstr>
      <vt:lpstr>META_1!Área_de_impresión</vt:lpstr>
      <vt:lpstr>META_2!Área_de_impresión</vt:lpstr>
      <vt:lpstr>META_3!Área_de_impresión</vt:lpstr>
      <vt:lpstr>META_4!Área_de_impresión</vt:lpstr>
      <vt:lpstr>META_5!Área_de_impresión</vt:lpstr>
      <vt:lpstr>META_6!Área_de_impresión</vt:lpstr>
      <vt:lpstr>META_7!Área_de_impresión</vt:lpstr>
      <vt:lpstr>META_8!Área_de_impresión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Zareth Ivana Doncel Baracaldo</cp:lastModifiedBy>
  <cp:revision/>
  <cp:lastPrinted>2024-10-02T16:13:20Z</cp:lastPrinted>
  <dcterms:created xsi:type="dcterms:W3CDTF">2011-04-26T22:16:52Z</dcterms:created>
  <dcterms:modified xsi:type="dcterms:W3CDTF">2024-10-02T16:13:59Z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