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C:\Users\LENOVO\Documents\"/>
    </mc:Choice>
  </mc:AlternateContent>
  <xr:revisionPtr revIDLastSave="0" documentId="8_{8B743E00-243E-4403-8B70-E8B159FBD92E}" xr6:coauthVersionLast="47" xr6:coauthVersionMax="47" xr10:uidLastSave="{00000000-0000-0000-0000-000000000000}"/>
  <bookViews>
    <workbookView xWindow="-110" yWindow="-110" windowWidth="19420" windowHeight="10300" tabRatio="903" activeTab="1" xr2:uid="{00000000-000D-0000-FFFF-FFFF00000000}"/>
  </bookViews>
  <sheets>
    <sheet name="Instructivo" sheetId="44" r:id="rId1"/>
    <sheet name="META 1 OPERACIÓN CR" sheetId="40" r:id="rId2"/>
    <sheet name="META 2 ATENCIÓN CR" sheetId="45" r:id="rId3"/>
    <sheet name="META 3 ATENCIÓN LPD" sheetId="47" r:id="rId4"/>
    <sheet name="META 4 AGENCIAMUJ" sheetId="48" r:id="rId5"/>
    <sheet name="META 5 SAAT" sheetId="46" r:id="rId6"/>
    <sheet name="META 6 ATENCIÓN PSICOSOCIAL" sheetId="49" r:id="rId7"/>
    <sheet name="META 7 ATENCIÓN PSICOJURÍDICA" sheetId="50" r:id="rId8"/>
    <sheet name="META 8 HOSPITALES" sheetId="51" r:id="rId9"/>
    <sheet name="META 9 SISTEMA SOFIA" sheetId="52" r:id="rId10"/>
    <sheet name="META 10 CLSM - PLSM" sheetId="53" r:id="rId11"/>
    <sheet name="Hoja1" sheetId="42" state="hidden" r:id="rId12"/>
    <sheet name="Indicadores PA" sheetId="36" r:id="rId13"/>
    <sheet name="Territorialización PA" sheetId="37" r:id="rId14"/>
    <sheet name="Control de Cambios" sheetId="41" r:id="rId15"/>
    <sheet name="listas" sheetId="43" state="hidden" r:id="rId16"/>
  </sheets>
  <definedNames>
    <definedName name="_xlnm._FilterDatabase" localSheetId="12" hidden="1">'Indicadores PA'!$A$1:$AV$61</definedName>
    <definedName name="_xlnm.Print_Area" localSheetId="1">'META 1 OPERACIÓN CR'!$A$1:$AD$48</definedName>
    <definedName name="_xlnm.Print_Area" localSheetId="10">'META 10 CLSM - PLSM'!$A$1:$AD$44</definedName>
    <definedName name="_xlnm.Print_Area" localSheetId="2">'META 2 ATENCIÓN CR'!$A$1:$AD$44</definedName>
    <definedName name="_xlnm.Print_Area" localSheetId="3">'META 3 ATENCIÓN LPD'!$A$1:$AD$42</definedName>
    <definedName name="_xlnm.Print_Area" localSheetId="4">'META 4 AGENCIAMUJ'!$A$1:$AD$42</definedName>
    <definedName name="_xlnm.Print_Area" localSheetId="5">'META 5 SAAT'!$A$1:$AD$44</definedName>
    <definedName name="_xlnm.Print_Area" localSheetId="6">'META 6 ATENCIÓN PSICOSOCIAL'!$A$1:$AD$44</definedName>
    <definedName name="_xlnm.Print_Area" localSheetId="7">'META 7 ATENCIÓN PSICOJURÍDICA'!$A$1:$AD$44</definedName>
    <definedName name="_xlnm.Print_Area" localSheetId="8">'META 8 HOSPITALES'!$A$1:$AD$44</definedName>
    <definedName name="_xlnm.Print_Area" localSheetId="9">'META 9 SISTEMA SOFIA'!$A$1:$AD$44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52" i="36" l="1"/>
  <c r="AP21" i="36"/>
  <c r="AQ21" i="36" s="1"/>
  <c r="AE23" i="53" l="1"/>
  <c r="AD23" i="53"/>
  <c r="AE23" i="52"/>
  <c r="AD23" i="52"/>
  <c r="AE23" i="51"/>
  <c r="AD23" i="51"/>
  <c r="AE23" i="50"/>
  <c r="AD23" i="50"/>
  <c r="AD23" i="48"/>
  <c r="AE23" i="48"/>
  <c r="AE23" i="49"/>
  <c r="AD23" i="49"/>
  <c r="AE23" i="46"/>
  <c r="AD23" i="46"/>
  <c r="AE23" i="47"/>
  <c r="AD23" i="47"/>
  <c r="AE23" i="45"/>
  <c r="AD23" i="45"/>
  <c r="AD23" i="40"/>
  <c r="AC23" i="53"/>
  <c r="AC23" i="52"/>
  <c r="AC23" i="51"/>
  <c r="AC23" i="50"/>
  <c r="AC23" i="49"/>
  <c r="AC23" i="46"/>
  <c r="AC23" i="48"/>
  <c r="AC23" i="47"/>
  <c r="AC23" i="45"/>
  <c r="AC23" i="40"/>
  <c r="AC24" i="40" l="1"/>
  <c r="AP51" i="36" l="1"/>
  <c r="AP50" i="36"/>
  <c r="AP49" i="36"/>
  <c r="AP48" i="36"/>
  <c r="AP47" i="36"/>
  <c r="AP46" i="36"/>
  <c r="AP45" i="36"/>
  <c r="AQ45" i="36" s="1"/>
  <c r="AP44" i="36"/>
  <c r="AP43" i="36"/>
  <c r="AP42" i="36"/>
  <c r="AP32" i="36"/>
  <c r="AP31" i="36"/>
  <c r="AP30" i="36"/>
  <c r="AP29" i="36"/>
  <c r="AP28" i="36"/>
  <c r="AP27" i="36"/>
  <c r="AP26" i="36"/>
  <c r="AP25" i="36"/>
  <c r="AP24" i="36"/>
  <c r="AP23" i="36"/>
  <c r="AP22" i="36"/>
  <c r="AP20" i="36"/>
  <c r="AP19" i="36"/>
  <c r="AP18" i="36"/>
  <c r="AP16" i="36"/>
  <c r="AP55" i="36"/>
  <c r="AP56" i="36"/>
  <c r="AP57" i="36"/>
  <c r="AP54" i="36"/>
  <c r="AP53" i="36"/>
  <c r="AQ18" i="36" l="1"/>
  <c r="AP34" i="36" l="1"/>
  <c r="AP33" i="36"/>
  <c r="AQ31" i="36" l="1"/>
  <c r="AQ30" i="36"/>
  <c r="AQ29" i="36"/>
  <c r="AQ28" i="36"/>
  <c r="AQ27" i="36"/>
  <c r="AQ25" i="36"/>
  <c r="AQ24" i="36"/>
  <c r="AQ23" i="36"/>
  <c r="AQ22" i="36"/>
  <c r="AP17" i="36"/>
  <c r="AQ19" i="36"/>
  <c r="AP41" i="36"/>
  <c r="AQ41" i="36" s="1"/>
  <c r="AP40" i="36"/>
  <c r="AQ13" i="36"/>
  <c r="AQ57" i="36"/>
  <c r="AQ55" i="36"/>
  <c r="AQ52" i="36"/>
  <c r="AQ51" i="36"/>
  <c r="AQ50" i="36"/>
  <c r="AQ49" i="36"/>
  <c r="AQ48" i="36"/>
  <c r="AQ47" i="36"/>
  <c r="AQ46" i="36"/>
  <c r="AQ44" i="36"/>
  <c r="AQ43" i="36"/>
  <c r="AQ42" i="36"/>
  <c r="AQ40" i="36"/>
  <c r="AQ38" i="36"/>
  <c r="AQ37" i="36"/>
  <c r="AQ36" i="36"/>
  <c r="AQ35" i="36"/>
  <c r="AQ26" i="36"/>
  <c r="AQ20" i="36"/>
  <c r="AQ17" i="36"/>
  <c r="AQ15" i="36"/>
  <c r="AQ14" i="36"/>
  <c r="P36" i="51" l="1"/>
  <c r="AP39" i="36" l="1"/>
  <c r="AQ39" i="36" s="1"/>
  <c r="AP38" i="36"/>
  <c r="AP37" i="36"/>
  <c r="AP36" i="36"/>
  <c r="AP35" i="36"/>
  <c r="AB24" i="53" l="1"/>
  <c r="AB24" i="52"/>
  <c r="AB24" i="51"/>
  <c r="AB24" i="49"/>
  <c r="AB24" i="48"/>
  <c r="AC24" i="48"/>
  <c r="P36" i="53" l="1"/>
  <c r="P35" i="53"/>
  <c r="B35" i="53"/>
  <c r="B35" i="52"/>
  <c r="P36" i="52"/>
  <c r="P35" i="52"/>
  <c r="P35" i="51"/>
  <c r="B35" i="51"/>
  <c r="B35" i="50"/>
  <c r="P36" i="50"/>
  <c r="P35" i="50"/>
  <c r="B35" i="49"/>
  <c r="B35" i="46"/>
  <c r="B35" i="48"/>
  <c r="P36" i="48"/>
  <c r="P36" i="47"/>
  <c r="B35" i="47"/>
  <c r="B35" i="45"/>
  <c r="P36" i="45"/>
  <c r="P35" i="45"/>
  <c r="P36" i="40"/>
  <c r="P35" i="40"/>
  <c r="AD25" i="40"/>
  <c r="AD25" i="47"/>
  <c r="AD25" i="48"/>
  <c r="AD25" i="49"/>
  <c r="AD25" i="51"/>
  <c r="AD25" i="52"/>
  <c r="AD25" i="53"/>
  <c r="B35" i="40"/>
  <c r="AC24" i="53" l="1"/>
  <c r="AC22" i="53"/>
  <c r="AC22" i="52"/>
  <c r="AC22" i="51"/>
  <c r="AB24" i="50"/>
  <c r="AD25" i="50" s="1"/>
  <c r="AC22" i="50"/>
  <c r="AC22" i="49"/>
  <c r="AB24" i="46"/>
  <c r="AD25" i="46" s="1"/>
  <c r="AC22" i="46"/>
  <c r="AC22" i="48"/>
  <c r="AC22" i="47"/>
  <c r="AC22" i="45"/>
  <c r="AB24" i="45"/>
  <c r="AD25" i="45" s="1"/>
  <c r="P35" i="48" l="1"/>
  <c r="P42" i="48"/>
  <c r="P41" i="48"/>
  <c r="P30" i="40" l="1"/>
  <c r="P50" i="53" l="1"/>
  <c r="P49" i="53"/>
  <c r="P48" i="53"/>
  <c r="P47" i="53"/>
  <c r="P46" i="53"/>
  <c r="P45" i="53"/>
  <c r="P44" i="53"/>
  <c r="P43" i="53"/>
  <c r="P42" i="53"/>
  <c r="P41" i="53"/>
  <c r="P30" i="53"/>
  <c r="N25" i="53"/>
  <c r="O25" i="53" s="1"/>
  <c r="AE25" i="53"/>
  <c r="M24" i="53"/>
  <c r="L24" i="53"/>
  <c r="K24" i="53"/>
  <c r="J24" i="53"/>
  <c r="I24" i="53"/>
  <c r="H24" i="53"/>
  <c r="G24" i="53"/>
  <c r="F24" i="53"/>
  <c r="E24" i="53"/>
  <c r="D24" i="53"/>
  <c r="C24" i="53"/>
  <c r="B24" i="53"/>
  <c r="N23" i="53"/>
  <c r="O23" i="53" s="1"/>
  <c r="N22" i="53"/>
  <c r="P48" i="52"/>
  <c r="P47" i="52"/>
  <c r="P46" i="52"/>
  <c r="P45" i="52"/>
  <c r="P44" i="52"/>
  <c r="P43" i="52"/>
  <c r="P42" i="52"/>
  <c r="P41" i="52"/>
  <c r="P30" i="52"/>
  <c r="N25" i="52"/>
  <c r="O25" i="52" s="1"/>
  <c r="AC24" i="52"/>
  <c r="AE25" i="52" s="1"/>
  <c r="M24" i="52"/>
  <c r="L24" i="52"/>
  <c r="K24" i="52"/>
  <c r="J24" i="52"/>
  <c r="I24" i="52"/>
  <c r="H24" i="52"/>
  <c r="G24" i="52"/>
  <c r="F24" i="52"/>
  <c r="E24" i="52"/>
  <c r="D24" i="52"/>
  <c r="C24" i="52"/>
  <c r="B24" i="52"/>
  <c r="N23" i="52"/>
  <c r="O23" i="52" s="1"/>
  <c r="N22" i="52"/>
  <c r="P44" i="51"/>
  <c r="P43" i="51"/>
  <c r="P42" i="51"/>
  <c r="P41" i="51"/>
  <c r="P30" i="51"/>
  <c r="N25" i="51"/>
  <c r="O25" i="51" s="1"/>
  <c r="AC24" i="51"/>
  <c r="AE25" i="51" s="1"/>
  <c r="M24" i="51"/>
  <c r="L24" i="51"/>
  <c r="K24" i="51"/>
  <c r="J24" i="51"/>
  <c r="I24" i="51"/>
  <c r="H24" i="51"/>
  <c r="G24" i="51"/>
  <c r="F24" i="51"/>
  <c r="E24" i="51"/>
  <c r="D24" i="51"/>
  <c r="C24" i="51"/>
  <c r="B24" i="51"/>
  <c r="N23" i="51"/>
  <c r="O23" i="51" s="1"/>
  <c r="N22" i="51"/>
  <c r="P44" i="50"/>
  <c r="P43" i="50"/>
  <c r="P42" i="50"/>
  <c r="P41" i="50"/>
  <c r="P30" i="50"/>
  <c r="N25" i="50"/>
  <c r="O25" i="50" s="1"/>
  <c r="AC24" i="50"/>
  <c r="AE25" i="50" s="1"/>
  <c r="M24" i="50"/>
  <c r="L24" i="50"/>
  <c r="K24" i="50"/>
  <c r="J24" i="50"/>
  <c r="I24" i="50"/>
  <c r="H24" i="50"/>
  <c r="G24" i="50"/>
  <c r="F24" i="50"/>
  <c r="E24" i="50"/>
  <c r="D24" i="50"/>
  <c r="C24" i="50"/>
  <c r="B24" i="50"/>
  <c r="N23" i="50"/>
  <c r="O23" i="50" s="1"/>
  <c r="N22" i="50"/>
  <c r="P44" i="49"/>
  <c r="P43" i="49"/>
  <c r="P42" i="49"/>
  <c r="P41" i="49"/>
  <c r="P36" i="49"/>
  <c r="P35" i="49"/>
  <c r="P30" i="49"/>
  <c r="N25" i="49"/>
  <c r="O25" i="49" s="1"/>
  <c r="AC24" i="49"/>
  <c r="AE25" i="49" s="1"/>
  <c r="M24" i="49"/>
  <c r="L24" i="49"/>
  <c r="K24" i="49"/>
  <c r="J24" i="49"/>
  <c r="I24" i="49"/>
  <c r="H24" i="49"/>
  <c r="G24" i="49"/>
  <c r="F24" i="49"/>
  <c r="E24" i="49"/>
  <c r="D24" i="49"/>
  <c r="C24" i="49"/>
  <c r="B24" i="49"/>
  <c r="N23" i="49"/>
  <c r="O23" i="49" s="1"/>
  <c r="N22" i="49"/>
  <c r="P46" i="46"/>
  <c r="P45" i="46"/>
  <c r="P44" i="48"/>
  <c r="P43" i="48"/>
  <c r="P30" i="48"/>
  <c r="N25" i="48"/>
  <c r="O25" i="48" s="1"/>
  <c r="AE25" i="48"/>
  <c r="M24" i="48"/>
  <c r="L24" i="48"/>
  <c r="K24" i="48"/>
  <c r="J24" i="48"/>
  <c r="I24" i="48"/>
  <c r="H24" i="48"/>
  <c r="G24" i="48"/>
  <c r="F24" i="48"/>
  <c r="E24" i="48"/>
  <c r="D24" i="48"/>
  <c r="C24" i="48"/>
  <c r="B24" i="48"/>
  <c r="N23" i="48"/>
  <c r="O23" i="48" s="1"/>
  <c r="N22" i="48"/>
  <c r="P44" i="47"/>
  <c r="P43" i="47"/>
  <c r="P42" i="47"/>
  <c r="P41" i="47"/>
  <c r="P35" i="47"/>
  <c r="P30" i="47"/>
  <c r="N25" i="47"/>
  <c r="O25" i="47" s="1"/>
  <c r="AC24" i="47"/>
  <c r="AE25" i="47" s="1"/>
  <c r="M24" i="47"/>
  <c r="L24" i="47"/>
  <c r="K24" i="47"/>
  <c r="J24" i="47"/>
  <c r="I24" i="47"/>
  <c r="H24" i="47"/>
  <c r="G24" i="47"/>
  <c r="F24" i="47"/>
  <c r="E24" i="47"/>
  <c r="D24" i="47"/>
  <c r="C24" i="47"/>
  <c r="B24" i="47"/>
  <c r="N23" i="47"/>
  <c r="O23" i="47" s="1"/>
  <c r="N22" i="47"/>
  <c r="P44" i="46"/>
  <c r="P43" i="46"/>
  <c r="P42" i="46"/>
  <c r="P41" i="46"/>
  <c r="P36" i="46"/>
  <c r="P35" i="46"/>
  <c r="P30" i="46"/>
  <c r="N25" i="46"/>
  <c r="O25" i="46" s="1"/>
  <c r="AC24" i="46"/>
  <c r="AE25" i="46" s="1"/>
  <c r="M24" i="46"/>
  <c r="L24" i="46"/>
  <c r="K24" i="46"/>
  <c r="J24" i="46"/>
  <c r="I24" i="46"/>
  <c r="H24" i="46"/>
  <c r="G24" i="46"/>
  <c r="F24" i="46"/>
  <c r="E24" i="46"/>
  <c r="D24" i="46"/>
  <c r="C24" i="46"/>
  <c r="B24" i="46"/>
  <c r="N23" i="46"/>
  <c r="O23" i="46" s="1"/>
  <c r="N22" i="46"/>
  <c r="AE25" i="40"/>
  <c r="P44" i="45"/>
  <c r="P43" i="45"/>
  <c r="P42" i="45"/>
  <c r="P41" i="45"/>
  <c r="P30" i="45"/>
  <c r="N25" i="45"/>
  <c r="O25" i="45" s="1"/>
  <c r="AC24" i="45"/>
  <c r="AE25" i="45" s="1"/>
  <c r="M24" i="45"/>
  <c r="L24" i="45"/>
  <c r="K24" i="45"/>
  <c r="J24" i="45"/>
  <c r="I24" i="45"/>
  <c r="H24" i="45"/>
  <c r="G24" i="45"/>
  <c r="F24" i="45"/>
  <c r="E24" i="45"/>
  <c r="D24" i="45"/>
  <c r="C24" i="45"/>
  <c r="B24" i="45"/>
  <c r="N23" i="45"/>
  <c r="O23" i="45" s="1"/>
  <c r="N22" i="45"/>
  <c r="N24" i="46" l="1"/>
  <c r="N24" i="52"/>
  <c r="N24" i="51"/>
  <c r="N24" i="53"/>
  <c r="N24" i="50"/>
  <c r="N24" i="49"/>
  <c r="N24" i="48"/>
  <c r="N24" i="47"/>
  <c r="N24" i="45"/>
  <c r="M24" i="40" l="1"/>
  <c r="L24" i="40"/>
  <c r="K24" i="40"/>
  <c r="J24" i="40"/>
  <c r="I24" i="40"/>
  <c r="H24" i="40"/>
  <c r="G24" i="40"/>
  <c r="F24" i="40"/>
  <c r="E24" i="40"/>
  <c r="D24" i="40"/>
  <c r="C24" i="40"/>
  <c r="B24" i="40"/>
  <c r="N22" i="40" l="1"/>
  <c r="AW32" i="37"/>
  <c r="AV32" i="37"/>
  <c r="AU32" i="37"/>
  <c r="AT32" i="37"/>
  <c r="AS32" i="37"/>
  <c r="AR32" i="37"/>
  <c r="AQ32" i="37"/>
  <c r="AP32" i="37"/>
  <c r="AO32" i="37"/>
  <c r="AN32" i="37"/>
  <c r="AM32" i="37"/>
  <c r="AL32" i="37"/>
  <c r="AK32" i="37"/>
  <c r="AJ32" i="37"/>
  <c r="AI32" i="37"/>
  <c r="AH32" i="37"/>
  <c r="Q32" i="37"/>
  <c r="M32" i="37"/>
  <c r="I32" i="37"/>
  <c r="E32" i="37"/>
  <c r="AY12" i="37"/>
  <c r="AY13" i="37"/>
  <c r="AY14" i="37"/>
  <c r="AY32" i="37" s="1"/>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2" i="40"/>
  <c r="AE23" i="40" s="1"/>
  <c r="N25" i="40"/>
  <c r="O25" i="40" s="1"/>
  <c r="N24" i="40"/>
  <c r="P48" i="40"/>
  <c r="P47" i="40"/>
  <c r="P46" i="40"/>
  <c r="P45" i="40"/>
  <c r="P44" i="40"/>
  <c r="P43" i="40"/>
  <c r="P42" i="40"/>
  <c r="P41" i="40"/>
  <c r="AX12" i="37"/>
  <c r="AX13" i="37"/>
  <c r="AX23" i="37"/>
  <c r="AX24" i="37"/>
  <c r="AX25" i="37"/>
  <c r="AX26" i="37"/>
  <c r="AX27" i="37"/>
  <c r="AX28" i="37"/>
  <c r="AX29" i="37"/>
  <c r="AX30" i="37"/>
  <c r="AX31" i="37"/>
  <c r="AX11" i="37"/>
  <c r="C32" i="37"/>
  <c r="D32" i="37"/>
  <c r="F32" i="37"/>
  <c r="G32" i="37"/>
  <c r="H32" i="37"/>
  <c r="N32" i="37"/>
  <c r="O32" i="37"/>
  <c r="P32" i="37"/>
  <c r="Y32" i="37"/>
  <c r="Z32" i="37"/>
  <c r="AA32" i="37"/>
  <c r="AB32" i="37"/>
  <c r="AC32" i="37"/>
  <c r="AD32" i="37"/>
  <c r="AE32" i="37"/>
  <c r="B32" i="37"/>
  <c r="BK32" i="37"/>
  <c r="BJ32" i="37"/>
  <c r="BI32" i="37"/>
  <c r="BH32" i="37"/>
  <c r="BG32" i="37"/>
  <c r="BF32" i="37"/>
  <c r="AX32" i="37" l="1"/>
  <c r="S32" i="37"/>
  <c r="R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Y15" authorId="0" shapeId="0" xr:uid="{178C80AD-7CD0-4736-B24E-B4FCEF836202}">
      <text>
        <r>
          <rPr>
            <sz val="9"/>
            <color indexed="81"/>
            <rFont val="Tahoma"/>
            <family val="2"/>
          </rPr>
          <t xml:space="preserve">En este campo seleccionar de la lista desplegable la meta Plan de Desarrollo vigente, bajo la cual se encuentra articulado el proyecto de inversión </t>
        </r>
      </text>
    </comment>
    <comment ref="A39" authorId="0" shapeId="0" xr:uid="{E1B31CEF-F58C-49D0-8B06-9A686E15E442}">
      <text>
        <r>
          <rPr>
            <sz val="9"/>
            <color indexed="81"/>
            <rFont val="Tahoma"/>
            <family val="2"/>
          </rPr>
          <t>En este campo se diligencia el nombre de la tarea definida para la gestión de cumplimiento de la actividad del proyecto de inversión</t>
        </r>
      </text>
    </comment>
    <comment ref="B39" authorId="0" shapeId="0" xr:uid="{8F08C3BE-F3FB-435C-BAE1-F93BBCAF3BC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H11" authorId="0" shapeId="0" xr:uid="{70B8F934-7A39-437F-A15F-9F543440E210}">
      <text>
        <r>
          <rPr>
            <sz val="10"/>
            <color indexed="81"/>
            <rFont val="Tahoma"/>
            <family val="2"/>
          </rPr>
          <t>Valor de la meta programada de acuerdo con el indicador formulado y el parámetro de referencia para determinar la magnitud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<sst xmlns="http://schemas.openxmlformats.org/spreadsheetml/2006/main" count="2684" uniqueCount="782">
  <si>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</si>
  <si>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</si>
  <si>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</si>
  <si>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</si>
  <si>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</si>
  <si>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</si>
  <si>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</si>
  <si>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</si>
  <si>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</si>
  <si>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</si>
  <si>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</si>
  <si>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</si>
  <si>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</si>
  <si>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</si>
  <si>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</si>
  <si>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</si>
  <si>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</si>
  <si>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</si>
  <si>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</si>
  <si>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</si>
  <si>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</si>
  <si>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</si>
  <si>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</si>
  <si>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</si>
  <si>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</si>
  <si>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</si>
  <si>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</si>
  <si>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</si>
  <si>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</si>
  <si>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</si>
  <si>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</si>
  <si>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</si>
  <si>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</si>
  <si>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</si>
  <si>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</si>
  <si>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</si>
  <si>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</si>
  <si>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</si>
  <si>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</si>
  <si>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</si>
  <si>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</si>
  <si>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</si>
  <si>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</si>
  <si>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</si>
  <si>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</si>
  <si>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</si>
  <si>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</si>
  <si>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</si>
  <si>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</si>
  <si>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</si>
  <si>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</si>
  <si>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</si>
  <si>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</si>
  <si>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</si>
  <si>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</si>
  <si>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</si>
  <si>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</si>
  <si>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</si>
  <si>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</si>
  <si>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</si>
  <si>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</si>
  <si>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</si>
  <si>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</si>
  <si>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</si>
  <si>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</si>
  <si>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</si>
  <si>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</si>
  <si>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</si>
  <si>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</si>
  <si>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</si>
  <si>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</si>
  <si>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</si>
  <si>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</si>
  <si>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</si>
  <si>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</si>
  <si>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</si>
  <si>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</si>
  <si>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</si>
  <si>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</si>
  <si>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</si>
  <si>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</si>
  <si>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</si>
  <si>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</si>
  <si>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</si>
  <si>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</si>
  <si>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</si>
  <si>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</si>
  <si>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</si>
  <si>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</si>
  <si>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</si>
  <si>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</si>
  <si>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</si>
  <si>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</si>
  <si>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</si>
  <si>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</si>
  <si>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</si>
  <si>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</si>
  <si>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</si>
  <si>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</si>
  <si>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</si>
  <si>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</si>
  <si>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</si>
  <si>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</si>
  <si>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</si>
  <si>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</si>
  <si>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</si>
  <si>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</si>
  <si>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</si>
  <si>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</si>
  <si>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</si>
  <si>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</si>
  <si>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</si>
  <si>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</si>
  <si>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</si>
  <si>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</si>
  <si>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</si>
  <si>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</si>
  <si>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</si>
  <si>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</si>
  <si>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</si>
  <si>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</si>
  <si>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</si>
  <si>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</si>
  <si>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</si>
  <si>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</si>
  <si>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</si>
  <si>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</si>
  <si>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</si>
  <si>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</si>
  <si>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</si>
  <si>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ACTUALIZACION</t>
  </si>
  <si>
    <t>SEGUIMIENTO</t>
  </si>
  <si>
    <t>X</t>
  </si>
  <si>
    <t>8205 - Fortalecimiento de la estrategia de acogida, atención y prevención de violencias contra las mujeres en el espacio público y privado en Bogotá D.C.</t>
  </si>
  <si>
    <t>1. Bogotá avanza en seguridad</t>
  </si>
  <si>
    <t>1.02. Cero tolerancia a las violencias contra las mujeres y basadas en género</t>
  </si>
  <si>
    <t>39. Implementar en 6 casas refugio, los servicios con enfoque diferencial, brindando atención a mujeres víctimas de violencia y sus sistemas familiares dependientes. Entre otras, incluyendo una casa para mujeres de la ruralidad y campesinas y, un modelo intermedio.</t>
  </si>
  <si>
    <t>Operar 6 Casas Refugio que incorporen el enfoque diferencial para la atención de mujeres víctimas de violencias de género y sus personas a cargo, incluyendo una casa para mujeres rurales y campesinas y un modelo intermedio</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</si>
  <si>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</si>
  <si>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</si>
  <si>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</si>
  <si>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</si>
  <si>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</si>
  <si>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</si>
  <si>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</si>
  <si>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</si>
  <si>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</si>
  <si>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</si>
  <si>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</si>
  <si>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</si>
  <si>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</si>
  <si>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</si>
  <si>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</si>
  <si>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</si>
  <si>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</si>
  <si>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</si>
  <si>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</si>
  <si>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</si>
  <si>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</si>
  <si>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</si>
  <si>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</si>
  <si>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 xml:space="preserve">Durante los meses de julio y agosto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 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del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
</t>
  </si>
  <si>
    <t>En los meses de julio y agosto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Refugio del Modelo Tradicional finalizaron contrato el 31 de julio de 2024 y se dio inicio a la de operación de 4 nuevas Casas con Actas de Inicio del 01 de agosto de 2024.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 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</si>
  <si>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</si>
  <si>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el Modelo de acogida y acorde con sus necesidades y condiciones.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</si>
  <si>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</si>
  <si>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</si>
  <si>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</si>
  <si>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</si>
  <si>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</si>
  <si>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</si>
  <si>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</si>
  <si>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</si>
  <si>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</si>
  <si>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</si>
  <si>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</si>
  <si>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</si>
  <si>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</si>
  <si>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</si>
  <si>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</si>
  <si>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</si>
  <si>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</si>
  <si>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</si>
  <si>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</si>
  <si>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la supervisión administrativa, financiera y contable de las Casas Refugio en operación.</t>
  </si>
  <si>
    <t>Logros: Durante el mes de julio se llevaron a cabo 78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Durante el mes de agosto se llevaron a cabo 17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julio a agosto de 2024 se llevaron a cabo 95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</si>
  <si>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2. Brindar lineamientos técnicos a los operadores de las Casas Refugio para la implementación de los diferentes modelos de atención.</t>
  </si>
  <si>
    <t>Logros: Durante el mes de julio se realizaron 32 reuniones de supervisión técnica en las 6 Casas Refugio que operaron durante el mes, las cuales estuvieron relacionadas con la supervisión y fortalecimiento técnico de las áreas de atención, siendo 6 de gestión en salud, 3 del área jurídica, 4 trabajo social, 3 de pedagogía, 6 nutrición y 4 de psicología; al igual que se desarrollaron 6 actividades sobre la revisión del proceso de atención que se brinda a las mujeres acogidas y lineamientos.
Durante el mes de agosto se realizaron 48 reuniones de supervisión técnica en las 6 Casas Refugio que operaron durante el mes, las cuales estuvieron relacionadas con la supervisión y fortalecimiento técnico de las áreas de atención, siendo 6 de gestión en salud, 4 del área jurídica, 6 de trabajo social, 8 de pedagogía, 4 de nutrición y 6 de psicología; al igual que se desarrollaron 14 actividades sobre la revisión del proceso de atención que se brinda a las mujeres acogidas y lineamientos para la implementación del Modelo de Atención Integral. 
En el periodo de julio a agosto de 2024 se desarrollaron 80 reuniones del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</si>
  <si>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3. Brindar lineamientos técnicos a los operadores de las Casas Refugio y gestionar acciones para la implementación del enfoque diferencial.</t>
  </si>
  <si>
    <t>Logros: Durante el mes de julio no se realizaron reuniones de supervisión técnica para brindar lineamientos técnicos a los operadores de las Casas Refugio ni gestiones para la implementación del enfoque diferencial, de manera adicional a la información registrada en el "Protocolo de ingreso, permanencia y egreso" y las Guías del modelo de atención rural e intermedio para la operación de estas. 
Durante el mes de agosto se realizaron 4 reuniones de supervisión técnica en las cuales se brindaron lineamientos técnicos a los operadores de las Casas Refugio del Modelo de Atención Tradicional para la implementación del enfoque diferencial. Estas actividades fueron en el marco de la supervisión técnica general realizada.
En el periodo de julio a agosto de 2024 se desarrollaron 4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que se encuentra consignada en el "Protocolo de ingreso, permanencia y egreso" y las Guías del modelo de atención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</si>
  <si>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4. Brindar lineamientos técnicos a los operadores de las Casas Refugio para la implementación de los diferentes modelos de atención y la aplicación del enfoque diferencial.</t>
  </si>
  <si>
    <t>Logros: Durante el mes de julio se realizaron 32 reuniones de supervisión técnica en las 6 Casas Refugio que operaron durante el mes, las cuales estuvieron relacionadas con la supervisión y fortalecimiento técnico de las áreas de atención, al igual que la revisión del proceso de atención que se brinda a las mujeres acogidas y lineamientos.
 Durante el mes de agosto se realizaron 48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técnicos para la implementación del enfoque diferencial.
En los meses de julio a agosto de 2024 se desarrollaron 80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</si>
  <si>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*Incluir tantas filas sean necesarias</t>
  </si>
  <si>
    <t>Realizar la atención al 100% de personas (mujeres víctimas de violencias de género y sus personas a cargo) que son acogidas en Casas Refugio.</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</si>
  <si>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</si>
  <si>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</si>
  <si>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5. Tramitar las solicitudes de cupo recibidas en el correo institucional de la Estrategia de Casas Refugio.</t>
  </si>
  <si>
    <t>6. Brindar acogida a las mujeres víctimas de violencias de género y sus personas a cargo que cumplen con los criterios para su ingreso a las Casa Refugio.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</si>
  <si>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</si>
  <si>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Realizar 157.500 atenciones efectivas a través de los diferentes canales de atención de la Línea Púrpura Distrital y los casos gestionados y analizados en el marco de la integración con el NUSE 123</t>
  </si>
  <si>
    <t>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t>
  </si>
  <si>
    <t xml:space="preserve">7. Brindar orientación psicosocial y con elementos socio jurídicos, así como información en la ruta de atención a mujeres víctimas de violencias a través de la Línea Púrpura Distrital "Mujeres que escuchan mujeres". </t>
  </si>
  <si>
    <t>8. Realizar seguimientos efectivos a mujeres víctimas de violencias con posible riesgo de feminicidio a través de la Línea Púrpura Distrital "Mujeres que Escuchan Mujeres"</t>
  </si>
  <si>
    <t>Brindar 3.150 atenciones psico-jurídicas efectivas en emergencia a través de la MóvilMujer, fortaleciendo la respuesta de gestión, atención y transferencia de voz en urgencia- emergencia de los incidentes asociados a la Agencia Muj</t>
  </si>
  <si>
    <t xml:space="preserve">9. Fortalecer la respuesta de gestión, atención y transferencia de voz en urgencia- emergencia de los incidentes asociados a la Agencia Muj por parte del Número Único de Seguridad y Emergencias – NUSE 123. </t>
  </si>
  <si>
    <t>10. Brindar atención psico-jurídica en emergencia a través de la MóvilMujer en los incidentes asociados por parte del Número Único de Seguridad y Emergencias – NUSE 123.</t>
  </si>
  <si>
    <t>Realizar 3.500 acciones de atención, acceso a la justicia y articulación interinstitucional a casos de mujeres valoradas  para prevenir el riesgo de feminicidio en la ciudad</t>
  </si>
  <si>
    <t>En agosto de 2024 no se registran atenciones ni seguimientos porque ninguna profesional del equipo SAAT contaba con contrato por prestación de servicios.</t>
  </si>
  <si>
    <t>Contar con el equipo completo de profesionales contratadas en septiembre de 2024.</t>
  </si>
  <si>
    <t>11.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</si>
  <si>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12. Brindar acompañamiento psicosocial a las víctimas indirectas de feminicidio de las que tenga conocimiento y datos de contacto la Secretaría Distrital de la Mujer, y según su voluntariedad</t>
  </si>
  <si>
    <t>13. Articular acciones interinstitucionales que favorezcan la atención, protección y acceso a la justicia de las mujeres en riesgo de feminicidio y de las víctimas indirectas del delito</t>
  </si>
  <si>
    <t>Brindar 4.200 atenciones y seguimientos psicosociales a los casos de mujeres víctimas de violencias en el contexto intrafamiliar y en el marco de relaciones de pareja y expareja remitidos</t>
  </si>
  <si>
    <t xml:space="preserve">En el marco de la gestión para la atención, durante el mes de julio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</si>
  <si>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</si>
  <si>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14. Facilitar atención y seguimiento psicosocial, a partir de la capacidad móvil de las profesionales, en casos de violencia contra las mujeres en el contexto intrafamiliar, y en el marco de relaciones de pareja y expareja</t>
  </si>
  <si>
    <t>15. 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</si>
  <si>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2.940 atenciones y seguimientos psico-jurídicos a los casos de mujeres víctimas de violencia en el espacio y el transporte público remitidos</t>
  </si>
  <si>
    <t>La dinamización de la articulación interinstitucional busca fortalecer la identificación y prevención de violencias contra las mujeres en el transporte público</t>
  </si>
  <si>
    <t>16. Facilitar atención y seguimiento psico- jurídico en casos de violencia contra las mujeres en el espacio y el transporte público</t>
  </si>
  <si>
    <t>17.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</si>
  <si>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8.400 atenciones  y seguimientos socio-jurídicos a las mujeres víctimas de violencias que ingresan a las instituciones prestadoras de salud públicas -IPS- y fortalecer las capacidades técnicas del sector salud</t>
  </si>
  <si>
    <t>18. Brindar atención socio-jurídica a las mujeres víctimas de violencias que ingresan a las instituciones prestadoras de salud públicas -IPS- y que son reportadas a la Estrategia en Hospitales, priorizando los casos de violencia sexual y riesgo de feminicidio</t>
  </si>
  <si>
    <t>19. Fortalecer las capacidades técnicas del sector salud para que, en el marco de sus competencias, garanticen la atención integral a las mujeres víctimas de violencias y activen las rutas de acceso a la justicia y protección</t>
  </si>
  <si>
    <t>42. Implementar un modelo integral de prevención y atención de violencias contra las mujeres en el transporte público y en el espacio público peatonal para el encuentro, construyendo entornos seguros e incluyentes.</t>
  </si>
  <si>
    <t>Fortalecer y transversalizar los 4 componentes del Sistema SOFIA con la implementación y coordinación de acciones en el ámbito distrital</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</si>
  <si>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</si>
  <si>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20.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</si>
  <si>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21.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</si>
  <si>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22. Brindar asistencia técnica para el desarrollo de acciones de fortalecimiento de los componentes del Sistema SOFIA</t>
  </si>
  <si>
    <t>23. Realizar acciones de seguimiento a la implementación de las rutas de atención y protección para mujeres en riesgo o víctimas de los delitos de trata de personas y ataques con agentes químicos</t>
  </si>
  <si>
    <t>Dinamizar 20 Consejos y Planes Locales de seguridad para las Mujeres en las 20 localidades de Bogotá.</t>
  </si>
  <si>
    <t xml:space="preserve">Se presentan retrasos en las segundas sesiones del año de los CLSM de Chapinero,  Bosa. Engativá y Suba, debido a la disponibilidad en la agenda de las y los alcaldes locales. Desde la secretaría técnica se gestionaron nuevas fechas con las alcaldías las cuales confirmaron disponibilidad para las sesiones en los meses de agosto, septiembre y octubre. </t>
  </si>
  <si>
    <t>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t>
  </si>
  <si>
    <t>24. Articular y coordinar con las Alcaldías Locales el desarrollo técnico y operativo de las sesiones de los Consejos Locales de Seguridad para las Mujeres.</t>
  </si>
  <si>
    <t>25. Dinamizar el diseño, implementación y seguimiento de las acciones incluidas en los Planes Locales de Seguridad para las Mujeres.</t>
  </si>
  <si>
    <t xml:space="preserve">26. Liderar, articular y dinamizar acciones de prevención de violencias contra las mujeres en el espacio público. </t>
  </si>
  <si>
    <t>No se presentan avances para el periodo del reporte.</t>
  </si>
  <si>
    <t>27. Liderar, articular y dinamizar acciones para la prevención del delito de feminicidio.</t>
  </si>
  <si>
    <t xml:space="preserve">28. Articular, dinamizar y participar en jornadas territoriales para la garantía de los derechos humanos de las mujeres. </t>
  </si>
  <si>
    <t>Página 2 de 4</t>
  </si>
  <si>
    <t xml:space="preserve">PROGRAMACIÓN </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</si>
  <si>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</si>
  <si>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</si>
  <si>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</si>
  <si>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</si>
  <si>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</si>
  <si>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</si>
  <si>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</si>
  <si>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</si>
  <si>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</si>
  <si>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</si>
  <si>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</si>
  <si>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en 6 casas refugio, los servicios con enfoque diferencial, brindando atención a mujeres víctimas de violencia y sus sistemas familiares dependientes. Entre otras, incluyendo una casa para mujeres de la ruralidad y campesinas y, un modelo intermedio.</t>
  </si>
  <si>
    <t>Número de casas refugio con operación cualificada en la acogida y atención a mujeres víctimas y sus sistemas familiares con enfoque diferencial.</t>
  </si>
  <si>
    <t xml:space="preserve">Número de casas refugio en operación </t>
  </si>
  <si>
    <t xml:space="preserve">Constante </t>
  </si>
  <si>
    <t>Número</t>
  </si>
  <si>
    <t>Dirección de Eliminación de Violencias contra las Mujeres y Acceso a la Justicia</t>
  </si>
  <si>
    <t>Mensual</t>
  </si>
  <si>
    <t>Contratos suscritos</t>
  </si>
  <si>
    <t>En los meses de julio a agosto de 2024 se dio cumplimiento a la operación de la Estrategia Casas Refugio a través del funcionamiento de 6 casas, 4 en la Modelo de Atención Tradicional, 1 del Modelo Intermedio y 1 de la Modelo Rural. Las Casas Refugio del Modelo Tradicional finalizaron contrato el 31 de julio de 2024 y se dio inicio a la de operación de 4 nuevas Casas con Actas de Inicio del 01 de agosto de 2024.</t>
  </si>
  <si>
    <t>No aplica</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</si>
  <si>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</si>
  <si>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de mujeres víctimas de violencias de los casos remitidos por los equipos de atención de la Secretaría Distrital de la Mujer que reciben atención sociojurídica y psicosocial especializada.</t>
  </si>
  <si>
    <t>(# de mujeres víctimas de violencias atendidas/# de mujeres víctimas de violencias remitidas)*100</t>
  </si>
  <si>
    <t>Procentaje</t>
  </si>
  <si>
    <t>Se calcula el número total de casos atendidos de orientación y atención psicosocial y sociojurídica a mujeres víctimas de violencias sobre el número de casos remitidos</t>
  </si>
  <si>
    <t>Simisional</t>
  </si>
  <si>
    <t>Implementar un modelo integral de prevención y atención de violencias contra las mujeres en el transporte público y en el espacio público peatonal para el encuentro, construyendo entornos seguros e incluyentes.</t>
  </si>
  <si>
    <t>Implementación del modelo de prevención de violencias contra las mujeres en transporte y espacio público.</t>
  </si>
  <si>
    <t>(Sumatoria de acciones ejecutadas para la implementación del modelo de prevención de violencias contra las mujeres en transporte y espacio público /Sumatoria de acciones programadas para la implementación del modelo de prevención de violencias contra las mujeres en transporte y espacio público )</t>
  </si>
  <si>
    <t>Se calculan y suman las acciones ejecutadas para la implementación del modelo de prevención de violencias contra las mujeres en transporte y espacio público sobre las programadas en el periodo</t>
  </si>
  <si>
    <t>Reportess equipos Sofia Local y Sofia Distrital</t>
  </si>
  <si>
    <t>2.Atenciones efectivas a través de la Línea Púrpura Distrital</t>
  </si>
  <si>
    <t>Sumatoria del número de atenciones efectivas a través de la Línea Púrpura Distrital</t>
  </si>
  <si>
    <t>SUMA</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</si>
  <si>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</si>
  <si>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</si>
  <si>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</si>
  <si>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</si>
  <si>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</si>
  <si>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En julio el Sistema Articulado de Alertas Tempranas-SAAT hizo seguimiento socio jurídico y psicosocial a 64 casos de mujeres en riesgo de feminicidio, según remisiones externas del Instituto Nacional de Medicina Legal y Ciencias Forenses.</t>
  </si>
  <si>
    <t xml:space="preserve">Entre julio y agosto de 2024 el Sistema Articulado de Alertas Tempranas-SAAT hizo seguimiento jurídico y psicosocial a 64 mujeres en riesgo de feminicidio, valoradas por el Instituto Nacional de Medicina Legal y Ciencias Forenses-INMLCF e identificadas por los equipos de atención de la Secretaría Distrital de la Mujer. </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</si>
  <si>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</si>
  <si>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</si>
  <si>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</si>
  <si>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</si>
  <si>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</si>
  <si>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</si>
  <si>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Sumatoria del número total de personas acogidas en las tres modalidades de Casa Refugio (mujeres víctimas de violencia y personas a cargo), según el reporte generado por Simisional y las matrices internas del equipo</t>
  </si>
  <si>
    <t xml:space="preserve">Durante el mes de agosto ingresaron un total de 61 personas nuevas en las Casas Refugio, de las cuales 29 fueron mujeres adultas víctimas de violencia y 32 niños, niñas, adolescentes de sus sistemas familiares dependientes. </t>
  </si>
  <si>
    <t xml:space="preserve">En los meses de julio a agosto de 2024 ingresaron un total de 197 personas nuevas en las Casas Refugio, de las cuales 89 fueron mujeres adultas víctimas de violencia y 108 niños, niñas, adolescentes de sus sistemas familiares dependientes. </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</si>
  <si>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</si>
  <si>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</si>
  <si>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</si>
  <si>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</si>
  <si>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</si>
  <si>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</si>
  <si>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Entre julio y agosto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t>
  </si>
  <si>
    <t>Con corte al mes de agosto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t>
  </si>
  <si>
    <t>Realizar la supervisión administrativa, financiera y contable de las Casas Refugio en operación.</t>
  </si>
  <si>
    <t>Número de reuniones de supervisión administrativa, financiera, contable con los operadores de las Casas Refugio</t>
  </si>
  <si>
    <t>Sumatoria del número de reuniones de supervisión administrativa, financiera, contable con los operadores de las Casas Refugio</t>
  </si>
  <si>
    <t>A demanda</t>
  </si>
  <si>
    <t>Sumatoria del número total de reuniones de supervisión administrativa, financiera, contable con los operadores de las Casas Refugio</t>
  </si>
  <si>
    <t>Reportes equipo Casa Refugio</t>
  </si>
  <si>
    <t>Durante el mes de agosto se llevaron a cabo 17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</si>
  <si>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julio a agosto de 2024 se llevaron a cabo 95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</si>
  <si>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Como factor limitante para el cumplimiento de las actividades de apoyo a la supervisión de los contratos bajo los cuales operan las Casas Refugio,  se presentó que los contratos de prestación de servicios de las profesionales que realizan estas actividades finalizaron el 31 de julio de 2024 y parte del equipo de apoyo a la supervisión fue contratado a lo largo del mes de agosto.</t>
  </si>
  <si>
    <t>Las 4 funcionarias de la Secretaría Distrital de la Mujer que hacen parte de la Estrategia Casas Refugio (en el componente técnico), adelantaron las acciones a su alcance para el apoyo a la supervisión de los contratos de operación de las Casas. Asimismo, a medida que las profesionales (contratistas) fueron vinculadas nuevamente a esta Secretaría, realizaron las actividades de apoyo a la supervisión.</t>
  </si>
  <si>
    <t>Brindar lineamientos técnicos a los operadores de las Casas Refugio para la implementación de los diferentes modelos de atención.</t>
  </si>
  <si>
    <t>Número de reuniones de supervisión y lineamientos técnicos con los operadores de Casa Refugio</t>
  </si>
  <si>
    <t>Sumatoria del número de reuniones de supervisión y lineamientos técnicos con los operadores de Casa Refugio</t>
  </si>
  <si>
    <t>Sumatoria del número total de reuniones de supervisión y lineamientos técnicos con los operadores de Casa Refugio</t>
  </si>
  <si>
    <t>Durante el mes de agosto se realizaron 48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 para la implementación del Modelo de Atención Integral. .</t>
  </si>
  <si>
    <t xml:space="preserve">En los meses de julio a agosto de 2024 se realizaron 80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
</t>
  </si>
  <si>
    <t>Brindar lineamientos técnicos a los operadores de las Casas Refugio y gestionar articulaciones//acciones para la implementación del enfoque diferencial.</t>
  </si>
  <si>
    <t xml:space="preserve">Número de reuniones de supervisión y lineamientos técnicos con los operadores de las Casas Refugio y gestiones para la impementación del enfoque diferencial </t>
  </si>
  <si>
    <t xml:space="preserve">Sumatoria del número de reuniones de supervisión y lineamientos técnicos con los operadores de las Casas Refugio y gestiones para la impementación del enfoque diferencial </t>
  </si>
  <si>
    <t xml:space="preserve">Sumatoria del número total de reuniones de supervisión y lineamientos técnicos con los operadores de las Casas Refugio y gestiones para la impementación del enfoque diferencial </t>
  </si>
  <si>
    <t>Durante el mes de agosto se realizaron 4 reuniones de supervisión técnica en las cuales se brindaron lineamientos técnicos a los operadores de las Casas Refugio del Modelo de Atención Tradicional para la implementación del enfoque diferencial. Estas actividades fueron en el marco de la supervisión técnica general realizada.</t>
  </si>
  <si>
    <t>En el periodo de julio a agosto de 2024 se desarrollaron 4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t>
  </si>
  <si>
    <t>Brindar lineamientos técnicos a los operadores de las Casas Refugio para la implementación de los diferentes modelos de atención y la aplicación del enfoque diferencial.</t>
  </si>
  <si>
    <t>Número de reuniones de supervisión y lineamientos técnicos generales y con enfoque diferencial con los operadores de Casa Refugio.</t>
  </si>
  <si>
    <t>Sumatoria del número de reuniones de supervisión y lineamientos técnicos generales y con enfoque diferencial con los operadores de Casa Refugio.</t>
  </si>
  <si>
    <t>Sumatoria del número total de reuniones de supervisión y lineamientos técnicos generales y con enfoque diferencial con los operadores de Casa Refugio.</t>
  </si>
  <si>
    <t>Durante el mes de agosto se realizaron 32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técnicos para la implementación del enfoque diferencial.</t>
  </si>
  <si>
    <t>En los meses de julio a agosto de 2024 se desarrollaron 80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t>
  </si>
  <si>
    <t>Tramitar las solicitudes de cupo recibidas en el correo institucional de la Estrategia de Casas Refugio.</t>
  </si>
  <si>
    <t>Número de solicitudes de cupo recibidas para la acogida en Casas Refugio</t>
  </si>
  <si>
    <t>Sumatoria del número de solicitudes de cupo recibidas para la acogida en Casas Refugio</t>
  </si>
  <si>
    <t>Sumatoria del número total de solicitudes de cupo recibidas para la acogida en Casas Refugio</t>
  </si>
  <si>
    <t>Durante el mes de agosto se recibieron 35 solicitudes de cupo en el correo institucional de Casas Refugio, reportadas por los equipos de atención de la Secretaría Distrital de la Mujer y por las demás entidades que remiten mujeres victimas de violencia.</t>
  </si>
  <si>
    <t>En los meses de julio a agosto de 2024  se recibieron 99 solicitudes de cupo en el correo institucional de Casas Refugio, reportadas por los equipos de atención de la Secretaría Distrital de la Mujer y por las demás entidades que remiten mujeres victimas de violencia.</t>
  </si>
  <si>
    <t>Número de solicitudes de cupo tramitadas que cumplieron los criterios de ingreso para la acogida en Casas Refugio</t>
  </si>
  <si>
    <t>Sumatoria del número de solicitudes de cupo tramitadas que cumplieron los criterios de ingreso para la acogida en Casas Refugio</t>
  </si>
  <si>
    <t>Sumatoria del número total de solicitudes de cupo tramitadas que cumplieron los criterios de ingreso para la acogida en Casas Refugio</t>
  </si>
  <si>
    <t xml:space="preserve">Durante el mes de agosto se aceptaron y se realizaron los trámites de ingreso para 28 solicitudes de cupo de mujeres víctimas de violencia que fueron recibidas en el correo institucional de Casas Refugio, al evidenciar que cumplían con los criterios de ingreso. </t>
  </si>
  <si>
    <t xml:space="preserve">En los meses de julio a agosto de 2024 se aceptaron y se realizaron los trámites de ingreso para 88 solicitudes de cupo de mujeres víctimas de violencia que fueron recibidas en el correo institucional de Casas Refugio, al evidenciar que cumplían con los criterios de ingreso. </t>
  </si>
  <si>
    <t>Brindar acogida a las mujeres víctimas de violencias de género y sus personas a cargo que cumplen con los criterios para su ingreso a las Casa Refugio.</t>
  </si>
  <si>
    <t>Número total de mujeres víctimas de violencias de género y sus personas a cargo, acogidas y atendidas en los tres modelos de atención de la Estrategia Casas Refugio</t>
  </si>
  <si>
    <t>Sumatoria del número total de mujeres víctimas de violencias de género y sus personas a cargo, acogidas y atendidas en los tres modelos de atención de la Estrategia Casas Refugio</t>
  </si>
  <si>
    <t>Número de personas acogidas en el modelo de atención tradicional de Casas Refugio que cumplen los criterios de ingreso</t>
  </si>
  <si>
    <t>Sumatoria del número de personas acogidas en el modelo de atención tradicional de Casas Refugio que cumplen los criterios de ingreso</t>
  </si>
  <si>
    <t>Sumatoria del número total de personas acogidas en el modelo de atención tradicional de Casas Refugio que cumplen los criterios de ingreso</t>
  </si>
  <si>
    <t>En el mes de agosto se acogieron un total de 46 personas nuevas en el Modelo Tradicional de las Casas Refugio, de las cuales 21 fueron mujeres adultas víctimas de violencia y 25 niños, niñas y adolescentes.</t>
  </si>
  <si>
    <t>En los meses de julio a agosto de 2024 se acogieron un total de 127 personas nuevas en el Modelo Tradicional de las Casas Refugio, de las cuales 59 fueron mujeres adultas víctimas de violencia y 68 niños, niñas, adolescentes y personas de su sistema familiar dependiente.</t>
  </si>
  <si>
    <t>Número de personas acogidas en el modelo de atención intermedio de Casas Refugio que cumplen los criterios de ingreso</t>
  </si>
  <si>
    <t>Sumatoria del número de personas acogidas en el modelo de atención intermedio de Casas Refugio que cumplen los criterios de ingreso</t>
  </si>
  <si>
    <t>Sumatoria del número total de personas acogidas en el modelo de atención intermedio de Casas Refugio que cumplen los criterios de ingreso</t>
  </si>
  <si>
    <t>En el mes de agosto se acogieron un total de 8 personas nuevas en el Modelo Intermedio de las Casas Refugio, de las cuales 4 fueron mujeres adultas víctimas de violencia y 4 niños, niñas y adolescentes.</t>
  </si>
  <si>
    <t>En los meses de julio a agosto de 2024 se acogieron un total de 50 personas nuevas en el Modelo Intermedio de las Casas Refugio, de las cuales 21 fueron mujeres adultas víctimas de violencia y 29 niños, niñas y adolescentes.</t>
  </si>
  <si>
    <t>Número de personas acogidas en el modelo de atención rural de Casas Refugio que cumplen los criterios de ingreso</t>
  </si>
  <si>
    <t>Sumatoria del número de personas acogidas en el modelo de atención rural de Casas Refugio que cumplen los criterios de ingreso</t>
  </si>
  <si>
    <t>Sumatoria del número total de personas acogidas en el modelo de atención rural de Casas Refugio que cumplen los criterios de ingreso</t>
  </si>
  <si>
    <t>En el mes de agosto se acogieron un total de 7 persona nueva en el Modelo Rural de las Casas Refugio, que correponde a 4 mujeres adulta víctima de violencia y 3 niños, niñas y adolescentes..</t>
  </si>
  <si>
    <t>En los meses de julio a agosto de 2024 se acogieron un total de 20 persona nueva en el Modelo Rural de las Casas Refugio, que correponde a 9 mujeres adulta víctima de violencia y 11 niños, niñas y adolescentes.</t>
  </si>
  <si>
    <t xml:space="preserve">Brindar orientación psicosocial y con elementos socio jurídicos, así como información en la ruta de atención a mujeres víctimas de violencias a través de la Línea Púrpura Distrital "Mujeres que escuchan mujeres". </t>
  </si>
  <si>
    <t>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</si>
  <si>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</si>
  <si>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Con corte al mes de Agosto se realizaron un total de 6833 intervenciones de las cuales: 1302 fueron atención psicosocial, 89 intervención en crisis, 530 orientación e información general, 1235 orientaciones en rutas de atención, 34 orientación en salud, 579 orientaciónes jurídicas, 21 primeros auxilios psicológicos y 1542 otras intervenciones;  a mujeres de acuerdo con las necesidades y demandas,  así como los hechos victimizantes. 
Nota: Una atención brindada puede tener más de un tipo de intervención</t>
  </si>
  <si>
    <t>No  se presentaron restrasos</t>
  </si>
  <si>
    <t>Realizar seguimientos efectivos a mujeres víctimas de violencias con posible riesgo de feminicidio a través de la Línea Púrpura Distrital "Mujeres que Escuchan Mujeres"</t>
  </si>
  <si>
    <t>Número de seguimientos efectivos a mujeres mediante la LPD realizados (Bogotá y alertantes)</t>
  </si>
  <si>
    <t>Sumatoria del Número de seguimientos efectivos a mujeres mediante la LPD realizados (Bogotá y alertantes)</t>
  </si>
  <si>
    <t>Sumatoria del Número total de seguimientos efectivos a mujeres mediante la LPD realizados (Bogotá y alertantes)</t>
  </si>
  <si>
    <t xml:space="preserve">Durante el mes de julio se realizaron un total de 1028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Durante el mes de Agosto se realizaron un total de 924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t>
  </si>
  <si>
    <t>Con corte al mes de Agosto se realizaron un total de 1942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t>
  </si>
  <si>
    <t>Número de seguimientos a llamadas desde la LPD realizados.</t>
  </si>
  <si>
    <t>Sumatoria del número de seguimientos a llamadas desde la LPD realizados.</t>
  </si>
  <si>
    <t>Sumatoria del número total de seguimientos a llamadas desde la LPD realizados.</t>
  </si>
  <si>
    <t>Durante el mes de julio se realizaron un total de 822 seguimientos (efectivos + fallidos) a mujeres desde la Línea Púrpura Distrital.
Durante el mes de Agosto se realizaron un total de 727 seguimientos (efectivos + fallidos) a mujeres desde la Línea Púrpura Distrital.</t>
  </si>
  <si>
    <t>Con corte al mes de Agosto se realizaron un total de 1549 seguimientos (efectivos + fallidos) a mujeres desde la Línea Púrpura Distrital.</t>
  </si>
  <si>
    <t xml:space="preserve">Fortalecer la respuesta de gestión, atención y transferencia de voz en urgencia- emergencia de los incidentes asociados a la Agencia Muj por parte del Número Único de Seguridad y Emergencias – NUSE 123. </t>
  </si>
  <si>
    <t>Número de incidentes contestados, analizados o gestionados</t>
  </si>
  <si>
    <t>Sumatoria del Número de incidentes contestados, analizados o gestionados</t>
  </si>
  <si>
    <t>Sumatoria del Número total de incidentes contestados, analizados o gestionados</t>
  </si>
  <si>
    <t>Reporte equipo AnegciaMuj</t>
  </si>
  <si>
    <t xml:space="preserve">Con corte al mes de agosto fueron contestados, analizados o gestionados 1.758 incidentes recepcionados  por la AgenciaMuj de los códigos de tipificación priorizados. </t>
  </si>
  <si>
    <t>Número de incidentes direccionados para atención en urgencia o post-emergencia</t>
  </si>
  <si>
    <t>Sumatoria del Número de incidentes direccionados para atención en urgencia o post-emergencia</t>
  </si>
  <si>
    <t>Sumatoria del Número total de incidentes direccionados para atención en urgencia o post-emergencia</t>
  </si>
  <si>
    <t xml:space="preserve">Con corte al mes de agosto de los 1.758 incidentes contestados, gestionados y analizados, 1.249 fueron direccionados a equipos de la Secretaría Distrital de la Mujer para atención post-evento y en urgencia-emergencia a través de la móvil mujer, recurso de despacho de la AgenciaMuj. </t>
  </si>
  <si>
    <t>Brindar atención psico-jurídica en emergencia a través de la MóvilMujer en los incidentes asociados por parte del Número Único de Seguridad y Emergencias – NUSE 123.</t>
  </si>
  <si>
    <t xml:space="preserve">Número de casos recepcionados y gestionados </t>
  </si>
  <si>
    <t xml:space="preserve">Sumatoria del Número de casos recepcionados y gestionados </t>
  </si>
  <si>
    <t xml:space="preserve">Sumatoria del Número total de casos recepcionados y gestionados </t>
  </si>
  <si>
    <t>Durante el mes de agosto se recepcionaron y gestionaron 180 incidentes con código de tipificación 204-Tentativa de Feminicidio priorizado para la atención en urgencia/emergencia a través de la móvil mujer de la AgenciaMuj bajo un esquema de duplas psico jurídicas.</t>
  </si>
  <si>
    <t>Con corte al mes de agosto de 2024 se recepcionaron y gestionaron 328 incidentes con código de tipificación 204-Tentativa de Feminicidio priorizado para la atención en urgencia/emergencia a través de la móvil mujer de la AgenciaMuj bajo un esquema de duplas psico jurídicas.</t>
  </si>
  <si>
    <t>Número total de orientaciones psico-jurídicas efectivas</t>
  </si>
  <si>
    <t>Sumatoria del Número total de orientaciones psico-jurídicas efectivas</t>
  </si>
  <si>
    <t>Con corte al mes de agosto de 2024 se realizaron 181 orientaciones psico-jurídicas efectivaspor parte de la móvil mujer de la AgenciaMuj</t>
  </si>
  <si>
    <t>Número de casos gestionados con Contacto Inicial fallido.</t>
  </si>
  <si>
    <t>Sumatoria del Número de casos gestionados con Contacto Inicial fallido.</t>
  </si>
  <si>
    <t>Sumatoria del Número total de casos gestionados con Contacto Inicial fallido.</t>
  </si>
  <si>
    <t>Con corte al mes de agosto se gestionaron 147 incidentes como intento fallido de contacto en el marco de la atención de la móvil mujer de la AgenciaMuj</t>
  </si>
  <si>
    <t>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</si>
  <si>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Número de mujeres en posible riesgo de feminicidio con registros de seguimiento sociojurídico y psicosocial en el marco del Sistema Articulado de Alertas Tempranas (SAAT).</t>
  </si>
  <si>
    <t>Sumatoria del Número de mujeres en posible riesgo de feminicidio con registros de seguimiento sociojurídico y psicosocial en el marco del Sistema Articulado de Alertas Tempranas (SAAT).</t>
  </si>
  <si>
    <t>Sumatoria del Número total de mujeres en posible riesgo de feminicidio con registros de seguimiento sociojurídico y psicosocial en el marco del Sistema Articulado de Alertas Tempranas (SAAT).</t>
  </si>
  <si>
    <t>Reporte equipo SAAT</t>
  </si>
  <si>
    <t>Brindar acompañamiento psicosocial a las víctimas indirectas de feminicidio de las que tenga conocimiento y datos de contacto la Secretaría Distrital de la Mujer, y según su voluntariedad</t>
  </si>
  <si>
    <t>Número de víctimas indirectas de feminicidio con acompañamiento psicosocial en el marco del Sistema Articulado de Alertas Tempranas (SAAT).</t>
  </si>
  <si>
    <t>Sumatoria del Número de víctimas indirectas de feminicidio con acompañamiento psicosocial en el marco del Sistema Articulado de Alertas Tempranas (SAAT).</t>
  </si>
  <si>
    <t>Sumatoria del Número total de víctimas indirectas de feminicidio con acompañamiento psicosocial en el marco del Sistema Articulado de Alertas Tempranas (SAAT).</t>
  </si>
  <si>
    <t xml:space="preserve">El equipo de profesionales del SAAT en julio hizo acompañamiento y seguimiento psicosocial a 24 víctimas indirectas de feminicidio (individuales y grupos familiares). </t>
  </si>
  <si>
    <t>El Sistema Articulado de Alertas Tempranas-SAAT entre julio y agosto de 2024 brindó acompañamiento psicosocial a las víctimas indirectas de feminicidio con datos de contacto y según su voluntariedad.</t>
  </si>
  <si>
    <t>Articular acciones interinstitucionales que favorezcan la atención, protección y acceso a la justicia de las mujeres en riesgo de feminicidio y de las víctimas indirectas del delito</t>
  </si>
  <si>
    <t>Número de comunicados o solicitudes de articulación interinstitucional a favor de las mujeres en riesgo de feminicidio y de las víctimas indirectas del delito en el marco del Sistema Articulado de Alertas Tempranas</t>
  </si>
  <si>
    <t>Sumatoria del Número de comunicados o solicitudes de articulación interinstitucional a favor de las mujeres en riesgo de feminicidio y de las víctimas indirectas del delito en el marco del Sistema Articulado de Alertas Tempranas</t>
  </si>
  <si>
    <t>Sumatoria del Número total de comunicados o solicitudes de articulación interinstitucional a favor de las mujeres en riesgo de feminicidio y de las víctimas indirectas del delito en el marco del Sistema Articulado de Alertas Tempranas</t>
  </si>
  <si>
    <t>El equipo de profesionales del SAAT en julio impulsó 88 acciones de coordinación interinstitucional para aportar a la garantía de los derechos de las mujeres en riesgo de feminicidio.</t>
  </si>
  <si>
    <t>Entre julio y agosto de 2024 se impulsaron 88 acciones de coordinación interinstitucional a favor de los derechos de las mujeres en riesgo de feminicidio.</t>
  </si>
  <si>
    <t>Facilitar atención y seguimiento psicosocial, a partir de la capacidad móvil de las profesionales, en casos de violencia contra las mujeres en el contexto intrafamiliar, y en el marco de relaciones de pareja y expareja</t>
  </si>
  <si>
    <t xml:space="preserve">Número de atenciones psicosociales efectivas facilitadas por las Duplas </t>
  </si>
  <si>
    <t xml:space="preserve">Sumatoria del Número de atenciones psicosociales efectivas facilitadas por las Duplas </t>
  </si>
  <si>
    <t xml:space="preserve">Sumatoria del Número total de atenciones psicosociales efectivas facilitadas por las Duplas </t>
  </si>
  <si>
    <t>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</si>
  <si>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 xml:space="preserve">Número de seguimientos desarrolladas por las Duplas </t>
  </si>
  <si>
    <t xml:space="preserve">Sumatoria del Número de seguimientos desarrolladas por las Duplas </t>
  </si>
  <si>
    <t xml:space="preserve">Sumatoria del Número total de seguimientos desarrolladas por las Duplas </t>
  </si>
  <si>
    <t>De acuerdo con el reporte del Simisional 2.0, durante el mes de julio de 2024, las profesionales  de las Duplas de Atención Psicosocial realizaron un total de 116 seguimientos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Teniendo en cuenta el proceso de armonización contractual (gestión de contratación de las profesionales) durante el mes de agosto no se realizaron atenciones psicosociales.
 A través de los seguimientos se conoció la situación de las mujeres y con base en ello se determinó el plan de acción y las acciones prioritarias necesarias en cada caso.
.</t>
  </si>
  <si>
    <t xml:space="preserve">En el marco de la gestión para la atención, durante el mes de julio se presentaron registros de seguimientos fallidos, que se deben al incumplimiento de los acuerdos de corresponsabilidad y/o  falta de voluntad por parte de las ciudadanas para continuar con el acompañamiento. </t>
  </si>
  <si>
    <t>De manera permanente las profesionales trabajan en  en el fortalecimiento de los mensajes y la comunicación a través de otros medios como mensajes de texto, WhatsApp y correo eléctronico</t>
  </si>
  <si>
    <t>Facilitar atención y seguimiento psico- jurídico en casos de violencia contra las mujeres en el espacio y el transporte público</t>
  </si>
  <si>
    <t xml:space="preserve">Número de atenciones psico- jurídicas efectivas facilitadas por las Duplas </t>
  </si>
  <si>
    <t xml:space="preserve">Sumatoria del Número de atenciones psico- jurídicas efectivas facilitadas por las Duplas </t>
  </si>
  <si>
    <t xml:space="preserve">Sumatoria del Número total  de atenciones psico- jurídicas efectivas facilitadas por las Duplas </t>
  </si>
  <si>
    <t>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</si>
  <si>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Número de sesiones de trabajo en prevención y atención a las violencias contra las mujeres en el espacio y el transporte público realizadas</t>
  </si>
  <si>
    <t>Sumatoria del Número de sesiones de trabajo en prevención y atención a las violencias contra las mujeres en el espacio y el transporte público realizadas</t>
  </si>
  <si>
    <t>Sumatoria del Númerototal  de sesiones de trabajo en prevención y atención a las violencias contra las mujeres en el espacio y el transporte público realizadas</t>
  </si>
  <si>
    <t>Reporte equipo Hospitales</t>
  </si>
  <si>
    <t xml:space="preserve">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544 atenciones y 1385 seguimientos, para un total de 1929.
Durante el mes de agosto,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246 atenciones y 340 seguimientos, para un total de 586. 
</t>
  </si>
  <si>
    <t>Con corte al mes de agosto se operó en 8 IPS en el marco de las 4 subredes públicas y 1 IPS Privada, a través de las cuales se realizaron 2515 atenciones.</t>
  </si>
  <si>
    <t>Brindar atención socio-jurídica a las mujeres víctimas de violencias que ingresan a las instituciones prestadoras de salud públicas -IPS- y que son reportadas a la Estrategia en Hospitales, priorizando los casos de violencia sexual y riesgo de feminicidio</t>
  </si>
  <si>
    <t>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</si>
  <si>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</si>
  <si>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Númerototal  de atenciones socio-jurídica brindadas a mujeres víctimas de violencias que ingresan a las instituciones prestadoras de salud públicas -IPS- y que son reportadas a la Estrategia en Hospitales, priorizando los casos de violencia sexual y riesgo de feminicidio</t>
  </si>
  <si>
    <t>Fortalecer las capacidades técnicas del sector salud para que, en el marco de sus competencias, garanticen la atención integral a las mujeres víctimas de violencias y activen las rutas de acceso a la justicia y protección</t>
  </si>
  <si>
    <t>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</si>
  <si>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</si>
  <si>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total  de jornadas de fortalecimiento de capacidades técnicas del sector salud para que, en el marco de sus competencias, garanticen la atención integral a las mujeres víctimas de violencias y activen las rutas de acceso a la justicia y protección</t>
  </si>
  <si>
    <t xml:space="preserve">En el  mes de julio se llevaron a cabo 27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En el  mes de agosto se llevaron a cabo 13  jornadas de capacitaciones y sensibilizaciones en temas como: Canales de denuncia en FGN, aplicativo Denuncia Fácil, Interrupcion Voluntaria del Embarazo IVE y Actos Urgentes.
</t>
  </si>
  <si>
    <t>Con corte al mes de agosto, en el marco de la estrategia de prevención del feminicidio (desde la Estrategia Intersectorial para la Prevención y Atención de Víctimas de Violencia de Género con Énfasis en Violencia Sexual y Feminicidio (Estrategia en hospitales), se llevaron a cabo 40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t>
  </si>
  <si>
    <t xml:space="preserve">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</si>
  <si>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Número de servidores (as) sensibilizados </t>
  </si>
  <si>
    <t>Sumatoria del número de servidores (as) sensibilizados</t>
  </si>
  <si>
    <t>A DEMANDA</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</si>
  <si>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</si>
  <si>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</si>
  <si>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 xml:space="preserve">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</si>
  <si>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</si>
  <si>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</si>
  <si>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</si>
  <si>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 xml:space="preserve">En el mes de julio se participó en 6 espacios de articulación y coordinación de acciones estratégicas para la prevención, atención y sanción de las violencias contra las mujeres en el Distrito Capital: 
(1) 040724 Articulación de acciones intrainstitucionales con los equipos de Empleabilidad y Emprendimiento y Sello de Igualdad en el fortalecimiento de la autonomía económica para mujeres victimas de violencias;
(2) 080724 Articulación de acciones interinstitucionales con la empresa Grupo Vanti para el fortalecimiento de la prevención de violencias contra las mujeres con aliados estratégicos del sector privado.
(3) 220724 Articulación de acciones intrainstitucionales con el equipo de Empleabilidad y Emprendimiento para el fortalecimiento de la autonomía económica de mujeres acogidas en Casas Refugio.
(4) 230724 Articulación de acciones interinstitucionales con la empresa Fiducia Popular para el fortalecimiento de la autonomía económica de mujeres víctimas de violencia.
(5) 230724 Articulación de acciones interinstitucionales con la empresa Colanta para el fortalecimiento de la autonomía económica de mujeres víctimas de violencia.
(6) 300724 Articulación de acciones interinstitucionales con la empresa Cámara de Comercio de Bogotá para el fortalecimiento de la prevención de violencias contra las mujeres en el espacio público.
</t>
  </si>
  <si>
    <t xml:space="preserve">Con corte al mes de julio se participó en 6 espacios de articulación y coordinación de acciones estratégicas para la prevención, atención y sanción de las violencias contra las mujeres en el Distrito Capital. </t>
  </si>
  <si>
    <t>Brindar asistencia técnica para el desarrollo de acciones de fortalecimiento de los componentes del Sistema SOFIA</t>
  </si>
  <si>
    <t>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</si>
  <si>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</si>
  <si>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</si>
  <si>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 xml:space="preserve">Logros: En julio en el marco de la asistencia técnica para el fortalecimiento de los componentes del Sistema SOFIA se llevaron a cabo 6 espacios de articulación entre entidades distritales: 
(1) 160724 Asistencia técnica al Instituto Distrital de Recreación y Deporte - IDRD en la formulación de acciones para el Plan de Acción de la Mesa SOFIA.
(2) 170724 Asistencia técnica a la Secretaría Distrital de Integración Social en la formulación de acciones para el Plan de Acción de la Mesa SOFIA.
(3) 180724 Asistencia técnica a la Agencia Distrital para la Educación Superior, la Ciencia y la Tecnología - ATENEA en la formulación de acciones para el Plan de Acción de la Mesa SOFIA.
(4) 180724 Asistencia técnica a la Secretaría Distrital de Desarrollo Económico en la formulación de acciones para el Plan de Acción de la Mesa SOFIA.
(5) 180724 Asistencia técnica a la Secretaría Distrital de Gobierno en la formulación de acciones para el Plan de Acción de la Mesa SOFIA.
(6) 050724 Asistencia técnica a la Secretaría de Educación Distrital en la formulación de acciones para el Plan de Acción de la Mesa SOFIA. 
</t>
  </si>
  <si>
    <t xml:space="preserve">
Con corte al mes de julio se realizaron 22 asistencias técnicas para el desarrollo de acciones de fortalecimiento de los componentes del Sistema SOFIA</t>
  </si>
  <si>
    <t>Realizar acciones de seguimiento a la implementación de las rutas de atención y protección de víctimas de los delitos de trata de personas y ataques con agentes químicos</t>
  </si>
  <si>
    <t>Número de seguimientos realizados</t>
  </si>
  <si>
    <t>Sumatoria Número de seguimientos realizados</t>
  </si>
  <si>
    <t>Sumatoria del Número total de seguimientos realizados</t>
  </si>
  <si>
    <t>Articular y coordinar con las Alcaldías Locales el desarrollo técnico y operativo de las sesiones de los Consejos Locales de Seguridad para las Mujeres.</t>
  </si>
  <si>
    <t>Número de Consejos Locales de Seguridad para las Mujeres realizados</t>
  </si>
  <si>
    <t>Sumatoria del Número de Consejos Locales de Seguridad para las Mujeres realizados</t>
  </si>
  <si>
    <t>Sumatoria del Número total de Consejos Locales de Seguridad para las Mujeres realizados</t>
  </si>
  <si>
    <t>Reporte equipo Sofia Local</t>
  </si>
  <si>
    <t xml:space="preserve">Se presentan retrasos en las segundas sesiones del año de los CLSM de Chapinero,  Bosa, Engativá y Suba, debido a la disponibilidad en la agenda de las y los alcaldes locales. </t>
  </si>
  <si>
    <t xml:space="preserve">Desde la secretaría técnica se gestionaron nuevas fechas con las alcaldías las cuales confirmaron disponibilidad para las sesiones en los meses de agosto, septiembre y octubre. </t>
  </si>
  <si>
    <t>Dinamizar el diseño, implementación y seguimiento de las acciones incluidas en los Planes Locales de Seguridad para las Mujeres.</t>
  </si>
  <si>
    <t>Número de mesas de trabajo con las entidades locales para la concertación y seguimiento de los Planes Locales de Seguridad para las Mujeres realizadas</t>
  </si>
  <si>
    <t>Sumatoria del Número de mesas de trabajo con las entidades locales para la concertación y seguimiento de los Planes Locales de Seguridad para las Mujeres realizadas</t>
  </si>
  <si>
    <t>Sumatoria del Número total de mesas de trabajo con las entidades locales para la concertación y seguimiento de los Planes Locales de Seguridad para las Mujeres realizadas</t>
  </si>
  <si>
    <t>En agosto se realizaron 4 encuentros con las entidades locales para la retroalimentación de los compromisos y estrategias de prevención de violencias contra las mujeres de los Planes Locales de Seguridad para las Mujeres de: Usaquén, San Cristóbal, Bosa y Teusaquillo.</t>
  </si>
  <si>
    <t xml:space="preserve">No se presentan retrasos </t>
  </si>
  <si>
    <t xml:space="preserve">Liderar, articular y dinamizar acciones de prevención de violencias contra las mujeres en el espacio público. </t>
  </si>
  <si>
    <t>Número de actividades de prevención de violencias contra las muejres en el espacio y transporte público realizadas</t>
  </si>
  <si>
    <t>Sumatoria del Número de actividades de prevención de violencias contra las muejres en el espacio y transporte público realizadas</t>
  </si>
  <si>
    <t>Sumatoria del Número total de actividades de prevención de violencias contra las muejres en el espacio y transporte público realizadas</t>
  </si>
  <si>
    <t>Liderar, articular y dinamizar acciones para la prevención del delito de feminicidio.</t>
  </si>
  <si>
    <t>Número de actividades de prevención del delito de feminicidio realizadas</t>
  </si>
  <si>
    <t>Sumatoria del Número de actividades de prevención del delito de feminicidio realizadas</t>
  </si>
  <si>
    <t>Sumatoria del Número total  de actividades de prevención del delito de feminicidio realizadas</t>
  </si>
  <si>
    <t xml:space="preserve">Articular, dinamizar y participar en jornadas territoriales para la garantía de los derechos humanos de las mujeres. </t>
  </si>
  <si>
    <t>Número de jornadas para para la garantía de los derechos humanos de las mujeres realizadas</t>
  </si>
  <si>
    <t>Sumatoria del Número de jornadas para para la garantía de los derechos humanos de las mujeres realizadas</t>
  </si>
  <si>
    <t>Sumatoria del Número total  de jornadas para para la garantía de los derechos humanos de las mujeres realizadas</t>
  </si>
  <si>
    <t>ELABORÓ</t>
  </si>
  <si>
    <t>Firma:</t>
  </si>
  <si>
    <t>APROBÓ (Según aplique Gerenta de proyecto, Lider técnica y responsable de proceso)</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</si>
  <si>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</si>
  <si>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</si>
  <si>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</si>
  <si>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</si>
  <si>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</si>
  <si>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</si>
  <si>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</si>
  <si>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</si>
  <si>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</si>
  <si>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</si>
  <si>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</si>
  <si>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</si>
  <si>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</si>
  <si>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</si>
  <si>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</si>
  <si>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</si>
  <si>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</si>
  <si>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</si>
  <si>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</si>
  <si>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</si>
  <si>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</si>
  <si>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</si>
  <si>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</si>
  <si>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</si>
  <si>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</si>
  <si>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</si>
  <si>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</si>
  <si>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</si>
  <si>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</si>
  <si>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</si>
  <si>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</si>
  <si>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</si>
  <si>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</si>
  <si>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</si>
  <si>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</si>
  <si>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</si>
  <si>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</si>
  <si>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</si>
  <si>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</si>
  <si>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</si>
  <si>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</si>
  <si>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</si>
  <si>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</si>
  <si>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</si>
  <si>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</si>
  <si>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</si>
  <si>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</si>
  <si>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</si>
  <si>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</si>
  <si>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</si>
  <si>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</si>
  <si>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</si>
  <si>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</si>
  <si>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</si>
  <si>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</si>
  <si>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</si>
  <si>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</si>
  <si>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</si>
  <si>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</si>
  <si>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</si>
  <si>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</si>
  <si>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</si>
  <si>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</si>
  <si>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</si>
  <si>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</si>
  <si>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</si>
  <si>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</si>
  <si>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</si>
  <si>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</si>
  <si>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</si>
  <si>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</si>
  <si>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</si>
  <si>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</si>
  <si>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</si>
  <si>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</si>
  <si>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</si>
  <si>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</si>
  <si>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</si>
  <si>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</si>
  <si>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</si>
  <si>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</si>
  <si>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</si>
  <si>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</si>
  <si>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</si>
  <si>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</si>
  <si>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</si>
  <si>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</si>
  <si>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</si>
  <si>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</si>
  <si>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</si>
  <si>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</si>
  <si>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</si>
  <si>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</si>
  <si>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</si>
  <si>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</si>
  <si>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</si>
  <si>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</si>
  <si>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</si>
  <si>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</si>
  <si>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</si>
  <si>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</si>
  <si>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</si>
  <si>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</si>
  <si>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</si>
  <si>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</si>
  <si>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</si>
  <si>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</si>
  <si>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</si>
  <si>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</si>
  <si>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</si>
  <si>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</si>
  <si>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</si>
  <si>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</si>
  <si>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</si>
  <si>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</si>
  <si>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</si>
  <si>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</si>
  <si>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</si>
  <si>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</si>
  <si>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</si>
  <si>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</si>
  <si>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</si>
  <si>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</si>
  <si>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</si>
  <si>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</si>
  <si>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</si>
  <si>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</si>
  <si>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</si>
  <si>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</si>
  <si>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</si>
  <si>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</si>
  <si>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</si>
  <si>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</si>
  <si>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</si>
  <si>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</si>
  <si>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</si>
  <si>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</si>
  <si>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</si>
  <si>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</si>
  <si>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</si>
  <si>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</si>
  <si>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</si>
  <si>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</si>
  <si>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</si>
  <si>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</si>
  <si>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</si>
  <si>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</si>
  <si>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</si>
  <si>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</si>
  <si>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</si>
  <si>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</si>
  <si>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</si>
  <si>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</si>
  <si>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</si>
  <si>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</si>
  <si>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</si>
  <si>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</si>
  <si>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</si>
  <si>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</si>
  <si>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</si>
  <si>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</si>
  <si>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</si>
  <si>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</si>
  <si>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</si>
  <si>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</si>
  <si>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</si>
  <si>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</si>
  <si>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</si>
  <si>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</si>
  <si>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</si>
  <si>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</si>
  <si>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</si>
  <si>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</si>
  <si>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</si>
  <si>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</si>
  <si>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</si>
  <si>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</si>
  <si>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</si>
  <si>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</si>
  <si>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t>
  </si>
  <si>
    <t xml:space="preserve">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
 </t>
  </si>
  <si>
    <t>Logros: En julio a través del curso virtual "El derecho de las mujeres a una vida libre de violencias: Herramientas prácticas", se capacitaron 308 servidores(as) y 119 ciudadanas(os)  a través de los 4 módulos y las 9 unidades temáticas dispuestas. Así mismo, a partir de 59 jornadas de sensibilización sobre el derecho de las mujeres a una vida libre de violencia realizadas por los equipos de la Dirección de Eliminación de Violencias se logró la participación de 824 servidores/as, para un total de 1.132 servidores (as).
En agosto a través del curso virtual "El derecho de las mujeres a una vida libre de violencias: Herramientas prácticas", se capacitaron 369 servidores(as) y 79 ciudadanas(os)  a través de los 4 módulos y las 9 unidades temáticas dispuestas. 
Con corte al mes de agosto se fortalecieron las capacidades de 1.501 servidores(as).
Beneficios: Se brindaron herramientas a la ciudadanía y a servidores/as públicos para el reconocimiento del derecho de las mujeres a una vida libre de violencias y los elementos y procedimientos para su garantía.
No se presentaron retrasos</t>
  </si>
  <si>
    <t>Entre los meses de julio y agosto para el fortalecimiento de los componentes del Sistema SOFIA, se desarrollaron las siguientes acciones: 
- El fortalecimiento de las capacidades de 1.501 servidoras y servidores sobre el derecho de las mujeres a una vida libre de violencias
- Participación en 6 espacios de articulación y coordinación de acciones estratégicas para la prevención, atención y sanción de las violencias contra las mujeres en el Distrito Capital.
- Realización de 6 espacios de asistencia técnica para el fortalecimiento de los componentes del Sistema SOFIA.
- El desarrollo de 6 espacios de fortalecimiento para el desarrollo de acciones de seguimiento a la implementación de las rutas de atención y protección para mujeres en riesgo o víctimas de los delitos de trata de personas y ataques con agentes químicos.</t>
  </si>
  <si>
    <t>https://secretariadistritald-my.sharepoint.com/:f:/g/personal/cvillareal_sdmujer_gov_co/EpjvjERXcqVPiWzdHprqACgBMG_n0R3lztUakV-4KBcHlA?e=bbfHOq</t>
  </si>
  <si>
    <t>https://secretariadistritald-my.sharepoint.com/:f:/g/personal/cvillareal_sdmujer_gov_co/EgVRxHALtmxCuBK4YIxRe_QBNIGLX4SUQGk_bTRGssuFmQ?e=OZAp71</t>
  </si>
  <si>
    <t>https://secretariadistritald-my.sharepoint.com/:f:/g/personal/cvillareal_sdmujer_gov_co/EvZySx1uVv1IvOllydL_xQ0B_7sevtH49S6K1pPLf9z8BQ?e=CED8f9</t>
  </si>
  <si>
    <t>https://secretariadistritald-my.sharepoint.com/:f:/g/personal/cvillareal_sdmujer_gov_co/EomDA83atuZAsc4p5eRipL8B9BmGRBiJYqIYUqpfmGh9Eg?e=7ijvmC</t>
  </si>
  <si>
    <t>https://secretariadistritald-my.sharepoint.com/:f:/g/personal/cvillareal_sdmujer_gov_co/EkPAk-1IISlOga3JEaQLoaYBPOmLp-UPap7bqig67PfqEw?e=lJZ1hF</t>
  </si>
  <si>
    <t>https://secretariadistritald-my.sharepoint.com/:f:/g/personal/cvillareal_sdmujer_gov_co/EuO8UM2gzaRGkEqSHPRx-pYBF-Ljcs6ZpW450vuAMbeCWQ?e=1HWtBx</t>
  </si>
  <si>
    <t>https://secretariadistritald-my.sharepoint.com/:f:/g/personal/cvillareal_sdmujer_gov_co/EoePUAPsqElGnh69ZeU6gx4BL9Dhn7XTZMul-f3qjfnuRg?e=3r0glR</t>
  </si>
  <si>
    <t>https://secretariadistritald-my.sharepoint.com/:f:/g/personal/cvillareal_sdmujer_gov_co/Es81AlFz1jpNvRmJNuaP4JcBWYwq5NItaItH0cZKHAhV4Q?e=culIES</t>
  </si>
  <si>
    <t>https://secretariadistritald-my.sharepoint.com/:f:/g/personal/cvillareal_sdmujer_gov_co/Es0AfZ38ueVOtrwdJbMQhxMBlT7UpQw8pgAzdEUcWDx9zQ?e=sscfhA</t>
  </si>
  <si>
    <t>https://secretariadistritald-my.sharepoint.com/:f:/g/personal/cvillareal_sdmujer_gov_co/ErEwvqFtuGZJga_Kdw3k7OEBbu_rDDHVFfSW-LW4ucoqkw?e=oxWb0B</t>
  </si>
  <si>
    <t>https://secretariadistritald-my.sharepoint.com/:f:/g/personal/cvillareal_sdmujer_gov_co/EhhHS3SINWhIhclShmMzIIgB0QpyZR-Y7XOY68qIfvtB7w?e=wZfWMn</t>
  </si>
  <si>
    <t>https://secretariadistritald-my.sharepoint.com/:f:/g/personal/cvillareal_sdmujer_gov_co/Enpabm20YrlHmefK21bDhXUBXrK81VlsaSh9l5rJfzuNHQ?e=QFqb7a</t>
  </si>
  <si>
    <t>https://secretariadistritald-my.sharepoint.com/:f:/g/personal/cvillareal_sdmujer_gov_co/Eu989O_KYchOn0nxZxYGOB0BsEN-FfHnaYBTbBA8vr5XBg?e=8hl8a9</t>
  </si>
  <si>
    <t>https://secretariadistritald-my.sharepoint.com/:f:/g/personal/cvillareal_sdmujer_gov_co/EuWJR_YRC4lFmelacsI120EB45sFt1WuT8UvYetkVKCNHQ?e=nt0WHp</t>
  </si>
  <si>
    <t>https://secretariadistritald-my.sharepoint.com/:f:/g/personal/cvillareal_sdmujer_gov_co/Ert6Ur_69xNIkRpBd5mBSO0B-9ssmPNnutCuF0RqT2TFhg?e=m2zBJO</t>
  </si>
  <si>
    <t>https://secretariadistritald-my.sharepoint.com/:f:/g/personal/cvillareal_sdmujer_gov_co/ErJowqlNR9RBokLfX6YYUb8Bv5Yw3bgeTVt2X-D3IRGgmw?e=a5mDwt</t>
  </si>
  <si>
    <t>https://secretariadistritald-my.sharepoint.com/:f:/g/personal/cvillareal_sdmujer_gov_co/Ev0Xud3q_0FEhv2VwajSflEBvnBVIMxlPd29NCWUSPsE5Q?e=zZgqbF</t>
  </si>
  <si>
    <t>https://secretariadistritald-my.sharepoint.com/:f:/g/personal/cvillareal_sdmujer_gov_co/EnFXAZa8aINDvBz4lfwgzsMBLgsZojDnVaba4VvklTFrsg?e=4bh6F8</t>
  </si>
  <si>
    <t>https://secretariadistritald-my.sharepoint.com/:f:/g/personal/cvillareal_sdmujer_gov_co/Ei-r3ztBMrlDu5RNlO9nn8QBJgpZZamWTFJDkJwzU2TCeQ?e=arpuQG</t>
  </si>
  <si>
    <t>https://secretariadistritald-my.sharepoint.com/:f:/g/personal/cvillareal_sdmujer_gov_co/EtQUxAmZLcFMl57ezRc2xZ8B_K00ePVvImOUGWkzZnI8JA?e=5juaIh</t>
  </si>
  <si>
    <t>https://secretariadistritald-my.sharepoint.com/:f:/g/personal/cvillareal_sdmujer_gov_co/ErXCrY38fJpHgPQ1RLFXuPQBCd4QvG_5SEc6bRtUHTY9Mg?e=e1NJgf</t>
  </si>
  <si>
    <t>https://secretariadistritald-my.sharepoint.com/:f:/g/personal/cvillareal_sdmujer_gov_co/ErhUb5yZkAxPnLn_BP9pqA0BkahYe2OiTSL-PkFMWmIe5A?e=Ll50Vw</t>
  </si>
  <si>
    <t xml:space="preserve">Durante el mes de julio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t>
  </si>
  <si>
    <t>Durante el mes de julio el 100% de mujeres víctimas de violencias de los casos remitidos por los equipos de atención de la Secretaría Distrital de la Mujer recibieron atención sociojurídica y psicosocial especializada.
Durante el mes de julio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Durante el mes de julio de 2024,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t>
  </si>
  <si>
    <t xml:space="preserve">En julio y agosto Durante el mes de julio el 100% de mujeres víctimas de violencias de los casos remitidos por los equipos de atención de la Secretaría Distrital de la Mujer recibieron atención sociojurídica y psicosocial especializada.
Durante los meses de jukio y agosto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Teniendo en cuenta el proceso de armonización contractual (gestión de contratación de las profesionales) durante el mes de agosto no se realizaron atenciones psicosociales. 
Entre julio y agosto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      </t>
  </si>
  <si>
    <t>https://secretariadistritald-my.sharepoint.com/:f:/g/personal/cvillareal_sdmujer_gov_co/EtFCGDRXcrFBtxWJqPsJapIB19S5bXyNgOvYIm8UYXliEw?e=nMMMbY</t>
  </si>
  <si>
    <t>https://secretariadistritald-my.sharepoint.com/:f:/g/personal/cvillareal_sdmujer_gov_co/EntMW9Lj4iZApI42qPfGKeUB6R5we0n8oZB3sJa2S-aZww?e=xMsPY1</t>
  </si>
  <si>
    <t>En julio en el marco del modelo de prevención de violencias contra las mujeres en transporte y espacio público se realizaron 4 espacios de articulación interinstitucional con entidades con competencia en el Protocolo de Prevención, Atención y Sanción de violencias en el Espacio y Transporte Público:
(1) 050724 Asistencia técnica a la Empresa Transmilenio en la formulación de acciones para la meta de avanzar en la implementación del Protocolo de prevención, atención y sanción de las violencias contra las mujeres en el espacio y el transporte público en el marco del Plan de Acción de la Mesa SOFIA.
(2) 150724 Asistencia técnica a la Secretaría Distrital de Seguridad, Convivencia y Justicia en la formulación de acciones para la meta de avanzar en la implementación del Protocolo de prevención, atención y sanción de las violencias contra las mujeres en el espacio y el transporte público en el marco del Plan de Acción de la Mesa SOFIA.
(3) 160724 Asistencia técnica a la Dirección de Derechos y Diseño de Políticas de la SDMujer en la formulación de acciones para la meta de avanzar en la implementación del Protocolo de prevención, atención y sanción de las violencias contra las mujeres en el espacio y el transporte público en el marco del Plan de Acción de la Mesa SOFIA.
(4) 170724 Asistencia técnica a la Secretaría Distrital de Movilidad en la formulación de acciones para la meta de avanzar en la implementación del Protocolo de prevención, atención y sanción de las violencias contra las mujeres en el espacio y el transporte público en el marco del Plan de Acción de la Mesa SOFIA.</t>
  </si>
  <si>
    <t>Entrte julio y agosto en el marco del modelo de prevención de violencias contra las mujeres en transporte y espacio público se realizaron 4 espacios de articulación interinstitucional con entidades con competencia en el Protocolo de Prevención, Atención y Sanción de violencias en el Espacio y Transporte Público:
(1) 050724 Asistencia técnica a la Empresa Transmilenio en la formulación de acciones para la meta de avanzar en la implementación del Protocolo de prevención, atención y sanción de las violencias contra las mujeres en el espacio y el transporte público en el marco del Plan de Acción de la Mesa SOFIA.
(2) 150724 Asistencia técnica a la Secretaría Distrital de Seguridad, Convivencia y Justicia en la formulación de acciones para la meta de avanzar en la implementación del Protocolo de prevención, atención y sanción de las violencias contra las mujeres en el espacio y el transporte público en el marco del Plan de Acción de la Mesa SOFIA.
(3) 160724 Asistencia técnica a la Dirección de Derechos y Diseño de Políticas de la SDMujer en la formulación de acciones para la meta de avanzar en la implementación del Protocolo de prevención, atención y sanción de las violencias contra las mujeres en el espacio y el transporte público en el marco del Plan de Acción de la Mesa SOFIA.
(4) 170724 Asistencia técnica a la Secretaría Distrital de Movilidad en la formulación de acciones para la meta de avanzar en la implementación del Protocolo de prevención, atención y sanción de las violencias contra las mujeres en el espacio y el transporte público en el marco del Plan de Acción de la Mesa SOFIA.</t>
  </si>
  <si>
    <t xml:space="preserve">Con corte al mes de agost o  se realizaron  7185 atenciones efectivas a través de la Línea Púrpura Distrital "Mujeres que Escuchan Mujeres". </t>
  </si>
  <si>
    <t>https://secretariadistritald-my.sharepoint.com/:f:/g/personal/cvillareal_sdmujer_gov_co/EnKdIEgI14NFgCw7_ZI1JZMB0xwjBSrKzTqxOl1lKYw_Qw?e=ihKRWL</t>
  </si>
  <si>
    <t>https://secretariadistritald-my.sharepoint.com/:f:/g/personal/cvillareal_sdmujer_gov_co/EgEuQHn2apFIv5TVhKp1NJMBH57kBrmx9BD8Fu4HOVoY-Q?e=6EF8JM</t>
  </si>
  <si>
    <t>Durante el mes de julio se adelantaron las siguientes acciones de prevención en el marco de la implementación del Sistema Sofia en las localidades:
1.Sensibilización sobre el derecho de las mujeres a una vida libre de violencias con mujeres madres comunitarias, mujeres indígenas, mujeres cuidadoras, mujeres migrantes, mujeres habitantes de calle y mujeres que realizan ASP. 
2.Jornadas de difusión de la Ruta de atención a mujeres víctimas de violencias y el riesgo de feminicidio, la oferta local y la detección de casos y acompañamiento a las jornadas mujer, contigo en tu barrio de las CIOM. 
3.Jornadas Territoriales de Prevención de Violencias en UPZ priorizadas por cifras de delitos de alto impacto contra las mujeres. 
4.Jornadas de sensibilización con las IED: Agustín Nieto Caballero y Colegio Ricaurte.
5.Jornadas de identificación de puntos inseguros y de resignificación de espacio público en contra del acoso sexual callejero resignificación del espacio público para las mujeres.
6.Jornadas de prevención en la Plaza de Mercado de Paloquemao
7.Talleres y jornadas de prevención de violencias con beneficiarias de los programas sociales del distrito. (SDIS).
8.Jornadas de sensibilización con Juntas de Acción Comunal.</t>
  </si>
  <si>
    <t>Con corte al mes de agosto se adelantaron las siguientes acciones de prevención en el marco de la implementación del Sistema Sofia en las localidades:
1.Sensibilización sobre el derecho de las mujeres a una vida libre de violencias con mujeres madres comunitarias, mujeres indígenas, mujeres cuidadoras, mujeres migrantes, mujeres habitantes de calle y mujeres que realizan ASP. 
2.Jornadas de difusión de la Ruta de atención a mujeres víctimas de violencias y el riesgo de feminicidio, la oferta local y la detección de casos y acompañamiento a las jornadas mujer, contigo en tu barrio de las CIOM. 
3.Jornadas Territoriales de Prevención de Violencias en UPZ priorizadas por cifras de delitos de alto impacto contra las mujeres. 
4.Jornadas de sensibilización con las IED: Agustín Nieto Caballero y Colegio Ricaurte.
5.Jornadas de identificación de puntos inseguros y de resignificación de espacio público en contra del acoso sexual callejero resignificación del espacio público para las mujeres.
6.Jornadas de prevención en la Plaza de Mercado de Paloquemao
7.Talleres y jornadas de prevención de violencias con beneficiarias de los programas sociales del distrito. (SDIS).
8.Jornadas de sensibilización con Juntas de Acción Comunal.</t>
  </si>
  <si>
    <t>https://secretariadistritald-my.sharepoint.com/:f:/g/personal/cvillareal_sdmujer_gov_co/EkQXj7HOtstIm2kf3v4yRRAB95SaG-GlYHwm_-dwNQdwQA?e=lTrJiT</t>
  </si>
  <si>
    <t xml:space="preserve">Durante los meses de jukio y agosto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Teniendo en cuenta el proceso de armonización contractual (gestión de contratación de las profesionales) durante el mes de agosto no se realizaron atenciones psicosociales.             </t>
  </si>
  <si>
    <t>En el marco de la gestión para la atención, durante el mes de julio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t>
  </si>
  <si>
    <t>https://secretariadistritald-my.sharepoint.com/:f:/g/personal/cvillareal_sdmujer_gov_co/EsnnBAsMj5RNtle6yBymfJgBx62mndaKEQIK2griGN113w?e=Y460gf</t>
  </si>
  <si>
    <t>https://secretariadistritald-my.sharepoint.com/:f:/g/personal/cvillareal_sdmujer_gov_co/Et4SGYEHyEZMkHtBSXj4LE0Bio7naF9XyqMWBSLy9Zv4nA?e=mfKHNL</t>
  </si>
  <si>
    <t>https://secretariadistritald-my.sharepoint.com/:f:/g/personal/cvillareal_sdmujer_gov_co/EoF3Y8T5IRhAuZlNsyeIcc8BkcfTaovRQJjgQbjWwhp0lw?e=a9H69r</t>
  </si>
  <si>
    <t>Durante el mes de Julio se realizaron un total de 3443 intervenciones de las cuales 659 fue atención psicosocial, 30 intervención en crisis, 273 orientación e información general, 641 orientaciones en rutas de atención, 21 orientación en salud, 273 orientaciónes jurídicas, 4 primeros auxilios psicológicos y 1542 otras intervenciones; a mujeres de acuerdo con las necesidades y demandas,  así como los hechos victimizantes. 
Durante el mes de Agosto se realizaron un total de 3390 intervenciones de las cuales 643 fue atención psicosocial, 59 intervención en crisis, 257 orientación e información general, 594 orientaciones en rutas de atención, 13 orientación en salud, 306 orientaciónes jurídicas, 17 primeros auxilios psicológicos y 1501 otras intervenciones; a mujeres de acuerdo con las necesidades y demandas,  así como los hechos victimizantes. 
Nota: Una atención brindada puede tener más de un tipo de intervención</t>
  </si>
  <si>
    <t>De acuerdo con el reporte en el Simisional 2.0, Durante el mes de julio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Teniendo en cuenta el proceso de armonización contractual (gestión de contratación de las profesionales) durante el mes de agosto no se realizaron atenciones psicosociales.</t>
  </si>
  <si>
    <t xml:space="preserve">De acuerdo con el reporte del Simisional 2.0, durante el mes de julio de 2024, las profesionales  de las Duplas de Atención Psicosocial realizaron un total de 116 seguimientos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</si>
  <si>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 xml:space="preserve">De acuerdo con el reporte en el Simisional 2.0, Durante el mes de julio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t>
  </si>
  <si>
    <t>Reporte Sofia Distrital</t>
  </si>
  <si>
    <t xml:space="preserve">En julio en el marco de la asistencia técnica para el fortalecimiento de los componentes del Sistema SOFIA se realizaron 4 espacios de articulación interinstitucional con entidades con competencia en el Protocolo de Prevención, Atención y Sanción de violencias en el Espacio y Transporte Público:
(1) 050724 Asistencia técnica a la Empresa Transmilenio en la formulación de acciones para la meta de avanzar en la implementación del Protocolo de prevención, atención y sanción de las violencias contra las mujeres en el espacio y el transporte público en el marco del Plan de Acción de la Mesa SOFIA.
(2) 150724 Asistencia técnica a la Secretaría Distrital de Seguridad, Convivencia y Justicia en la formulación de acciones para la meta de avanzar en la implementación del Protocolo de prevención, atención y sanción de las violencias contra las mujeres en el espacio y el transporte público en el marco del Plan de Acción de la Mesa SOFIA.
(3) 160724 Asistencia técnica a la Dirección de Derechos y Diseño de Políticas de la SDMujer en la formulación de acciones para la meta de avanzar en la implementación del Protocolo de prevención, atención y sanción de las violencias contra las mujeres en el espacio y el transporte público en el marco del Plan de Acción de la Mesa SOFIA.
(4) 170724 Asistencia técnica a la Secretaría Distrital de Movilidad en la formulación de acciones para la meta de avanzar en la implementación del Protocolo de prevención, atención y sanción de las violencias contra las mujeres en el espacio y el transporte público en el marco del Plan de Acción de la Mesa SOFIA.
Con corte al mes de julio se realizaron 4 asistencias técnicas para el desarrollo de acciones de fortalecimiento de los componentes del Sistema SOFIA.
</t>
  </si>
  <si>
    <t>Con corte al mes de julio se realizaron cuatro acciones de acompañamiento técnico para el impulso de acciones de prevención, atención y sanción de las violencias contra las mujeres en el espacio y el transporte público.</t>
  </si>
  <si>
    <t xml:space="preserve">En julio a través del curso virtual "El derecho de las mujeres a una vida libre de violencias: Herramientas prácticas", se capacitaron 308 servidores(as) y 119 ciudadanas(os)  a través de los 4 módulos y las 9 unidades temáticas dispuestas. Así mismo, a partir de 59 jornadas de sensibilización sobre el derecho de las mujeres a una vida libre de violencia realizadas por los equipos de la Dirección de Eliminación de Violencias se logró la participación de 824 servidores/as, para un total de 1.132 servidores (as).
En agosto a través del curso virtual "El derecho de las mujeres a una vida libre de violencias: Herramientas prácticas", se capacitaron 369 servidores(as) y 79 ciudadanas(os)  a través de los 4 módulos y las 9 unidades temáticas dispuestas. 
</t>
  </si>
  <si>
    <t>Con corte al mes de agosto se fortalecieron las capacidades de 1.501 servidores(as).</t>
  </si>
  <si>
    <t xml:space="preserve">En julio en el marco de las acciones de seguimiento a la implementación de las rutas de atención y protección para mujeres en riesgo o víctimas de los delitos de trata de personas y ataques con agentes químicos, se llevaron a cabo 6 espacios de fortalecimiento de las estrategias:
(1) 040724 Asistencia técnica a profesionales del Equipo Comisaría de Familia, de la Localidad Antonio Nariño para el fortalecimiento de capacidades institucionales en materia de definición, marco normativo, rutas integrales, prevención e identificación de casos, en relación al delito de trata de personas.
(2) 090724 Asistencia técnica a la Estación de Policía de la Localidad Candelaria, en materia de caracterización de las violencias basadas en género, ruta de atención a mujeres víctimas de violencia y en riesgo de feminicidio, elementos técnicos y ruta de atención de los delitos de trata de personas y ataques con agentes químicos con enfoque de género, diferencial y de derechos de las mujeres.
(3) 090724 Asistencia técnica a profesionales del Equipo Comisaría de Familia, de la Localidad La Candelaria; para el fortalecimiento de capacidades institucionales en materia de definición, marco normativo, rutas integrales, prevención e identificación de casos, en relación a los delitos de trata de personas y ataques con agentes químicos.
(4) 160724 Participación en la Tercera Mesa de Asistencia y protección del Comité Distrital de Lucha contra la Trata de Personas de Bogotá, seguimiento a casos reportados e ingresados a ruta durante los meses de mayo, junio y julio.
(5) 180724 Participación en la Quinta Sesión de la Mesa de Prevención del Comité Distrital de Lucha contra la Trata de Personas de Bogotá, socialización del formato de Encuesta de percepción del delito de trata del Distrito.
(6) 250724 Fortalecimiento técnico con funcionarios y funcionarias del equipo de género y diversidad, de la Universidad Nacional de Colombia, en materia de: elementos técnicos y ruta de atención del delito de trata de personas con enfoque de género, diferencial y de derechos de las mujeres, en el marco de una serie de fortalecimientos técnicos denominados Encuentros del Des-Genere.
</t>
  </si>
  <si>
    <t>Con corte al mes de julio se realizaron 6 espacios de fortalecimiento para el desarrollo de acciones de seguimiento a la implementación de las rutas de atención y protección para mujeres en riesgo o víctimas de los delitos de trata de personas y ataques con agentes químicos.</t>
  </si>
  <si>
    <t xml:space="preserve">En julio se realizaron 6 espacios técnicos con las Alcaldías de: Usaquén, Chapinero, Usme, Bosa, Suba, Los Mártires,  donde se definieron las fechas de las segundas sesiones del año de los Consejos Locales de Seguridad para las Mujeres, las cuales se programaron para julio con base en la agenda propuesta por parte de la SDMujer.
En agosto se realizaron 5 espacios técnicos con las Alcaldías de: Usaquén, Suba, Bosa, Teusaquillo y Los Mártires,  donde se definieron las fechas de las segundas sesiones del año de los Consejos Locales de Seguridad para las Mujeres, las cuales se programaron para julio con base en la agenda propuesta por parte de la SDMujer.
</t>
  </si>
  <si>
    <t>Con corte al mes de agosto se realizaron 11 espacios técnicos con las Alcaldías Locales.</t>
  </si>
  <si>
    <t xml:space="preserve">Con corte al mes de agosto se realizaron 9 encuentros con las entidades locales para la retroalimentación de los compromisos y estrategias de prevención de violencias contra las mujeres de los Planes Locales de Seguridad para las Mujeres </t>
  </si>
  <si>
    <t xml:space="preserve">En julio se avanzó en el desarrollo de 33 acciones de prevención de violencias contra las mujeres y el delito de feminicidio en las localidades. 
En agosto se avanzó en el desarrollo de 10 acciones de prevención de violencias contra las mujeres y el delito de feminicidio en las localidades. </t>
  </si>
  <si>
    <t xml:space="preserve">Con corte a agosto se avanzó en el desarrollo de 43 acciones de prevención de violencias contra las mujeres y el delito de feminicidio en las localidades. </t>
  </si>
  <si>
    <t>No se cuenta con avance para el periodo reportado</t>
  </si>
  <si>
    <t>No se cuenta con el equipo profesional contratado para el desarrollo de estas actividades</t>
  </si>
  <si>
    <t>Logros: Durante el mes de julio (i) Se articularon 2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13 casos de mujeres en riesgo de feminicidio y víctimas de violencias, en las localidades de Chapinero y San Cristóbal. 
(ii) Durante el mes de julio 2024 se realizaron 86 acciones de articulación interinstitucional de 51 casos de mujeres en riesgo de feminicidio atendidas por el equipo SAAT. Las entidades a las que se enviaron casos fueron: FGN (38 solicitudes); Policía Bogotá (35 solicitudes); Comisarías de Familia (5 solicitudes); Ministerio Público (3 solicitudes); entes territoriales (2 solicitudes); otras entidades (3 solicitudes).
Durante agosto no se reportan acciones de contacto, acompañamiento, ni seguimiento sociojurídico y psicosocial de casos en el marco del SAAT.
Entre julio y agosto de 2024 se impulsaron 88 acciones de coordinación interinstitucional a favor de los derechos de las mujeres en riesgo de feminicidio.
Beneficios: avanzar en las acciones de articulación institucional a nivel distrital aportan a la prevención del feminicidio y a la superación de barreras que limitan el derecho de las mujeres a una vida libre de violencias.
No se presentaron retrasos</t>
  </si>
  <si>
    <t>Logros: En julio en el marco de la asistencia técnica para el fortalecimiento de los componentes del Sistema SOFIA se realizaron 4 espacios de articulación interinstitucional con entidades con competencia en prevención, atención y sanción de violencias en el espacio y transporte público:
(1) 050724 Asistencia técnica a la Empresa Transmilenio en la formulación de acciones para la meta de avanzar en la implementación del Protocolo de prevención, atención y sanción de las violencias contra las mujeres en el espacio y el transporte público en el marco del Plan de Acción de la Mesa SOFIA.
(2) 150724 Asistencia técnica a la Secretaría Distrital de Seguridad, Convivencia y Justicia en la formulación de acciones para la meta de avanzar en la implementación del Protocolo de prevención, atención y sanción de las violencias contra las mujeres en el espacio y el transporte público en el marco del Plan de Acción de la Mesa SOFIA.
(3) 160724 Asistencia técnica a la Dirección de Derechos y Diseño de Políticas de la SDMujer en la formulación de acciones para la meta de avanzar en la implementación del Protocolo de prevención, atención y sanción de las violencias contra las mujeres en el espacio y el transporte público en el marco del Plan de Acción de la Mesa SOFIA.
(4) 170724 Asistencia técnica a la Secretaría Distrital de Movilidad en la formulación de acciones para la meta de avanzar en la implementación del Protocolo de prevención, atención y sanción de las violencias contra las mujeres en el espacio y el transporte público en el marco del Plan de Acción de la Mesa SOFIA.
Con corte al mes de julio se realizaron 4 asistencias técnicas para el desarrollo de acciones de fortalecimiento de los componentes del Sistema SOFIA.
Beneficios: La dinamización de la articulación interinstitucional busca fortalecer la identificación y prevención de violencias contra las mujeres en el espacio y el transporte público
No se presentaron retrasos</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</si>
  <si>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</si>
  <si>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Logros: En el  mes de julio se llevaron a cabo 27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En el  mes de agosto se llevaron a cabo 13  jornadas de capacitaciones y sensibilizaciones en temas como: Canales de denuncia en FGN, aplicativo Denuncia Fácil, Interrupcion Voluntaria del Embarazo IVE y Actos Urgentes.
Con corte al mes de agosto, en el marco de la estrategia de prevención del feminicidio (desde la Estrategia Intersectorial para la Prevención y Atención de Víctimas de Violencia de Género con Énfasis en Violencia Sexual y Feminicidio (Estrategia en hospitales), se llevaron a cabo 40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						
							</t>
  </si>
  <si>
    <t>Logros: En el mes de julio se participó en 6 espacios de articulación y coordinación de acciones estratégicas para la prevención, atención y sanción de las violencias contra las mujeres en el Distrito Capital: 
(1) 040724 Articulación de acciones intrainstitucionales con los equipos de Empleabilidad y Emprendimiento y Sello de Igualdad en el fortalecimiento de la autonomía económica para mujeres victimas de violencias;
(2) 080724 Articulación de acciones interinstitucionales con la empresa Grupo Vanti para el fortalecimiento de la prevención de violencias contra las mujeres con aliados estratégicos del sector privado.
(3) 220724 Articulación de acciones intrainstitucionales con el equipo de Empleabilidad y Emprendimiento para el fortalecimiento de la autonomía económica de mujeres acogidas en Casas Refugio.
(4) 230724 Articulación de acciones interinstitucionales con la empresa Fiducia Popular para el fortalecimiento de la autonomía económica de mujeres víctimas de violencia.
(5) 230724 Articulación de acciones interinstitucionales con la empresa Colanta para el fortalecimiento de la autonomía económica de mujeres víctimas de violencia.
(6) 300724 Articulación de acciones interinstitucionales con la empresa Cámara de Comercio de Bogotá para el fortalecimiento de la prevención de violencias contra las mujeres en el espacio público.
Para el mes de agosto no se presentan acciones de participación en espacios de articulación y coordinación.
Con corte al mes de agosto se participó en 6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No se presentaron retrasos</t>
  </si>
  <si>
    <t xml:space="preserve">Logros: En julio en el marco de la asistencia técnica para el fortalecimiento de los componentes del Sistema SOFIA se llevaron a cabo 6 espacios de articulación entre entidades distritales: 
(1) 160724 Asistencia técnica al Instituto Distrital de Recreación y Deporte - IDRD en la formulación de acciones para el Plan de Acción de la Mesa SOFIA.
(2) 170724 Asistencia técnica a la Secretaría Distrital de Integración Social en la formulación de acciones para el Plan de Acción de la Mesa SOFIA.
(3) 180724 Asistencia técnica a la Agencia Distrital para la Educación Superior, la Ciencia y la Tecnología - ATENEA en la formulación de acciones para el Plan de Acción de la Mesa SOFIA.
(4) 180724 Asistencia técnica a la Secretaría Distrital de Desarrollo Económico en la formulación de acciones para el Plan de Acción de la Mesa SOFIA.
(5) 180724 Asistencia técnica a la Secretaría Distrital de Gobierno en la formulación de acciones para el Plan de Acción de la Mesa SOFIA.
(6) 050724 Asistencia técnica a la Secretaría de Educación Distrital en la formulación de acciones para el Plan de Acción de la Mesa SOFIA. 
Para el mes de agosto no se presentaron acciones de asistencia técnica.
Con corte al mes de agosto se realizaron 6 asistencias técnicas para el desarrollo de acciones de fortalecimiento de los componentes del Sistema SOFIA
Beneficios: La dinamización de la articulación interinstitucional busca fortalecer la identificación y prevención de violencias contra las mujeres en el Distrito, en conjunto con las entidades con garantía en el derecho de las mujeres a una vida libre de violencias. 
No se presentaron retrasos
</t>
  </si>
  <si>
    <t>Logros: En julio en el marco de las acciones de seguimiento a la implementación de las rutas de atención y protección para mujeres en riesgo o víctimas de los delitos de trata de personas y ataques con agentes químicos, se llevaron a cabo 6 espacios de fortalecimiento de las estrategias:
(1) 040724 Asistencia técnica a profesionales del Equipo Comisaría de Familia, de la Localidad Antonio Nariño para el fortalecimiento de capacidades institucionales en materia de definición, marco normativo, rutas integrales, prevención e identificación de casos, en relación al delito de trata de personas.
(2) 090724 Asistencia técnica a la Estación de Policía de la Localidad Candelaria, en materia de caracterización de las violencias basadas en género, ruta de atención a mujeres víctimas de violencia y en riesgo de feminicidio, elementos técnicos y ruta de atención de los delitos de trata de personas y ataques con agentes químicos con enfoque de género, diferencial y de derechos de las mujeres.
(3) 090724 Asistencia técnica a profesionales del Equipo Comisaría de Familia, de la Localidad La Candelaria; para el fortalecimiento de capacidades institucionales en materia de definición, marco normativo, rutas integrales, prevención e identificación de casos, en relación a los delitos de trata de personas y ataques con agentes químicos.
(4) 160724 Participación en la Tercera Mesa de Asistencia y protección del Comité Distrital de Lucha contra la Trata de Personas de Bogotá, seguimiento a casos reportados e ingresados a ruta durante los meses de mayo, junio y julio.
(5) 180724 Participación en la Quinta Sesión de la Mesa de Prevención del Comité Distrital de Lucha contra la Trata de Personas de Bogotá, socialización del formato de Encuesta de percepción del delito de trata del Distrito.
(6) 250724 Fortalecimiento técnico con funcionarios y funcionarias del equipo de género y diversidad, de la Universidad Nacional de Colombia, en materia de: elementos técnicos y ruta de atención del delito de trata de personas con enfoque de género, diferencial y de derechos de las mujeres, en el marco de una serie de fortalecimientos técnicos denominados Encuentros del Des-Genere.
Para el mes de agosto no se presentaron acciones de seguimiento a la implementación de las rutas de atención y protección .
Con corte al mes de agosto se realizaron 6 espacios de fortalecimiento para el desarrollo de acciones de seguimiento a la implementación de las rutas de atención y protección para mujeres en riesgo o víctimas de los delitos de trata de personas y ataques con agentes químicos.
Beneficios: El fortalecimiento de las estrategias de prevención y seguimiento de los delitos contra la trata de personas y ataques con agentes químicos busca fortalecer la identificación, prevención y sanción de estos tipos de violencia contra las mujeres en el Distrito.
No se presentaron retrasos</t>
  </si>
  <si>
    <t>En julio para el fortalecimiento de los componentes del Sistema SOFIA, se desarrollaron las siguientes acciones: 
- El fortalecimiento de las capacidades de 1.132 servidoras y servidores sobre el derecho de las mujeres a una vida libre de violencias
- Participación en 6 espacios de articulación y coordinación de acciones estratégicas para la prevención, atención y sanción de las violencias contra las mujeres en el Distrito Capital.
- Realización de 6 espacios de asistencia técnica para el fortalecimiento de los componentes del Sistema SOFIA.
- El desarrollo de 6 espacios de fortalecimiento para el desarrollo de acciones de seguimiento a la implementación de las rutas de atención y protección para mujeres en riesgo o víctimas de los delitos de trata de personas y ataques con agentes químicos.
En agosto se realizó el fortalecimiento de capacidades a 369 servidores y servidoras sobre el derecho de las mujeres a una vida libre de violencias.</t>
  </si>
  <si>
    <t>En julio se llevaron a cabo 6 espacios técnicos con las Alcaldías Locales donde se avanzó en la definición de fechas y agendas para las segundas sesiones del año de los Consejos Locales de Seguridad para las Mujeres, así se realizaron las sesiones de los Consejos en 7 localidades: Usaquén, Kennedy, Fontibón, Los Mártires, La Candelaria, Ciudad B. y Sumpaz. Se realizaron 5 encuentros con las entidades locales para la retroalimentación de las estrategias de prevención de violencias contra las mujeres de los Planes Locales de Seguridad para las Mujeres, y se realizaron 23 acciones de prevención de violencias contra las mujeres tanto en el espacio público como en el espacio privado, y para la prevención del delito de feminicidio en las localidades.
En agosto se llevaron a cabo 5 espacios técnicos con las Alcaldías Locales donde se avanzó en la definición de fechas y agendas para las segundas sesiones del año de los Consejos Locales de Seguridad para las Mujeres.  Se realizaron 4 encuentros con las entidades locales para la retroalimentación de las estrategias de prevención de violencias contra las mujeres de los Planes Locales de Seguridad para las Mujeres, y se realizaron 10 acciones de prevención de violencias contra las mujeres tanto en el espacio público como en el espacio privado, y para la prevención del delito de feminicidio en las localidades.</t>
  </si>
  <si>
    <t>Logros: En julio se realizaron 5 encuentros con las entidades locales para la retroalimentación de los compromisos y estrategias de prevención de violencias contra las mujeres de los Planes Locales de Seguridad para las Mujeres de: Usaquén, Chapinero, Usme, Suba, Los Mártires.
En agosto se realizaron 4 encuentros con las entidades locales para la retroalimentación de los compromisos y estrategias de prevención de violencias contra las mujeres de los Planes Locales de Seguridad para las Mujeres de: Usaquén, San Cristóbal, Bosa y Teusaquillo.
Con corte al mes de agosto se realizaron 74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</si>
  <si>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julio se realizaron 6 espacios técnicos con las Alcaldías de: Usaquén, Chapinero, Usme, Bosa, Suba, Los Mártires,  donde se definieron las fechas de las segundas sesiones del año de los Consejos Locales de Seguridad para las Mujeres, las cuales se programaron para julio con base en la agenda propuesta por parte de la SDMujer.
En agosto se realizaron 5 espacios técnicos con las Alcaldías de: Usaquén, Suba, Bosa, Teusaquillo y Los Mártires,  donde se definieron las fechas de las segundas sesiones del año de los Consejos Locales de Seguridad para las Mujeres, las cuales se programaron para julio con base en la agenda propuesta por parte de la SDMujer.
Con corte al mes de agosto se realizaron 80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</si>
  <si>
    <t>Logros: En julio se avanzó en el desarrollo de 23 acciones de prevención de violencias contra las mujeres y el delito de feminicidio en las localidades. 
En agosto se avanzó en el desarrollo de 10 acciones de prevención de violencias contra las mujeres y el delito de feminicidio en las localidades. 
Con corte al mes de agosto se desarrollaron 33 acciones de prevención de violencias contra las mujeres tanto en el espacio público como en el espacio privado, y para la prevención del delito de feminicidio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</si>
  <si>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 xml:space="preserve">Durante el mes de julio  se realizaron 3.695  atenciones efectivas a través de la Línea Púrpura Distrital "Mujeres que Escuchan Mujeres". 
Durante el mes de agosto se realizaron 3490 atenciones efectivas a través de la Línea Púrpura Distrital "Mujeres que escuchan mujeres" </t>
  </si>
  <si>
    <t xml:space="preserve">De acuerdo  con las matrices internas de información.Durante el mes de julio se recibieron 64 solicitudes de cupo (mujeres víctimas de violencia con personas a cargo) en el correo institucional de Casas Refugio, de las cuales se aceptaron y se realizaron los trámites de ingreso para 60 solicitudes al evidenciar que cumplían con los criterios, 3 resultaron en desistimiento de cupo y 1 no cumplió con los criterios para el ingreso a Casa Refugio. 
Las 60 solicitudes de cupo que cumplieron con los criterios de ingreso, conllevaron la acogida de 136 personas nuevas, entre las cuales se encontraban 60 mujeres adultas víctimas de violencia y 76 niños, niñas y adolescentes. Durante el mes de julio estuvieron acogidas un total de 271 personas (mujeres víctimas de violencia y personas a cargo) en las Casas Refugio. 
Durante el mes de agosto se recibieron 35 solicitudes de cupo (mujeres víctimas de violencia con personas a cargo) en el correo institucional de Casas Refugio, de las cuales se aceptaron y se realizaron los trámites de ingreso para 28 solicitudes al evidenciar que cumplían con los criterios y 6 resultaron en desistimiento de cupo y 1 en el no cumplimiento de criterios para el ingreso a Casa Refugio. 
Las 28 solicitudes de cupo que cumplieron con los criterios de ingreso, conllevaron la acogida de 61 personas nuevas, entre las cuales se encontraban 29 mujeres adultas víctimas de violencia y 32 niños, niñas y adolescentes. Durante el mes de agosto estuvieron acogidas un total de 221 personas (mujeres víctimas de violencia y personas a cargo) en las Casas Refugio. </t>
  </si>
  <si>
    <t xml:space="preserve">De acuerdo  con las matrices internas de información. En los meses de julio a agosto de 2024 se recibieron 97 solicitudes de cupo (mujeres víctimas de violencia y personas a cargo) en el correo institucional de Casas Refugio, de las cuales se aceptaron y se realizaron los trámites de ingreso para 88 solicitudes al evidenciar que cumplían con los criterios, 9 resultaron en desistimiento de cupo y 2 no cumplieron con los criterios para el ingreso a Casa Refugio. 
Las 88 solicitudes de cupo que cumplieron con los criterios de ingreso, conllevaron la acogida de 197 personas nuevas, entre las cuales se encontraban 89 mujeres adultas víctimas de violencia y 108 niños, niñas, adolescentes y personas de sus grupos familiares. </t>
  </si>
  <si>
    <t>Logros: De acuerdo con los registros del Simisional 2.0. Durante el mes de Julio se realizaron 3.443 intervenciones de las cuales 659 fue atención psicosocial, 30 intervención en crisis, 273 orientación e información general, 641 orientaciones en rutas de atención, 21 orientación en salud, 273 orientaciones jurídicas, 4 primeros auxilios psicológicos y 1542 otras intervenciones; a mujeres de acuerdo con las necesidades y demandas, así como los hechos victimizantes. 
Durante el mes de Agosto se realizaron un total de 3.390 intervenciones de las cuales 643 fue atención psicosocial, 59 intervención en crisis, 257 orientación e información general, 594 orientaciones en rutas de atención, 13 orientación en salud, 306 orientaciónes jurídicas, 17 primeros auxilios psicológicos y 1501 otras intervenciones; a mujeres de acuerdo con las necesidades y demandas, así como los hechos victimizantes. Nota: Una atención brindada puede tener más de un tipo de intervención
Con corte al mes de Agosto se realizaron un total de 6.833 intervenciones de las cuales: 1302 fueron atención psicosocial, 89 intervención en crisis, 530 orientación e información general, 1.235 orientaciones en rutas de atención, 34 orientación en salud, 579 orientaciones jurídicas, 21 primeros auxilios psicológicos y 1.542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t>
  </si>
  <si>
    <t>Logros: De acuerdo con las matrices internas de información. En el mes de julio se brindó acogida a 136 personas nuevas (mujeres víctimas de violencia y personas a cargo) que cumplieron los criterios de ingreso a las Casas Refugio, de las cuales 60 fueron mujeres adultas y adultas mayores, 9 adolescente, 54 niñas y niños y 13 bebés. Bajo ese marco, en julio estuvieron acogidas un total de 271 personas en la Estrategia de Casas Refugio en sus tres Modeloes: Tradicional, Intermedio y Rural. 
En el mes de agosto se brindó acogida a 61 personas nuevas (mujeres víctimas de violencia y personas a cargo) que cumplieron los criterios de ingreso a las Casas Refugio, de las cuales 29 fueron mujeres adultas y adultas mayores, 4 adolescente, 22 niñas y niños y 6 bebés. Bajo ese marco, en agosto estuvieron acogidas un total de 221 personas en la Estrategia de Casas Refugio en sus tres Modeloes: Tradicional, Intermedio y Rural. 
En el periodo de julio a agosto de 2024 se brindó acogida a 197 personas nuevas (mujeres víctimas de violencia y personas a cargo) que cumplieron los criterios de ingreso a las Casas Refugio, de las cuales 89 son mujeres adultas y adultas mayores, 13 adolescentes, 76 niñas y niños y 19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</si>
  <si>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Logros: De acuerdo con las matrices internas de información. En el mes de julio se recibieron 64 solicitudes de cupo (mujeres víctimas de violencia y personas a cargo) en el correo institucional de Casas Refugio, de las cuales se aceptaron y se realizaron los trámites de ingreso para 60 solicitudes al evidenciar que cumplían con los criterios, 3 resultaron en desistimiento de cupo y 1 no cumplió con los criterios para el ingreso a Casa Refugio.
En el mes de agosto se recibieron 35 solicitudes de cupo (mujeres víctimas de violencia y personas a cargo) en el correo institucional de Casas Refugio, de las cuales se aceptaron y se realizaron los trámites de ingreso para 28 solicitudes al evidenciar que cumplían con los criterios y 6 resultaron en desistimiento de cupo y 1 en el no cumplimiento de criterios para el ingreso a Casa Refugio.
En el periodo de julio a agosto de 2024 se recibieron 99 solicitudes de cupo (mujeres víctimas de violencia y personas a cargo) en el correo institucional de Casas Refugio, de las cuales se aceptaron y se realizaron los trámites de ingreso para 88 solicitudes al evidenciar que cumplían con los criterios, a través de 6 Casas Refugio; 9 resultaron en desistimiento de cupo para el ingreso a Casa Refugio y 2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</si>
  <si>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De acuerdo con las matrices internas de información. En julio el Sistema Articulado de Alertas Tempranas-SAAT hizo seguimiento socio jurídico y psicosocial a 64 casos de mujeres en riesgo de feminicidio, según remisiones externas del Instituto Nacional de Medicina Legal y Ciencias Forenses. Así mismo, brindó acompañamiento psicosocial a 24 víctimas indirectas de feminicidio; e impulsó 88 acciones de coordinación interinstitucional para aportar a la garantía de los derechos de las mujeres en riesgo de feminicidio.</t>
  </si>
  <si>
    <t>De acuerdo con las matrices internas de información. Entre julio y agosto de 2024 el Sistema Articulado de Alertas Tempranas-SAAT hizo seguimiento jurídico y psicosocial a 64 mujeres en riesgo de feminicidio, valoradas por el Instituto Nacional de Medicina Legal y Ciencias Forenses-INMLCF e identificadas por los equipos de atención de la Secretaría Distrital de la Mujer. Así mismo, brindó acompañamiento psicosocial a 24 víctimas indirectas de feminicidio; e impulsó 88 acciones de coordinación interinstitucional para aportar a la garantía de los derechos de las mujeres en riesgo de feminicidio.</t>
  </si>
  <si>
    <r>
      <t xml:space="preserve">Logros: De acuerdo con las matrices internas de información. Para el mes de julio (i) El equipo de profesionales del SAAT registró 39 casos de mujeres valoradas en riesgo de feminicidio por el Instituto Nacional de Medicina Legal y Ciencias Forenses en 2024, con acciones de contacto y seguimiento sociojurídico y psicosocial, así:
-Casos con contacto efectivo y voluntariedad ciudadana: 15
-Casos con contacto efectivo sin voluntariedad ciudadana: 7
-Casos con contacto fallido (no efectivo): 17
(ii) El equipo de profesionales del SAAT registró 25 casos de mujeres en posible riesgo de feminicidio remitidas por equipos de la Secretaría Distrital de la Mujer, con acciones de contacto, acompañamiento, y seguimiento sociojurídico y psicosocial, así:
-Casos con contacto efectivo y voluntariedad ciudadana: 12
-Casos con contacto efectivo sin voluntariedad ciudadana: 5
-Casos con contacto fallido (no efectivo): 8
Durante agosto no se reportan acciones de contacto, acompañamiento, ni seguimiento sociojurídico y psicosocial de casos en el marco del SAAT.
El Sistema Articulado de Alertas Tempranas-SAAT entre julio y agosto de 2024 hizo seguimiento socio jurídico y psicosocial a 64 casos de mujeres en riesgo de feminicidio, según remisiones externas del Instituto Nacional de Medicina Legal y Ciencias Forenses, y remisiones internas de equipos de atención de la Secretaría Distrital de la Mujer. </t>
    </r>
    <r>
      <rPr>
        <u/>
        <sz val="11"/>
        <rFont val="Times New Roman"/>
        <family val="1"/>
      </rPr>
      <t xml:space="preserve">
</t>
    </r>
    <r>
      <rPr>
        <sz val="11"/>
        <rFont val="Times New Roman"/>
        <family val="1"/>
      </rPr>
      <t xml:space="preserve">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No se presentaron retrasos</t>
    </r>
  </si>
  <si>
    <r>
      <t xml:space="preserve">Logros: De acuerdo con las matrices internas de información. En el mes de julio el equipo de profesionales del SAAT hizo acompañamiento y seguimiento psicosocial a 24 víctimas indirectas de feminicidio (individuales y grupos familiares). De este número,  2 casos nuevos se asignaron en julio 2024. 
</t>
    </r>
    <r>
      <rPr>
        <u/>
        <sz val="11"/>
        <rFont val="Times New Roman"/>
        <family val="1"/>
      </rPr>
      <t xml:space="preserve">
</t>
    </r>
    <r>
      <rPr>
        <sz val="11"/>
        <rFont val="Times New Roman"/>
        <family val="1"/>
      </rPr>
      <t>Durante agosto no se reportan acciones de contacto, acompañamiento, ni seguimiento sociojurídico y psicosocial de casos en el marco del SAAT.
El Sistema Articulado de Alertas Tempranas-SAAT entre julio y agosto de 2024 brindó acompañamiento psicosocial a 24 víctimas indirectas de feminicidio con datos de contacto y según su voluntariedad.</t>
    </r>
    <r>
      <rPr>
        <u/>
        <sz val="11"/>
        <rFont val="Times New Roman"/>
        <family val="1"/>
      </rPr>
      <t xml:space="preserve">
</t>
    </r>
    <r>
      <rPr>
        <sz val="11"/>
        <rFont val="Times New Roman"/>
        <family val="1"/>
      </rPr>
      <t xml:space="preserve">
Beneficios: apoyar los procesos de duelo y el acceso a servicios para la garantía de los derechos de las víctimas indirectas de feminicidio, contribuye a acciones de dignificación y reparación simbólica por los daños sufridos por el delito de feminicidio. 
No se presentaron retrasos</t>
    </r>
  </si>
  <si>
    <t>Logros: De acuerdo con los registros del Simisional 2.0. Durante el mes de julio se realizaron un total de 1.372 seguimientos, de estos  1.028 seguimientos fueron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344 fueron seguimientos fallidos  (seguimientos de Bogotá, Alertantes y canal WhatsApp). 
Durante el mes de Agosto se realizaron un total de 1.242 seguimientos, de estos 924 seguimientos fueron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329 fueron seguimientos fallidos(seguimientos de Bogotá, Alertantes y canal WhatsApp)
Con corte al mes de Agosto se realizaron un total de 2.615, de estos  1.942 seguimientos fueron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673 fueron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</si>
  <si>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De acuerdo con los registros del Simisional 2.0. Durante el mes de julio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</si>
  <si>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Durante los meses de julio y agosto de 2024, las Duplas de Atención Psicosocial realizaron un total de 370 atenciones, de las cuales 79 corresponden a primeras atenciones y 291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</si>
  <si>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Logros: De acuerdo con los registros del Simisional 2.0. Durante el mes de julio de 2024, las Duplas de Atención Psicosocial realizaron un total de 370 atenciones, de las cuales 79 corresponden a  primeras atenciones y 291 a seguimientos gestionados. Lo anterior tomando como base la información consolidada que se encuentra disponible en el aplicativo Simisional 2.0.
Durante agosto no se reportan acciones de atención y seguimiento psicosocial realizadas por las duplas.
Durante los meses de julio y agosto de 2024, las Duplas de Atención Psicosocial realizaron un total de 370 atenciones, de las cuales 79 corresponden a  primeras atenciones y 291 a seguimientos gestionados. Lo anterior tomando como base la información consolidada que se encuentra disponible en el aplicativo Simisional 2.0.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No se presentaron retrasos</t>
  </si>
  <si>
    <t>Logros: De acuerdo con los registros del Simisional 2.0. Durante el mes de julio de 2024, las profesionales  de las Duplas de Atención Psicosocial realizaron un total de 291 seguimientos que permitieron dar continuidad al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Durante agosto no se reportan acciones de seguimiento psicosocial.
Durante los meses de julio y agosto de 2024, las profesionales  de las Duplas de Atención Psicosocial realizaron un total de 291 seguimientos que permitieron dar continuidad al plan de acompañamiento psicosocial identificado y proyectado en cada caso de acuerdo con las necesidades de las mujeres. Lo anterior tomando como base la información consolidada que se encuentra disponible en el aplicativo Simisional 2.0.
Beneficios: A través de los seguimientos se conoció la situación de las mujeres y con base en ello se determinó el plan de acción y las acciones prioritarias necesarias en cada caso.
Retrasos: En el marco de la gestión para la atención, durante el mes de julio se presentaron registros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</si>
  <si>
    <t>De acuerdo con los registros del Simisional 2.0. En el mes de julio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
Lo anterior tomando como base la información consolidada que se encuentra disponible en el aplicativo Simisional 2.0.
Así mismo, en el marco de la asistencia técnica para el fortalecimiento de los componentes del Sistema SOFIA se realizaron 4 espacios de articulación interinstitucional con entidades con competencia en prevención, atención y sanción de violencias en el espacio y transporte público.</t>
  </si>
  <si>
    <t>De acuerdo con los registros del Simisional 2.0. Con corte al mes de julio se brindaron 262 atenciones psico-jurídicas en dupla a mujeres víctimas de violencias en el espacio y el transporte público, de las cuales 48 fueron nuevas atenciones y 214 fueron seguimientos efectivos. Dichas atenciones incluyeron primeros acercamientos, orientaciones y seguimientos a los casos de mujeres que requirieron acompañamiento integral.
Lo anterior tomando como base la información consolidada que se encuentra disponible en el aplicativo Simisional 2.0.
Así mismo, en el marco de la asistencia técnica para el fortalecimiento de los componentes del Sistema SOFIA se realizaron 4 espacios de articulación interinstitucional con entidades con competencia en prevención, atención y sanción de violencias en el espacio y transporte público.</t>
  </si>
  <si>
    <t>Logros: De acuerdo con los registros del Simisional 2.0. En el mes de julio se brindaron 262 atenciones psico-jurídicas en dupla a mujeres víctimas de violencias en el espacio y el transporte público, de las cuales 48 fueron nuevas atenciones y 214 fueron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Durante agosto no se reportan acciones de atención psico-jurídicas en dupla.
Con corte al mes de agosto las  Duplas Psico-Jurídicas han realizado un total de 262 atenciones psico-jurídicas en dupla a mujeres víctimas de violencias en el espacio y el transporte público, de las cuales 48 fueron primeras atenciones y 214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No se presentaron retrasos</t>
  </si>
  <si>
    <t xml:space="preserve">De acuerdo con las matrices internas de información. 
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544 atenciones y 1.385 seguimientos, para un total de 1929. Así mismo, se llevaron a cabo 27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Durante el mes de agosto,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246 atenciones y 340 seguimientos, para un total de 586. Así mismo, se llevaron a cabo 13 jornadas de capacitaciones y sensibilizaciones en temas como: Canales de denuncia en FGN, aplicativo Denuncia Fácil, Interrupcion Voluntaria del Embarazo IVE y Actos Urgentes.
</t>
  </si>
  <si>
    <t>De acuerdo con las matrices internas de información. Entre julio y agosto de 2024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790 atenciones y 1.725 seguimientos, para un total de 2.515 atenciones socio jurídicas a mujeres víctimas de violencia. 
Se llevaron a cabo 40 jornadas de capacitaciones y sensibilizaciones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t>
  </si>
  <si>
    <t>Logros: De acuerdo con las matrices internas de información. 
Durante el mes de julio,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544 atenciones y 1.385 seguimientos, para un total de 1.929.
Durante el mes de agosto,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246 atenciones y 340 seguimientos, para un total de 586. 
Con corte al mes de agosto se operó en 8 IPS en el marco de las 4 subredes públicas y 1 IPS Privada, a través de las cuales se realizaron .2515 atenciones.
Beneficios:La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</si>
  <si>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De acuerdo con los datos arrojados por el Simisional 2.0, así como los datos que suministró la Dirección de Gestión de Conocimiento de la matriz de efectividad proporcionada. Con corte al mes de agosto  se realizaron  7185 atenciones efectivas a través de la Línea Púrpura Distrital "Mujeres que Escuchan Mujeres". </t>
  </si>
  <si>
    <t xml:space="preserve">De acuerdo con los datos arrojados por el Simisional 2.0, así como los datos que suministró la Dirección de Gestión de Conocimiento de la matriz de efectividad proporcionada. Durante el mes de juliio  se realizaron 3.695  atenciones efectivas a través de la Línea Púrpura Distrital "Mujeres que Escuchan Mujeres". 
Durante el mes de agosto se realizaron 3490 atenciones efectivas a través de la Línea Púrpura Distrital "Mujeres que escuchan mujeres" </t>
  </si>
  <si>
    <t>De acuerdo con los registros del Simisional 2.0. Durante los meses de julio y agosto se recepcionaron y gestionaron 328 incidentes con código de tipificación 204-Tentativa de Feminicidio priorizado para la atención en urgencia/emergencia a través de la móvil mujer de la AgenciaMuj bajo un esquema de duplas psico jurídicas. De estos incidentes 181 incidentes fueron orientaciones psico-jurídicas efectivas y 70 fueron casos gestionados con Contacto Inicial fallido.</t>
  </si>
  <si>
    <t xml:space="preserve">Durante el mes de julio fueron contestados, analizados o gestionados 895 incidentes recepcionados por la AgenciaMuj de los códigos de tipificación priorizados. 
Durante el mes de agosto fueron contestados, analizados o gestionados 863 incidentes recepcionados por la AgenciaMuj de los códigos de tipificación priorizados. </t>
  </si>
  <si>
    <t>Durante el mes julio de los 895 incidentes contestados, gestionados y analizados por la AgenciaMuj, 646 fueron direccionados a equipos de la Secretaría Distrital de la Mujer para atención post-evento y en urgencia-emergencia a través de la móvil mujer, recurso de despacho de la AgenciaMuj.
Durante el mes agosto de los 863 incidentes contestados, gestionados y analizados por la AgenciaMuj, 603 fueron direccionados a equipos de la Secretaría Distrital de la Mujer para atención post-evento y en urgencia-emergencia a través de la móvil mujer, recurso de despacho de la AgenciaMuj.</t>
  </si>
  <si>
    <t>Durante el mes de julio se realizaron 71 orientaciones psico-jurídicas efectivas por parte de la móvil mujer de la AgenciaMuj
Durante el mes de agosto se realizaron 110 orientaciones psico-jurídicas efectivas por parte de la móvil mujer de la AgenciaMuj</t>
  </si>
  <si>
    <t>Durante el mes de junio se gestionaron 77 incidentes como intento fallido de contacto, en el marco de la atención de la móvil mujer de la AgenciaMuj.
Durante el mes de junio se gestionaron 70 incidentes como intento fallido de contacto, en el marco de la atención de la móvil mujer de la AgenciaMuj.</t>
  </si>
  <si>
    <t xml:space="preserve">De acuerdo con los registros del Simisional 2.0. Durante el mes de julio se recepcionaron y gestionaron 71 incidentes; de igual manera, durante el mes de agosto se recepcionaron y gestionaron 180 incidentes con código de tipificación 204-Tentativa de Feminicidio priorizado para la atención en urgencia/emergencia a través de la móvil mujer de la AgenciaMuj bajo un esquema de duplas psico jurídicas. Asimismo se realizaron 110 orientaciones psico-jurídicas efectivas  y se gestionaron 70 incidentes como intento fallido de contacto. Adicionalmente, se retomó el balance de la móvil mujer en los espacios de reunión entre la AgenciaMuj y C4, desarrollandose 5 espacios. </t>
  </si>
  <si>
    <t xml:space="preserve">Con corte al mes de agosto se avanzó con la definición  y agendas para las segundas sesiones del año de los Consejos Locales de Seguridad para las Mujeres. Se llevaron a cabo 80 espacios técnicos con las Alcaldías Locales donde se avanzó en la definición de fechas y agendas para las sesiones de los CLSM. Se realizaron 9 encuentros con las entidades locales para la retroalimentación de las estrategias de prevención de violencias contra las mujeres de los Planes Locales de Seguridad para las Mujeres y se realizaron 33 acciones de prevención de violencias contra las mujeres y el delito de feminicidio en las localidades. </t>
  </si>
  <si>
    <t>Logros: De acuerdo con los registros del Simisional 2.0.
Durante el mes de julio se recepcionaron y gestionaron 148 incidentes con código de tipificación 204-Tentativa de Feminicidio priorizado para la atención en urgencia/emergencia a través de la móvil mujer de la AgenciaMuj bajo un esquema de duplas psico jurídicas. 
Por otra parte, durante el mes de agosto se recepcionaron y gestionaron 180 incidentes con código de tipificación 204-Tentativa de Feminicidio priorizado para la atención en urgencia/emergencia a través de la móvil mujer de la AgenciaMuj bajo un esquema de duplas psico jurídicas. Asimismo se realizaron 110 orientaciones psico-jurídicas efectivas  y se gestionaron 70 incidentes como intento fallido de contacto. Adicionalmente, se retomó el balance de la móvil mujer en los espacios de reunión entre la AgenciaMuj y C4, desarrollandose 5 espacios. 
Durante los meses de julio y agosto se recepcionaron y gestionaron 328 incidentes con código de tipificación 204-Tentativa de Feminicidio priorizado para la atención en urgencia/emergencia a través de la móvil mujer de la AgenciaMuj bajo un esquema de duplas psico jurídicas. De estos incidentes 181 incidentes fueron orientaciones psico-jurídicas efectivas y 70 fueron casos gestionados con Contacto Inicial fallido.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</si>
  <si>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Logros: De acuerdo con los registros del Simisional 2.0. En el mes de julio fueron contestados, analizados o gestionados 895 incidentes por la AgenciaMuj de los códigos de tipificación priorizados. 
Por otra parte, durante el mes de agosto fueron contestados, analizados o gestionados 863 incidentes por la AgenciaMuj de los códigos de tipificación priorizados. De estos, 249 incidentes fueron no procedentes (incluye el estado No procedente y Sin información), 646 fueron direccionados a equipos de la SDMujer para atención post-evento y en emergencia. Se desarrollaron 5 espacios de construcción y articulación conjunta con el C4, en el cual se adelantó seguimiento a la operación con el fin de fortalecer la respuesta de gestión y atención de los incidentes. Entre los temas trabajados se retomó: Plan de trabajo semanal, reuniones semanales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Durante los meses de julio y agosto de los 1.758 incidentes gestionados, atendidos y recepcionados por transferencia de voz por la AgenciaMuj, 1.249 fueron direccionados a equipos de la Secretaría Distrital de la Mujer para atención post-evento y en urgencia-emergencia a través de la móvil mujer, recurso de despacho de la AgenciaMuj.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</si>
  <si>
    <t xml:space="preserve">En los meses de julio y agosto se dio cumplimiento a la operación de la Estrategia Casas Refugio a través del funcionamiento de 6 casas, 4 en el Modelo de Atención Tradicional, 1 del Modelo Intermedio y 1 de la Modelo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</si>
</sst>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s>
  <fonts count="46">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u/>
      <sz val="11"/>
      <color theme="10"/>
      <name val="Calibri"/>
      <family val="2"/>
      <scheme val="minor"/>
    </font>
    <font>
      <sz val="11"/>
      <name val="Times New Roman"/>
      <family val="1"/>
    </font>
    <font>
      <b/>
      <sz val="11"/>
      <name val="Times New Roman"/>
      <family val="1"/>
    </font>
    <font>
      <u/>
      <sz val="11"/>
      <name val="Times New Roman"/>
      <family val="1"/>
    </font>
    <font>
      <b/>
      <sz val="11"/>
      <color rgb="FFFF0000"/>
      <name val="Times New Roman"/>
      <family val="1"/>
    </font>
    <font>
      <sz val="11"/>
      <color rgb="FFFF0000"/>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8">
    <xf numFmtId="0" fontId="0" fillId="0" borderId="0"/>
    <xf numFmtId="0" fontId="7" fillId="3" borderId="61" applyNumberFormat="0" applyAlignment="0" applyProtection="0"/>
    <xf numFmtId="49" fontId="9" fillId="0" borderId="0" applyFill="0" applyBorder="0" applyProtection="0">
      <alignment horizontal="left" vertical="center"/>
    </xf>
    <xf numFmtId="0" fontId="10" fillId="4" borderId="62" applyNumberFormat="0" applyFont="0" applyFill="0" applyAlignment="0"/>
    <xf numFmtId="0" fontId="10" fillId="4" borderId="63"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0" fillId="0" borderId="0" applyNumberForma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cellStyleXfs>
  <cellXfs count="613">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7" xfId="0" applyFont="1" applyFill="1" applyBorder="1" applyAlignment="1">
      <alignment horizontal="center" vertical="center"/>
    </xf>
    <xf numFmtId="0" fontId="22" fillId="18" borderId="6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4" xfId="22" applyFont="1" applyFill="1" applyBorder="1" applyAlignment="1">
      <alignment vertical="center" wrapText="1"/>
    </xf>
    <xf numFmtId="0" fontId="26" fillId="9" borderId="66" xfId="22" applyFont="1" applyFill="1" applyBorder="1" applyAlignment="1">
      <alignment vertical="center" wrapText="1"/>
    </xf>
    <xf numFmtId="0" fontId="26" fillId="9" borderId="67"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5"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5"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5"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9" fontId="25" fillId="10" borderId="5" xfId="28" applyFont="1" applyFill="1" applyBorder="1" applyAlignment="1" applyProtection="1">
      <alignment horizontal="center" vertical="center" wrapText="1"/>
      <protection locked="0"/>
    </xf>
    <xf numFmtId="9" fontId="26" fillId="0" borderId="5" xfId="22" applyNumberFormat="1" applyFont="1" applyBorder="1" applyAlignment="1">
      <alignment horizontal="center" vertical="center" wrapText="1"/>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6" fillId="10" borderId="3" xfId="0" applyFont="1" applyFill="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4" xfId="0" applyFont="1" applyBorder="1"/>
    <xf numFmtId="0" fontId="28" fillId="0" borderId="4" xfId="0" applyFont="1" applyBorder="1"/>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5" fontId="25" fillId="0" borderId="0" xfId="15" applyFont="1" applyAlignment="1">
      <alignment vertical="center"/>
    </xf>
    <xf numFmtId="9" fontId="25" fillId="10" borderId="5" xfId="30" applyFont="1" applyFill="1" applyBorder="1" applyAlignment="1" applyProtection="1">
      <alignmen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168" fontId="18" fillId="0" borderId="6" xfId="11" applyFont="1" applyFill="1" applyBorder="1" applyAlignment="1">
      <alignment horizontal="center" vertical="center" wrapText="1"/>
    </xf>
    <xf numFmtId="0" fontId="18" fillId="0" borderId="6" xfId="0" applyFont="1" applyBorder="1" applyAlignment="1">
      <alignment vertical="center" wrapText="1"/>
    </xf>
    <xf numFmtId="9" fontId="41" fillId="9" borderId="6" xfId="35" applyFont="1" applyFill="1" applyBorder="1" applyAlignment="1">
      <alignment vertical="center" wrapText="1"/>
    </xf>
    <xf numFmtId="0" fontId="41" fillId="0" borderId="6" xfId="35" applyNumberFormat="1" applyFont="1" applyFill="1" applyBorder="1" applyAlignment="1">
      <alignment vertical="center" wrapText="1"/>
    </xf>
    <xf numFmtId="0" fontId="41" fillId="9" borderId="6" xfId="28" applyNumberFormat="1" applyFont="1" applyFill="1" applyBorder="1" applyAlignment="1">
      <alignment vertical="center" wrapText="1"/>
    </xf>
    <xf numFmtId="0" fontId="35" fillId="0" borderId="0" xfId="0" applyFont="1" applyAlignment="1">
      <alignment vertical="center"/>
    </xf>
    <xf numFmtId="0" fontId="41" fillId="0" borderId="6" xfId="0" applyFont="1" applyBorder="1" applyAlignment="1">
      <alignment horizontal="center" vertical="center" wrapText="1"/>
    </xf>
    <xf numFmtId="9" fontId="26" fillId="0" borderId="3" xfId="22" applyNumberFormat="1" applyFont="1" applyBorder="1" applyAlignment="1">
      <alignment horizontal="center" vertical="center" wrapText="1"/>
    </xf>
    <xf numFmtId="172" fontId="26" fillId="0" borderId="3" xfId="10" applyNumberFormat="1" applyFont="1" applyFill="1" applyBorder="1" applyAlignment="1" applyProtection="1">
      <alignment horizontal="center" vertical="center" wrapText="1"/>
    </xf>
    <xf numFmtId="0" fontId="26" fillId="10" borderId="19" xfId="22" applyFont="1" applyFill="1" applyBorder="1" applyAlignment="1">
      <alignment horizontal="left" vertical="center" wrapText="1"/>
    </xf>
    <xf numFmtId="9" fontId="25" fillId="10" borderId="19" xfId="28" applyFont="1" applyFill="1" applyBorder="1" applyAlignment="1" applyProtection="1">
      <alignment horizontal="center" vertical="center" wrapText="1"/>
      <protection locked="0"/>
    </xf>
    <xf numFmtId="9" fontId="26" fillId="0" borderId="19" xfId="22" applyNumberFormat="1" applyFont="1" applyBorder="1" applyAlignment="1">
      <alignment horizontal="center" vertical="center" wrapText="1"/>
    </xf>
    <xf numFmtId="177" fontId="38" fillId="0" borderId="6" xfId="14" applyNumberFormat="1" applyFont="1" applyBorder="1" applyAlignment="1">
      <alignment vertical="center"/>
    </xf>
    <xf numFmtId="41" fontId="28" fillId="0" borderId="0" xfId="0" applyNumberFormat="1" applyFont="1" applyAlignment="1">
      <alignment vertical="center"/>
    </xf>
    <xf numFmtId="0" fontId="28" fillId="0" borderId="16" xfId="0" applyFont="1" applyBorder="1" applyAlignment="1">
      <alignment vertical="center"/>
    </xf>
    <xf numFmtId="172" fontId="28" fillId="0" borderId="28" xfId="10" applyNumberFormat="1" applyFont="1" applyBorder="1" applyAlignment="1">
      <alignment vertical="center"/>
    </xf>
    <xf numFmtId="172" fontId="26" fillId="0" borderId="3" xfId="10" applyNumberFormat="1" applyFont="1" applyFill="1" applyBorder="1" applyAlignment="1" applyProtection="1">
      <alignment horizontal="right" vertical="center" wrapText="1"/>
    </xf>
    <xf numFmtId="173" fontId="25" fillId="0" borderId="6" xfId="29" applyNumberFormat="1" applyFont="1" applyFill="1" applyBorder="1" applyAlignment="1" applyProtection="1">
      <alignment horizontal="center" vertical="center" wrapText="1"/>
      <protection locked="0"/>
    </xf>
    <xf numFmtId="0" fontId="25" fillId="10" borderId="5" xfId="28" applyNumberFormat="1" applyFont="1" applyFill="1" applyBorder="1" applyAlignment="1" applyProtection="1">
      <alignment horizontal="center" vertical="center" wrapText="1"/>
      <protection locked="0"/>
    </xf>
    <xf numFmtId="0" fontId="28" fillId="0" borderId="0" xfId="0" applyFont="1" applyAlignment="1">
      <alignment vertical="center" wrapText="1"/>
    </xf>
    <xf numFmtId="9" fontId="28" fillId="0" borderId="6" xfId="28" applyFont="1" applyBorder="1" applyAlignment="1">
      <alignment vertical="center" wrapText="1"/>
    </xf>
    <xf numFmtId="0" fontId="19" fillId="10" borderId="7"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9" fillId="10" borderId="29" xfId="0" applyFont="1" applyFill="1" applyBorder="1" applyAlignment="1">
      <alignment vertical="center"/>
    </xf>
    <xf numFmtId="0" fontId="44" fillId="10" borderId="7" xfId="0" applyFont="1" applyFill="1" applyBorder="1" applyAlignment="1">
      <alignment vertical="center"/>
    </xf>
    <xf numFmtId="0" fontId="19" fillId="10" borderId="7" xfId="0" applyFont="1" applyFill="1" applyBorder="1" applyAlignment="1">
      <alignment vertical="center"/>
    </xf>
    <xf numFmtId="0" fontId="19" fillId="10" borderId="8" xfId="0" applyFont="1" applyFill="1" applyBorder="1" applyAlignment="1">
      <alignment vertical="center"/>
    </xf>
    <xf numFmtId="0" fontId="19" fillId="10" borderId="0" xfId="0" applyFont="1" applyFill="1" applyAlignment="1">
      <alignment horizontal="center" vertical="center"/>
    </xf>
    <xf numFmtId="0" fontId="18" fillId="0" borderId="30" xfId="0" applyFont="1" applyBorder="1" applyAlignment="1">
      <alignment horizontal="center" vertical="center"/>
    </xf>
    <xf numFmtId="0" fontId="19" fillId="10" borderId="30" xfId="0" applyFont="1" applyFill="1" applyBorder="1" applyAlignment="1">
      <alignment vertical="center"/>
    </xf>
    <xf numFmtId="0" fontId="44" fillId="10" borderId="0" xfId="0" applyFont="1" applyFill="1" applyAlignment="1">
      <alignment vertical="center"/>
    </xf>
    <xf numFmtId="0" fontId="19" fillId="10" borderId="0" xfId="0" applyFont="1" applyFill="1" applyAlignment="1">
      <alignment vertical="center"/>
    </xf>
    <xf numFmtId="0" fontId="19" fillId="10" borderId="9" xfId="0" applyFont="1" applyFill="1" applyBorder="1" applyAlignment="1">
      <alignment vertical="center"/>
    </xf>
    <xf numFmtId="0" fontId="18" fillId="0" borderId="15" xfId="0" applyFont="1" applyBorder="1" applyAlignment="1">
      <alignment horizontal="center" vertical="center"/>
    </xf>
    <xf numFmtId="0" fontId="19" fillId="10" borderId="15" xfId="0" applyFont="1" applyFill="1" applyBorder="1" applyAlignment="1">
      <alignment vertical="center"/>
    </xf>
    <xf numFmtId="0" fontId="44" fillId="10" borderId="10" xfId="0" applyFont="1" applyFill="1" applyBorder="1" applyAlignment="1">
      <alignment vertical="center"/>
    </xf>
    <xf numFmtId="0" fontId="19" fillId="10" borderId="10" xfId="0" applyFont="1" applyFill="1" applyBorder="1" applyAlignment="1">
      <alignment horizontal="center" vertical="center"/>
    </xf>
    <xf numFmtId="0" fontId="19" fillId="10" borderId="10" xfId="0" applyFont="1" applyFill="1" applyBorder="1" applyAlignment="1">
      <alignment vertical="center"/>
    </xf>
    <xf numFmtId="0" fontId="19" fillId="10" borderId="11" xfId="0" applyFont="1" applyFill="1" applyBorder="1" applyAlignment="1">
      <alignment vertical="center"/>
    </xf>
    <xf numFmtId="0" fontId="42" fillId="10" borderId="3" xfId="0" applyFont="1" applyFill="1" applyBorder="1" applyAlignment="1">
      <alignment horizontal="center" vertical="center" wrapText="1"/>
    </xf>
    <xf numFmtId="9" fontId="19" fillId="10" borderId="3" xfId="28" applyFont="1" applyFill="1" applyBorder="1" applyAlignment="1">
      <alignment horizontal="center" vertical="center" wrapText="1"/>
    </xf>
    <xf numFmtId="0" fontId="18" fillId="0" borderId="6" xfId="0" applyFont="1" applyBorder="1" applyAlignment="1">
      <alignment vertical="center"/>
    </xf>
    <xf numFmtId="0" fontId="41" fillId="0" borderId="6" xfId="0" applyFont="1" applyBorder="1" applyAlignment="1">
      <alignment horizontal="center" vertical="center"/>
    </xf>
    <xf numFmtId="9" fontId="18" fillId="0" borderId="6" xfId="28" applyFont="1" applyBorder="1" applyAlignment="1">
      <alignment vertical="center"/>
    </xf>
    <xf numFmtId="3" fontId="41" fillId="0" borderId="6" xfId="0" applyNumberFormat="1" applyFont="1" applyBorder="1" applyAlignment="1">
      <alignment horizontal="center" vertical="center"/>
    </xf>
    <xf numFmtId="3" fontId="18" fillId="0" borderId="6" xfId="0" applyNumberFormat="1" applyFont="1" applyBorder="1" applyAlignment="1">
      <alignment vertical="center"/>
    </xf>
    <xf numFmtId="0" fontId="18" fillId="0" borderId="6" xfId="0" applyFont="1" applyBorder="1" applyAlignment="1">
      <alignment horizontal="right" vertical="center"/>
    </xf>
    <xf numFmtId="2" fontId="41" fillId="0" borderId="6" xfId="22" applyNumberFormat="1" applyFont="1" applyBorder="1" applyAlignment="1">
      <alignment horizontal="left" vertical="center" wrapText="1"/>
    </xf>
    <xf numFmtId="0" fontId="41" fillId="0" borderId="6" xfId="0" applyFont="1" applyBorder="1" applyAlignment="1">
      <alignment horizontal="left" vertical="center" wrapText="1"/>
    </xf>
    <xf numFmtId="168" fontId="18" fillId="0" borderId="6" xfId="11" applyFont="1" applyBorder="1" applyAlignment="1">
      <alignment horizontal="center" vertical="center" wrapText="1"/>
    </xf>
    <xf numFmtId="0" fontId="18" fillId="0" borderId="6" xfId="28" applyNumberFormat="1" applyFont="1" applyBorder="1" applyAlignment="1">
      <alignment vertical="center"/>
    </xf>
    <xf numFmtId="168" fontId="41" fillId="0" borderId="6" xfId="11" applyFont="1" applyBorder="1" applyAlignment="1">
      <alignment horizontal="center" vertical="center" wrapText="1"/>
    </xf>
    <xf numFmtId="0" fontId="18" fillId="0" borderId="6" xfId="28" applyNumberFormat="1" applyFont="1" applyBorder="1" applyAlignment="1">
      <alignment vertical="center" wrapText="1"/>
    </xf>
    <xf numFmtId="0" fontId="41" fillId="0" borderId="6" xfId="28" applyNumberFormat="1" applyFont="1" applyBorder="1" applyAlignment="1">
      <alignment vertical="center"/>
    </xf>
    <xf numFmtId="0" fontId="41" fillId="0" borderId="6" xfId="0" applyFont="1" applyBorder="1" applyAlignment="1">
      <alignment vertical="center" wrapText="1"/>
    </xf>
    <xf numFmtId="9" fontId="18" fillId="0" borderId="6" xfId="28" applyFont="1" applyBorder="1" applyAlignment="1">
      <alignment vertical="center" wrapText="1"/>
    </xf>
    <xf numFmtId="0" fontId="18" fillId="9" borderId="6" xfId="0" applyFont="1" applyFill="1" applyBorder="1" applyAlignment="1">
      <alignment horizontal="left" vertical="center" wrapText="1"/>
    </xf>
    <xf numFmtId="0" fontId="18" fillId="9" borderId="6" xfId="0" applyFont="1" applyFill="1" applyBorder="1" applyAlignment="1">
      <alignment vertical="center" wrapText="1"/>
    </xf>
    <xf numFmtId="0" fontId="18" fillId="9" borderId="6" xfId="0" applyFont="1" applyFill="1" applyBorder="1" applyAlignment="1">
      <alignment horizontal="center" vertical="center" wrapText="1"/>
    </xf>
    <xf numFmtId="0" fontId="41" fillId="9" borderId="6" xfId="0" applyFont="1" applyFill="1" applyBorder="1" applyAlignment="1">
      <alignment vertical="center"/>
    </xf>
    <xf numFmtId="0" fontId="14" fillId="9" borderId="6" xfId="34" applyNumberFormat="1" applyFont="1" applyFill="1" applyBorder="1" applyAlignment="1">
      <alignment vertical="center" wrapText="1"/>
    </xf>
    <xf numFmtId="0" fontId="25" fillId="9" borderId="0" xfId="0" applyFont="1" applyFill="1" applyAlignment="1">
      <alignment vertical="center"/>
    </xf>
    <xf numFmtId="165" fontId="25" fillId="9" borderId="0" xfId="15" applyFont="1" applyFill="1" applyAlignment="1">
      <alignment vertical="center"/>
    </xf>
    <xf numFmtId="0" fontId="41" fillId="9" borderId="6" xfId="35" applyNumberFormat="1" applyFont="1" applyFill="1" applyBorder="1" applyAlignment="1">
      <alignment vertical="center" wrapText="1"/>
    </xf>
    <xf numFmtId="0" fontId="41" fillId="9" borderId="6" xfId="0" applyFont="1" applyFill="1" applyBorder="1" applyAlignment="1">
      <alignment vertical="center" wrapText="1"/>
    </xf>
    <xf numFmtId="0" fontId="40" fillId="9" borderId="6" xfId="34" applyNumberFormat="1" applyFill="1" applyBorder="1" applyAlignment="1">
      <alignment vertical="center" wrapText="1"/>
    </xf>
    <xf numFmtId="0" fontId="40" fillId="0" borderId="6" xfId="34" applyBorder="1" applyAlignment="1">
      <alignment vertical="center" wrapText="1"/>
    </xf>
    <xf numFmtId="0" fontId="40" fillId="0" borderId="6" xfId="34" applyNumberFormat="1" applyBorder="1" applyAlignment="1">
      <alignment vertical="center" wrapText="1"/>
    </xf>
    <xf numFmtId="0" fontId="40" fillId="0" borderId="0" xfId="34" applyAlignment="1">
      <alignment vertical="center" wrapText="1"/>
    </xf>
    <xf numFmtId="9" fontId="40" fillId="9" borderId="6" xfId="34" applyNumberFormat="1" applyFill="1" applyBorder="1" applyAlignment="1">
      <alignment vertical="center" wrapText="1"/>
    </xf>
    <xf numFmtId="9" fontId="40" fillId="0" borderId="6" xfId="34" applyNumberFormat="1" applyFill="1" applyBorder="1" applyAlignment="1">
      <alignment vertical="center" wrapText="1"/>
    </xf>
    <xf numFmtId="9" fontId="40" fillId="0" borderId="6" xfId="34" applyNumberFormat="1" applyBorder="1" applyAlignment="1">
      <alignment vertical="center" wrapText="1"/>
    </xf>
    <xf numFmtId="0" fontId="18" fillId="9" borderId="6" xfId="0" applyFont="1" applyFill="1" applyBorder="1" applyAlignment="1">
      <alignment vertical="center"/>
    </xf>
    <xf numFmtId="9" fontId="18" fillId="9" borderId="6" xfId="28" applyFont="1" applyFill="1" applyBorder="1" applyAlignment="1">
      <alignment vertical="center"/>
    </xf>
    <xf numFmtId="0" fontId="41" fillId="9" borderId="6" xfId="37" applyNumberFormat="1" applyFont="1" applyFill="1" applyBorder="1" applyAlignment="1">
      <alignment vertical="center" wrapText="1"/>
    </xf>
    <xf numFmtId="9" fontId="18" fillId="9" borderId="6" xfId="28" applyFont="1" applyFill="1" applyBorder="1" applyAlignment="1">
      <alignment vertical="center" wrapText="1"/>
    </xf>
    <xf numFmtId="0" fontId="18" fillId="9" borderId="6" xfId="0" applyFont="1" applyFill="1" applyBorder="1" applyAlignment="1">
      <alignment horizontal="center" vertical="center"/>
    </xf>
    <xf numFmtId="0" fontId="41" fillId="9" borderId="6" xfId="0" applyFont="1" applyFill="1" applyBorder="1" applyAlignment="1">
      <alignment horizontal="center" vertical="center" wrapText="1"/>
    </xf>
    <xf numFmtId="168" fontId="18" fillId="9" borderId="6" xfId="11" applyFont="1" applyFill="1" applyBorder="1" applyAlignment="1">
      <alignment horizontal="center" vertical="center" wrapText="1"/>
    </xf>
    <xf numFmtId="9" fontId="7" fillId="0" borderId="6" xfId="35" applyFont="1" applyFill="1" applyBorder="1" applyAlignment="1">
      <alignment vertical="center"/>
    </xf>
    <xf numFmtId="9" fontId="28" fillId="0" borderId="16" xfId="28" applyFont="1" applyBorder="1" applyAlignment="1">
      <alignment vertical="center"/>
    </xf>
    <xf numFmtId="0" fontId="26" fillId="10" borderId="5" xfId="28" applyNumberFormat="1" applyFont="1" applyFill="1" applyBorder="1" applyAlignment="1" applyProtection="1">
      <alignment horizontal="center" vertical="center" wrapText="1"/>
    </xf>
    <xf numFmtId="172" fontId="28" fillId="0" borderId="6" xfId="10" applyNumberFormat="1" applyFont="1" applyFill="1" applyBorder="1" applyAlignment="1">
      <alignment vertical="center"/>
    </xf>
    <xf numFmtId="9" fontId="28" fillId="0" borderId="6" xfId="35" applyFont="1" applyFill="1" applyBorder="1" applyAlignment="1">
      <alignment vertical="center"/>
    </xf>
    <xf numFmtId="41" fontId="28" fillId="0" borderId="6" xfId="12" applyFont="1" applyBorder="1" applyAlignment="1">
      <alignment vertical="center"/>
    </xf>
    <xf numFmtId="9" fontId="26" fillId="10" borderId="5" xfId="28" applyNumberFormat="1" applyFont="1" applyFill="1" applyBorder="1" applyAlignment="1" applyProtection="1">
      <alignment horizontal="center" vertical="center" wrapText="1"/>
    </xf>
    <xf numFmtId="172" fontId="26" fillId="0" borderId="3" xfId="10" applyNumberFormat="1" applyFont="1" applyBorder="1" applyAlignment="1">
      <alignment horizontal="center" vertical="center" wrapText="1"/>
    </xf>
    <xf numFmtId="172" fontId="26" fillId="10" borderId="5" xfId="10" applyNumberFormat="1" applyFont="1" applyFill="1" applyBorder="1" applyAlignment="1" applyProtection="1">
      <alignment horizontal="right" vertical="center" wrapText="1"/>
    </xf>
    <xf numFmtId="172" fontId="26" fillId="10" borderId="5" xfId="10" applyNumberFormat="1" applyFont="1" applyFill="1" applyBorder="1" applyAlignment="1" applyProtection="1">
      <alignment vertical="center" wrapText="1"/>
    </xf>
    <xf numFmtId="1" fontId="26" fillId="0" borderId="3" xfId="10"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5" xfId="28" applyNumberFormat="1" applyFont="1" applyFill="1" applyBorder="1" applyAlignment="1" applyProtection="1">
      <alignment horizontal="center" vertical="center" wrapText="1"/>
    </xf>
    <xf numFmtId="0" fontId="25" fillId="9" borderId="12" xfId="0" applyFont="1" applyFill="1" applyBorder="1" applyAlignment="1">
      <alignment horizontal="left" vertical="center" wrapText="1"/>
    </xf>
    <xf numFmtId="0" fontId="25" fillId="9" borderId="38"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8"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8" xfId="0" applyFont="1" applyFill="1" applyBorder="1" applyAlignment="1">
      <alignment horizontal="center" vertical="center"/>
    </xf>
    <xf numFmtId="9" fontId="25" fillId="9" borderId="29" xfId="22" applyNumberFormat="1" applyFont="1" applyFill="1" applyBorder="1" applyAlignment="1">
      <alignment horizontal="left" vertical="center" wrapText="1"/>
    </xf>
    <xf numFmtId="9" fontId="25" fillId="9" borderId="7" xfId="22" applyNumberFormat="1" applyFont="1" applyFill="1" applyBorder="1" applyAlignment="1">
      <alignment horizontal="left" vertical="center" wrapText="1"/>
    </xf>
    <xf numFmtId="9" fontId="25" fillId="9" borderId="8" xfId="22" applyNumberFormat="1" applyFont="1" applyFill="1" applyBorder="1" applyAlignment="1">
      <alignment horizontal="left" vertical="center" wrapText="1"/>
    </xf>
    <xf numFmtId="9" fontId="25" fillId="9" borderId="43" xfId="22" applyNumberFormat="1" applyFont="1" applyFill="1" applyBorder="1" applyAlignment="1">
      <alignment horizontal="left" vertical="center" wrapText="1"/>
    </xf>
    <xf numFmtId="9" fontId="25" fillId="9" borderId="44" xfId="22" applyNumberFormat="1" applyFont="1" applyFill="1" applyBorder="1" applyAlignment="1">
      <alignment horizontal="left" vertical="center" wrapText="1"/>
    </xf>
    <xf numFmtId="9" fontId="25" fillId="9" borderId="45" xfId="22" applyNumberFormat="1" applyFont="1" applyFill="1" applyBorder="1" applyAlignment="1">
      <alignment horizontal="left" vertical="center" wrapText="1"/>
    </xf>
    <xf numFmtId="9" fontId="40" fillId="9" borderId="29" xfId="34" applyNumberFormat="1" applyFill="1" applyBorder="1" applyAlignment="1">
      <alignment horizontal="center" vertical="center" wrapText="1"/>
    </xf>
    <xf numFmtId="9" fontId="25" fillId="9" borderId="7" xfId="22" applyNumberFormat="1" applyFont="1" applyFill="1" applyBorder="1" applyAlignment="1">
      <alignment horizontal="center" vertical="center" wrapText="1"/>
    </xf>
    <xf numFmtId="9" fontId="25" fillId="9" borderId="58" xfId="22" applyNumberFormat="1" applyFont="1" applyFill="1" applyBorder="1" applyAlignment="1">
      <alignment horizontal="center" vertical="center" wrapText="1"/>
    </xf>
    <xf numFmtId="9" fontId="25" fillId="9" borderId="43" xfId="22" applyNumberFormat="1" applyFont="1" applyFill="1" applyBorder="1" applyAlignment="1">
      <alignment horizontal="center" vertical="center" wrapText="1"/>
    </xf>
    <xf numFmtId="9" fontId="25" fillId="9" borderId="44" xfId="22" applyNumberFormat="1" applyFont="1" applyFill="1" applyBorder="1" applyAlignment="1">
      <alignment horizontal="center" vertical="center" wrapText="1"/>
    </xf>
    <xf numFmtId="9" fontId="25" fillId="9" borderId="47" xfId="22" applyNumberFormat="1" applyFont="1" applyFill="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7" xfId="22" applyFont="1" applyFill="1" applyBorder="1" applyAlignment="1">
      <alignment horizontal="center" vertical="center" wrapText="1"/>
    </xf>
    <xf numFmtId="0" fontId="26" fillId="13" borderId="51" xfId="22" applyFont="1" applyFill="1" applyBorder="1" applyAlignment="1">
      <alignment horizontal="center" vertical="center" wrapText="1"/>
    </xf>
    <xf numFmtId="9" fontId="25" fillId="9" borderId="15" xfId="22" applyNumberFormat="1" applyFont="1" applyFill="1" applyBorder="1" applyAlignment="1">
      <alignment horizontal="center" vertical="center" wrapText="1"/>
    </xf>
    <xf numFmtId="9" fontId="25" fillId="9" borderId="10" xfId="22" applyNumberFormat="1" applyFont="1" applyFill="1" applyBorder="1" applyAlignment="1">
      <alignment horizontal="center" vertical="center" wrapText="1"/>
    </xf>
    <xf numFmtId="9" fontId="25" fillId="9" borderId="59" xfId="22" applyNumberFormat="1" applyFont="1" applyFill="1" applyBorder="1" applyAlignment="1">
      <alignment horizontal="center" vertical="center" wrapText="1"/>
    </xf>
    <xf numFmtId="9" fontId="25" fillId="9" borderId="15" xfId="22" applyNumberFormat="1" applyFont="1" applyFill="1" applyBorder="1" applyAlignment="1">
      <alignment horizontal="left" vertical="center" wrapText="1"/>
    </xf>
    <xf numFmtId="9" fontId="25" fillId="9" borderId="10" xfId="22" applyNumberFormat="1" applyFont="1" applyFill="1" applyBorder="1" applyAlignment="1">
      <alignment horizontal="left" vertical="center" wrapText="1"/>
    </xf>
    <xf numFmtId="9" fontId="25" fillId="9" borderId="11" xfId="22" applyNumberFormat="1" applyFont="1" applyFill="1" applyBorder="1" applyAlignment="1">
      <alignment horizontal="left" vertical="center" wrapText="1"/>
    </xf>
    <xf numFmtId="9" fontId="35" fillId="9" borderId="7" xfId="22" applyNumberFormat="1" applyFont="1" applyFill="1" applyBorder="1" applyAlignment="1">
      <alignment horizontal="left" vertical="center" wrapText="1"/>
    </xf>
    <xf numFmtId="9" fontId="35" fillId="9" borderId="8" xfId="22" applyNumberFormat="1" applyFont="1" applyFill="1" applyBorder="1" applyAlignment="1">
      <alignment horizontal="left" vertical="center" wrapText="1"/>
    </xf>
    <xf numFmtId="9" fontId="35" fillId="9" borderId="15" xfId="22" applyNumberFormat="1" applyFont="1" applyFill="1" applyBorder="1" applyAlignment="1">
      <alignment horizontal="left" vertical="center" wrapText="1"/>
    </xf>
    <xf numFmtId="9" fontId="35" fillId="9" borderId="10" xfId="22" applyNumberFormat="1" applyFont="1" applyFill="1" applyBorder="1" applyAlignment="1">
      <alignment horizontal="left" vertical="center" wrapText="1"/>
    </xf>
    <xf numFmtId="9" fontId="35" fillId="9" borderId="11" xfId="22" applyNumberFormat="1" applyFont="1" applyFill="1" applyBorder="1" applyAlignment="1">
      <alignment horizontal="left" vertical="center" wrapText="1"/>
    </xf>
    <xf numFmtId="2" fontId="14" fillId="0" borderId="8" xfId="22" applyNumberFormat="1" applyFont="1" applyBorder="1" applyAlignment="1">
      <alignment horizontal="center" vertical="center" wrapText="1"/>
    </xf>
    <xf numFmtId="2" fontId="14" fillId="0" borderId="45" xfId="22" applyNumberFormat="1" applyFont="1" applyBorder="1" applyAlignment="1">
      <alignment horizontal="center" vertical="center" wrapText="1"/>
    </xf>
    <xf numFmtId="173" fontId="25" fillId="0" borderId="6" xfId="28" applyNumberFormat="1" applyFont="1" applyFill="1" applyBorder="1" applyAlignment="1">
      <alignment horizontal="center" vertical="center" wrapText="1"/>
    </xf>
    <xf numFmtId="173" fontId="25" fillId="0" borderId="5" xfId="28" applyNumberFormat="1" applyFont="1" applyFill="1" applyBorder="1" applyAlignment="1">
      <alignment horizontal="center" vertical="center" wrapText="1"/>
    </xf>
    <xf numFmtId="2" fontId="14" fillId="0" borderId="11" xfId="22" applyNumberFormat="1" applyFont="1" applyBorder="1" applyAlignment="1">
      <alignment horizontal="center" vertical="center" wrapText="1"/>
    </xf>
    <xf numFmtId="0" fontId="25" fillId="0" borderId="57" xfId="22" applyFont="1" applyBorder="1" applyAlignment="1">
      <alignment horizontal="center" vertical="center" wrapText="1"/>
    </xf>
    <xf numFmtId="0" fontId="25"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9" fontId="26" fillId="0" borderId="19" xfId="22" applyNumberFormat="1" applyFont="1" applyBorder="1" applyAlignment="1">
      <alignment horizontal="center" vertical="center" wrapText="1"/>
    </xf>
    <xf numFmtId="0" fontId="26" fillId="13" borderId="20" xfId="22" applyFont="1" applyFill="1" applyBorder="1" applyAlignment="1">
      <alignment horizontal="center" vertical="center" wrapText="1"/>
    </xf>
    <xf numFmtId="0" fontId="26" fillId="13" borderId="13" xfId="22" applyFont="1" applyFill="1" applyBorder="1" applyAlignment="1">
      <alignment horizontal="center" vertical="center" wrapText="1"/>
    </xf>
    <xf numFmtId="0" fontId="26" fillId="13" borderId="21"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6" fillId="0" borderId="34"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13" borderId="38" xfId="22"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3"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9" fontId="25" fillId="9" borderId="6" xfId="30" applyFont="1" applyFill="1" applyBorder="1" applyAlignment="1" applyProtection="1">
      <alignment horizontal="left" vertical="center" wrapText="1"/>
    </xf>
    <xf numFmtId="9" fontId="25" fillId="9" borderId="5" xfId="30" applyFont="1" applyFill="1" applyBorder="1" applyAlignment="1" applyProtection="1">
      <alignment horizontal="left" vertical="center" wrapText="1"/>
    </xf>
    <xf numFmtId="9" fontId="25" fillId="9" borderId="16" xfId="30" applyFont="1" applyFill="1" applyBorder="1" applyAlignment="1" applyProtection="1">
      <alignment horizontal="left" vertical="center" wrapText="1"/>
    </xf>
    <xf numFmtId="9" fontId="25" fillId="9" borderId="28" xfId="30" applyFont="1" applyFill="1" applyBorder="1" applyAlignment="1" applyProtection="1">
      <alignment horizontal="left" vertical="center" wrapText="1"/>
    </xf>
    <xf numFmtId="0" fontId="26" fillId="13" borderId="22"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6" fillId="13" borderId="34"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6"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35"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4" xfId="22" applyFont="1" applyFill="1" applyBorder="1" applyAlignment="1">
      <alignment horizontal="left" vertical="center" wrapText="1"/>
    </xf>
    <xf numFmtId="0" fontId="26" fillId="13" borderId="31" xfId="22" applyFont="1" applyFill="1" applyBorder="1" applyAlignment="1">
      <alignment horizontal="left" vertical="center" wrapText="1"/>
    </xf>
    <xf numFmtId="0" fontId="26" fillId="13" borderId="33" xfId="22" applyFont="1" applyFill="1" applyBorder="1" applyAlignment="1">
      <alignment horizontal="left" vertical="center" wrapText="1"/>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6" xfId="22" applyFont="1" applyBorder="1" applyAlignment="1">
      <alignment horizontal="center" vertical="center" wrapText="1"/>
    </xf>
    <xf numFmtId="0" fontId="26" fillId="0" borderId="44" xfId="22" applyFont="1" applyBorder="1" applyAlignment="1">
      <alignment horizontal="center" vertical="center" wrapText="1"/>
    </xf>
    <xf numFmtId="0" fontId="26" fillId="0" borderId="47" xfId="22" applyFont="1" applyBorder="1" applyAlignment="1">
      <alignment horizontal="center" vertical="center" wrapText="1"/>
    </xf>
    <xf numFmtId="0" fontId="34" fillId="0" borderId="31"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28" fillId="0" borderId="52" xfId="0" applyFont="1" applyBorder="1" applyAlignment="1">
      <alignment horizontal="center" vertical="center"/>
    </xf>
    <xf numFmtId="0" fontId="28" fillId="0" borderId="53" xfId="0" applyFont="1" applyBorder="1" applyAlignment="1">
      <alignment horizontal="center" vertical="center"/>
    </xf>
    <xf numFmtId="14" fontId="26" fillId="0" borderId="34" xfId="0" applyNumberFormat="1" applyFont="1" applyBorder="1" applyAlignment="1">
      <alignment horizontal="center" vertical="center"/>
    </xf>
    <xf numFmtId="0" fontId="26" fillId="0" borderId="3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13" borderId="31"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5" fillId="0" borderId="34"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6"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6" fillId="0" borderId="31" xfId="22" applyFont="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6" xfId="22" applyFont="1" applyFill="1" applyBorder="1" applyAlignment="1">
      <alignment horizontal="center" vertical="center" wrapText="1"/>
    </xf>
    <xf numFmtId="0" fontId="26" fillId="13" borderId="44" xfId="22" applyFont="1" applyFill="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32"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4" xfId="22" applyFont="1" applyFill="1" applyBorder="1" applyAlignment="1">
      <alignment horizontal="left"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9" fontId="25" fillId="0" borderId="6" xfId="28" applyFont="1" applyBorder="1" applyAlignment="1">
      <alignment horizontal="center" vertical="center" wrapText="1"/>
    </xf>
    <xf numFmtId="9" fontId="25" fillId="0" borderId="5" xfId="28" applyFont="1" applyBorder="1" applyAlignment="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8" xfId="30" applyFont="1" applyFill="1" applyBorder="1" applyAlignment="1" applyProtection="1">
      <alignment horizontal="left" vertical="center" wrapText="1"/>
    </xf>
    <xf numFmtId="9" fontId="25" fillId="0" borderId="43"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25" fillId="0" borderId="6" xfId="30" applyFont="1" applyFill="1" applyBorder="1" applyAlignment="1" applyProtection="1">
      <alignment horizontal="left" vertical="center" wrapText="1"/>
    </xf>
    <xf numFmtId="9" fontId="25" fillId="0" borderId="5" xfId="30" applyFont="1" applyFill="1" applyBorder="1" applyAlignment="1" applyProtection="1">
      <alignment horizontal="left"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44" xfId="22" applyNumberFormat="1" applyFont="1" applyBorder="1" applyAlignment="1">
      <alignment horizontal="left" vertical="center" wrapText="1"/>
    </xf>
    <xf numFmtId="9" fontId="25" fillId="0" borderId="45" xfId="22" applyNumberFormat="1" applyFont="1" applyBorder="1" applyAlignment="1">
      <alignment horizontal="left" vertical="center" wrapText="1"/>
    </xf>
    <xf numFmtId="9" fontId="40"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8" xfId="22" applyNumberFormat="1" applyFont="1" applyBorder="1" applyAlignment="1">
      <alignment horizontal="center" vertical="center" wrapText="1"/>
    </xf>
    <xf numFmtId="9" fontId="25" fillId="0" borderId="43" xfId="22" applyNumberFormat="1" applyFont="1" applyBorder="1" applyAlignment="1">
      <alignment horizontal="center" vertical="center" wrapText="1"/>
    </xf>
    <xf numFmtId="9" fontId="25" fillId="0" borderId="44" xfId="22" applyNumberFormat="1" applyFont="1" applyBorder="1" applyAlignment="1">
      <alignment horizontal="center" vertical="center" wrapText="1"/>
    </xf>
    <xf numFmtId="9" fontId="25" fillId="0" borderId="47" xfId="22" applyNumberFormat="1" applyFont="1" applyBorder="1" applyAlignment="1">
      <alignment horizontal="center" vertical="center" wrapText="1"/>
    </xf>
    <xf numFmtId="9" fontId="25" fillId="0" borderId="16" xfId="30" applyFont="1" applyFill="1" applyBorder="1" applyAlignment="1" applyProtection="1">
      <alignment horizontal="left" vertical="center" wrapText="1"/>
    </xf>
    <xf numFmtId="9" fontId="25" fillId="0" borderId="28" xfId="30" applyFont="1" applyFill="1" applyBorder="1" applyAlignment="1" applyProtection="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41" fillId="9" borderId="29" xfId="22" applyNumberFormat="1" applyFont="1" applyFill="1" applyBorder="1" applyAlignment="1">
      <alignment horizontal="left" vertical="center" wrapText="1"/>
    </xf>
    <xf numFmtId="9" fontId="41" fillId="9" borderId="7" xfId="22" applyNumberFormat="1" applyFont="1" applyFill="1" applyBorder="1" applyAlignment="1">
      <alignment horizontal="left" vertical="center" wrapText="1"/>
    </xf>
    <xf numFmtId="9" fontId="41" fillId="9" borderId="8" xfId="22" applyNumberFormat="1" applyFont="1" applyFill="1" applyBorder="1" applyAlignment="1">
      <alignment horizontal="left" vertical="center" wrapText="1"/>
    </xf>
    <xf numFmtId="9" fontId="41" fillId="9" borderId="15" xfId="22" applyNumberFormat="1" applyFont="1" applyFill="1" applyBorder="1" applyAlignment="1">
      <alignment horizontal="left" vertical="center" wrapText="1"/>
    </xf>
    <xf numFmtId="9" fontId="41" fillId="9" borderId="10" xfId="22" applyNumberFormat="1" applyFont="1" applyFill="1" applyBorder="1" applyAlignment="1">
      <alignment horizontal="left" vertical="center" wrapText="1"/>
    </xf>
    <xf numFmtId="9" fontId="41" fillId="9" borderId="11" xfId="22" applyNumberFormat="1" applyFont="1" applyFill="1" applyBorder="1" applyAlignment="1">
      <alignment horizontal="left" vertical="center" wrapText="1"/>
    </xf>
    <xf numFmtId="0" fontId="40" fillId="0" borderId="29" xfId="34" applyBorder="1" applyAlignment="1">
      <alignment horizontal="center" vertical="center" wrapText="1"/>
    </xf>
    <xf numFmtId="0" fontId="28" fillId="0" borderId="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7" xfId="0" applyFont="1" applyBorder="1" applyAlignment="1">
      <alignment horizontal="center" vertical="center" wrapText="1"/>
    </xf>
    <xf numFmtId="9" fontId="41" fillId="9" borderId="43" xfId="22" applyNumberFormat="1" applyFont="1" applyFill="1" applyBorder="1" applyAlignment="1">
      <alignment horizontal="left" vertical="center" wrapText="1"/>
    </xf>
    <xf numFmtId="9" fontId="41" fillId="9" borderId="44" xfId="22" applyNumberFormat="1" applyFont="1" applyFill="1" applyBorder="1" applyAlignment="1">
      <alignment horizontal="left" vertical="center" wrapText="1"/>
    </xf>
    <xf numFmtId="9" fontId="41" fillId="9" borderId="45" xfId="22" applyNumberFormat="1" applyFont="1" applyFill="1" applyBorder="1" applyAlignment="1">
      <alignment horizontal="left" vertical="center" wrapText="1"/>
    </xf>
    <xf numFmtId="0" fontId="0" fillId="0" borderId="4" xfId="0" applyBorder="1" applyAlignment="1">
      <alignment horizontal="center" vertical="center" wrapText="1"/>
    </xf>
    <xf numFmtId="0" fontId="41" fillId="9" borderId="5" xfId="22" applyFont="1" applyFill="1" applyBorder="1" applyAlignment="1">
      <alignment horizontal="left" vertical="center" wrapText="1"/>
    </xf>
    <xf numFmtId="0" fontId="35" fillId="0" borderId="5" xfId="22" applyFont="1" applyBorder="1" applyAlignment="1">
      <alignment horizontal="center" vertical="center" wrapText="1"/>
    </xf>
    <xf numFmtId="0" fontId="35" fillId="0" borderId="28" xfId="22" applyFont="1" applyBorder="1" applyAlignment="1">
      <alignment horizontal="center" vertical="center" wrapText="1"/>
    </xf>
    <xf numFmtId="9" fontId="41" fillId="9" borderId="6" xfId="30" applyFont="1" applyFill="1" applyBorder="1" applyAlignment="1" applyProtection="1">
      <alignment horizontal="left" vertical="center" wrapText="1"/>
    </xf>
    <xf numFmtId="0" fontId="26" fillId="0" borderId="19" xfId="22" applyFont="1" applyBorder="1" applyAlignment="1">
      <alignment horizontal="center" vertical="center" wrapText="1"/>
    </xf>
    <xf numFmtId="9" fontId="41" fillId="9" borderId="29" xfId="30" applyFont="1" applyFill="1" applyBorder="1" applyAlignment="1" applyProtection="1">
      <alignment horizontal="left" vertical="center" wrapText="1"/>
    </xf>
    <xf numFmtId="9" fontId="41" fillId="9" borderId="7" xfId="30" applyFont="1" applyFill="1" applyBorder="1" applyAlignment="1" applyProtection="1">
      <alignment horizontal="left" vertical="center" wrapText="1"/>
    </xf>
    <xf numFmtId="9" fontId="41" fillId="9" borderId="8" xfId="30" applyFont="1" applyFill="1" applyBorder="1" applyAlignment="1" applyProtection="1">
      <alignment horizontal="left" vertical="center" wrapText="1"/>
    </xf>
    <xf numFmtId="9" fontId="41" fillId="9" borderId="15" xfId="30" applyFont="1" applyFill="1" applyBorder="1" applyAlignment="1" applyProtection="1">
      <alignment horizontal="left" vertical="center" wrapText="1"/>
    </xf>
    <xf numFmtId="9" fontId="41" fillId="9" borderId="10" xfId="30" applyFont="1" applyFill="1" applyBorder="1" applyAlignment="1" applyProtection="1">
      <alignment horizontal="left" vertical="center" wrapText="1"/>
    </xf>
    <xf numFmtId="9" fontId="41" fillId="9" borderId="11" xfId="30" applyFont="1" applyFill="1" applyBorder="1" applyAlignment="1" applyProtection="1">
      <alignment horizontal="left" vertical="center" wrapText="1"/>
    </xf>
    <xf numFmtId="9" fontId="40" fillId="9" borderId="29" xfId="34" applyNumberFormat="1" applyFill="1" applyBorder="1" applyAlignment="1">
      <alignment horizontal="left" vertical="center" wrapText="1"/>
    </xf>
    <xf numFmtId="9" fontId="41" fillId="9" borderId="58" xfId="22" applyNumberFormat="1" applyFont="1" applyFill="1" applyBorder="1" applyAlignment="1">
      <alignment horizontal="left" vertical="center" wrapText="1"/>
    </xf>
    <xf numFmtId="9" fontId="41" fillId="9" borderId="47" xfId="22" applyNumberFormat="1" applyFont="1" applyFill="1" applyBorder="1" applyAlignment="1">
      <alignment horizontal="left" vertical="center" wrapText="1"/>
    </xf>
    <xf numFmtId="9" fontId="41" fillId="9" borderId="59" xfId="22" applyNumberFormat="1" applyFont="1" applyFill="1" applyBorder="1" applyAlignment="1">
      <alignment horizontal="left" vertical="center" wrapText="1"/>
    </xf>
    <xf numFmtId="9" fontId="25" fillId="9" borderId="6" xfId="30" applyFont="1" applyFill="1" applyBorder="1" applyAlignment="1" applyProtection="1">
      <alignment vertical="center" wrapText="1"/>
    </xf>
    <xf numFmtId="9" fontId="25" fillId="9" borderId="16" xfId="30" applyFont="1" applyFill="1" applyBorder="1" applyAlignment="1" applyProtection="1">
      <alignment vertical="center" wrapText="1"/>
    </xf>
    <xf numFmtId="9" fontId="25" fillId="9" borderId="5" xfId="30" applyFont="1" applyFill="1" applyBorder="1" applyAlignment="1" applyProtection="1">
      <alignment vertical="center" wrapText="1"/>
    </xf>
    <xf numFmtId="9" fontId="25" fillId="9" borderId="28" xfId="30" applyFont="1" applyFill="1" applyBorder="1" applyAlignment="1" applyProtection="1">
      <alignment vertical="center" wrapText="1"/>
    </xf>
    <xf numFmtId="9" fontId="25" fillId="9" borderId="29" xfId="30" applyFont="1" applyFill="1" applyBorder="1" applyAlignment="1" applyProtection="1">
      <alignment vertical="center" wrapText="1"/>
    </xf>
    <xf numFmtId="9" fontId="25" fillId="9" borderId="7" xfId="30" applyFont="1" applyFill="1" applyBorder="1" applyAlignment="1" applyProtection="1">
      <alignment vertical="center" wrapText="1"/>
    </xf>
    <xf numFmtId="9" fontId="25" fillId="9" borderId="8" xfId="30" applyFont="1" applyFill="1" applyBorder="1" applyAlignment="1" applyProtection="1">
      <alignment vertical="center" wrapText="1"/>
    </xf>
    <xf numFmtId="9" fontId="25" fillId="9" borderId="43" xfId="30" applyFont="1" applyFill="1" applyBorder="1" applyAlignment="1" applyProtection="1">
      <alignment vertical="center" wrapText="1"/>
    </xf>
    <xf numFmtId="9" fontId="25" fillId="9" borderId="44" xfId="30" applyFont="1" applyFill="1" applyBorder="1" applyAlignment="1" applyProtection="1">
      <alignment vertical="center" wrapText="1"/>
    </xf>
    <xf numFmtId="9" fontId="25" fillId="9" borderId="45" xfId="30" applyFont="1" applyFill="1" applyBorder="1" applyAlignment="1" applyProtection="1">
      <alignment vertical="center" wrapText="1"/>
    </xf>
    <xf numFmtId="9" fontId="41" fillId="0" borderId="6" xfId="30" applyFont="1" applyFill="1" applyBorder="1" applyAlignment="1" applyProtection="1">
      <alignment horizontal="left" vertical="center" wrapText="1"/>
    </xf>
    <xf numFmtId="9" fontId="41" fillId="0" borderId="16" xfId="30" applyFont="1" applyFill="1" applyBorder="1" applyAlignment="1" applyProtection="1">
      <alignment horizontal="left" vertical="center" wrapText="1"/>
    </xf>
    <xf numFmtId="9" fontId="41" fillId="0" borderId="5" xfId="30" applyFont="1" applyFill="1" applyBorder="1" applyAlignment="1" applyProtection="1">
      <alignment horizontal="left" vertical="center" wrapText="1"/>
    </xf>
    <xf numFmtId="9" fontId="41" fillId="0" borderId="28" xfId="30" applyFont="1" applyFill="1" applyBorder="1" applyAlignment="1" applyProtection="1">
      <alignment horizontal="left" vertical="center" wrapText="1"/>
    </xf>
    <xf numFmtId="9" fontId="41" fillId="0" borderId="29" xfId="30" applyFont="1" applyFill="1" applyBorder="1" applyAlignment="1" applyProtection="1">
      <alignment horizontal="left" vertical="center" wrapText="1"/>
    </xf>
    <xf numFmtId="9" fontId="45" fillId="0" borderId="7" xfId="30" applyFont="1" applyFill="1" applyBorder="1" applyAlignment="1" applyProtection="1">
      <alignment horizontal="left" vertical="center" wrapText="1"/>
    </xf>
    <xf numFmtId="9" fontId="45" fillId="0" borderId="8" xfId="30" applyFont="1" applyFill="1" applyBorder="1" applyAlignment="1" applyProtection="1">
      <alignment horizontal="left" vertical="center" wrapText="1"/>
    </xf>
    <xf numFmtId="9" fontId="45" fillId="0" borderId="43" xfId="30" applyFont="1" applyFill="1" applyBorder="1" applyAlignment="1" applyProtection="1">
      <alignment horizontal="left" vertical="center" wrapText="1"/>
    </xf>
    <xf numFmtId="9" fontId="45" fillId="0" borderId="44" xfId="30" applyFont="1" applyFill="1" applyBorder="1" applyAlignment="1" applyProtection="1">
      <alignment horizontal="left" vertical="center" wrapText="1"/>
    </xf>
    <xf numFmtId="9" fontId="45" fillId="0" borderId="45" xfId="30" applyFont="1" applyFill="1" applyBorder="1" applyAlignment="1" applyProtection="1">
      <alignment horizontal="left" vertical="center" wrapText="1"/>
    </xf>
    <xf numFmtId="9" fontId="45" fillId="9" borderId="7" xfId="22" applyNumberFormat="1" applyFont="1" applyFill="1" applyBorder="1" applyAlignment="1">
      <alignment horizontal="left" vertical="center" wrapText="1"/>
    </xf>
    <xf numFmtId="9" fontId="45" fillId="9" borderId="8" xfId="22" applyNumberFormat="1" applyFont="1" applyFill="1" applyBorder="1" applyAlignment="1">
      <alignment horizontal="left" vertical="center" wrapText="1"/>
    </xf>
    <xf numFmtId="9" fontId="45" fillId="9" borderId="15" xfId="22" applyNumberFormat="1" applyFont="1" applyFill="1" applyBorder="1" applyAlignment="1">
      <alignment horizontal="left" vertical="center" wrapText="1"/>
    </xf>
    <xf numFmtId="9" fontId="45" fillId="9" borderId="10" xfId="22" applyNumberFormat="1" applyFont="1" applyFill="1" applyBorder="1" applyAlignment="1">
      <alignment horizontal="left" vertical="center" wrapText="1"/>
    </xf>
    <xf numFmtId="9" fontId="45" fillId="9" borderId="11" xfId="22" applyNumberFormat="1" applyFont="1" applyFill="1" applyBorder="1" applyAlignment="1">
      <alignment horizontal="left" vertical="center" wrapText="1"/>
    </xf>
    <xf numFmtId="9" fontId="40" fillId="0" borderId="29" xfId="34" applyNumberFormat="1" applyBorder="1" applyAlignment="1">
      <alignment horizontal="left" vertical="center" wrapText="1"/>
    </xf>
    <xf numFmtId="9" fontId="41" fillId="0" borderId="7" xfId="22" applyNumberFormat="1" applyFont="1" applyBorder="1" applyAlignment="1">
      <alignment horizontal="left" vertical="center" wrapText="1"/>
    </xf>
    <xf numFmtId="9" fontId="41" fillId="0" borderId="58" xfId="22" applyNumberFormat="1" applyFont="1" applyBorder="1" applyAlignment="1">
      <alignment horizontal="left" vertical="center" wrapText="1"/>
    </xf>
    <xf numFmtId="9" fontId="41"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59" xfId="22" applyNumberFormat="1" applyFont="1" applyBorder="1" applyAlignment="1">
      <alignment horizontal="left" vertical="center" wrapText="1"/>
    </xf>
    <xf numFmtId="9" fontId="41" fillId="0" borderId="29" xfId="22" applyNumberFormat="1" applyFont="1" applyBorder="1" applyAlignment="1">
      <alignment horizontal="left" vertical="center" wrapText="1"/>
    </xf>
    <xf numFmtId="9" fontId="41" fillId="0" borderId="8" xfId="22" applyNumberFormat="1" applyFont="1" applyBorder="1" applyAlignment="1">
      <alignment horizontal="left" vertical="center" wrapText="1"/>
    </xf>
    <xf numFmtId="9" fontId="41" fillId="0" borderId="43" xfId="22" applyNumberFormat="1" applyFont="1" applyBorder="1" applyAlignment="1">
      <alignment horizontal="left" vertical="center" wrapText="1"/>
    </xf>
    <xf numFmtId="9" fontId="41" fillId="0" borderId="44" xfId="22" applyNumberFormat="1" applyFont="1" applyBorder="1" applyAlignment="1">
      <alignment horizontal="left" vertical="center" wrapText="1"/>
    </xf>
    <xf numFmtId="9" fontId="41" fillId="0" borderId="45" xfId="22" applyNumberFormat="1" applyFont="1" applyBorder="1" applyAlignment="1">
      <alignment horizontal="left" vertical="center" wrapText="1"/>
    </xf>
    <xf numFmtId="9" fontId="41" fillId="0" borderId="47" xfId="22" applyNumberFormat="1" applyFont="1" applyBorder="1" applyAlignment="1">
      <alignment horizontal="left" vertical="center" wrapText="1"/>
    </xf>
    <xf numFmtId="9" fontId="25" fillId="9" borderId="29" xfId="22" applyNumberFormat="1" applyFont="1" applyFill="1" applyBorder="1" applyAlignment="1">
      <alignment horizontal="left" wrapText="1"/>
    </xf>
    <xf numFmtId="9" fontId="25" fillId="9" borderId="7" xfId="22" applyNumberFormat="1" applyFont="1" applyFill="1" applyBorder="1" applyAlignment="1">
      <alignment horizontal="left" wrapText="1"/>
    </xf>
    <xf numFmtId="9" fontId="25" fillId="9" borderId="8" xfId="22" applyNumberFormat="1" applyFont="1" applyFill="1" applyBorder="1" applyAlignment="1">
      <alignment horizontal="left" wrapText="1"/>
    </xf>
    <xf numFmtId="9" fontId="25" fillId="9" borderId="43" xfId="22" applyNumberFormat="1" applyFont="1" applyFill="1" applyBorder="1" applyAlignment="1">
      <alignment horizontal="left" wrapText="1"/>
    </xf>
    <xf numFmtId="9" fontId="25" fillId="9" borderId="44" xfId="22" applyNumberFormat="1" applyFont="1" applyFill="1" applyBorder="1" applyAlignment="1">
      <alignment horizontal="left" wrapText="1"/>
    </xf>
    <xf numFmtId="9" fontId="25" fillId="9" borderId="45" xfId="22" applyNumberFormat="1" applyFont="1" applyFill="1" applyBorder="1" applyAlignment="1">
      <alignment horizontal="left" wrapText="1"/>
    </xf>
    <xf numFmtId="9" fontId="41" fillId="0" borderId="6" xfId="30" applyFont="1" applyFill="1" applyBorder="1" applyAlignment="1" applyProtection="1">
      <alignment vertical="center" wrapText="1"/>
    </xf>
    <xf numFmtId="9" fontId="41" fillId="0" borderId="16" xfId="30" applyFont="1" applyFill="1" applyBorder="1" applyAlignment="1" applyProtection="1">
      <alignment vertical="center" wrapText="1"/>
    </xf>
    <xf numFmtId="9" fontId="41" fillId="0" borderId="5" xfId="30" applyFont="1" applyFill="1" applyBorder="1" applyAlignment="1" applyProtection="1">
      <alignment vertical="center" wrapText="1"/>
    </xf>
    <xf numFmtId="9" fontId="41" fillId="0" borderId="28" xfId="30" applyFont="1" applyFill="1" applyBorder="1" applyAlignment="1" applyProtection="1">
      <alignment vertical="center" wrapText="1"/>
    </xf>
    <xf numFmtId="173" fontId="26" fillId="0" borderId="3" xfId="22" applyNumberFormat="1" applyFont="1" applyBorder="1" applyAlignment="1">
      <alignment horizontal="center" vertical="center" wrapText="1"/>
    </xf>
    <xf numFmtId="9" fontId="41" fillId="9" borderId="29" xfId="30" applyFont="1" applyFill="1" applyBorder="1" applyAlignment="1" applyProtection="1">
      <alignment vertical="center" wrapText="1"/>
    </xf>
    <xf numFmtId="9" fontId="41" fillId="9" borderId="7" xfId="30" applyFont="1" applyFill="1" applyBorder="1" applyAlignment="1" applyProtection="1">
      <alignment vertical="center" wrapText="1"/>
    </xf>
    <xf numFmtId="9" fontId="41" fillId="9" borderId="8" xfId="30" applyFont="1" applyFill="1" applyBorder="1" applyAlignment="1" applyProtection="1">
      <alignment vertical="center" wrapText="1"/>
    </xf>
    <xf numFmtId="9" fontId="41" fillId="9" borderId="43" xfId="30" applyFont="1" applyFill="1" applyBorder="1" applyAlignment="1" applyProtection="1">
      <alignment vertical="center" wrapText="1"/>
    </xf>
    <xf numFmtId="9" fontId="41" fillId="9" borderId="44" xfId="30" applyFont="1" applyFill="1" applyBorder="1" applyAlignment="1" applyProtection="1">
      <alignment vertical="center" wrapText="1"/>
    </xf>
    <xf numFmtId="9" fontId="41" fillId="9" borderId="45" xfId="30" applyFont="1" applyFill="1" applyBorder="1" applyAlignment="1" applyProtection="1">
      <alignment vertical="center" wrapText="1"/>
    </xf>
    <xf numFmtId="9" fontId="41" fillId="0" borderId="29" xfId="30" applyFont="1" applyFill="1" applyBorder="1" applyAlignment="1" applyProtection="1">
      <alignment vertical="center" wrapText="1"/>
    </xf>
    <xf numFmtId="9" fontId="41" fillId="0" borderId="7" xfId="30" applyFont="1" applyFill="1" applyBorder="1" applyAlignment="1" applyProtection="1">
      <alignment vertical="center" wrapText="1"/>
    </xf>
    <xf numFmtId="9" fontId="41" fillId="0" borderId="8" xfId="30" applyFont="1" applyFill="1" applyBorder="1" applyAlignment="1" applyProtection="1">
      <alignment vertical="center" wrapText="1"/>
    </xf>
    <xf numFmtId="9" fontId="41" fillId="0" borderId="43" xfId="30" applyFont="1" applyFill="1" applyBorder="1" applyAlignment="1" applyProtection="1">
      <alignment vertical="center" wrapText="1"/>
    </xf>
    <xf numFmtId="9" fontId="41" fillId="0" borderId="44" xfId="30" applyFont="1" applyFill="1" applyBorder="1" applyAlignment="1" applyProtection="1">
      <alignment vertical="center" wrapText="1"/>
    </xf>
    <xf numFmtId="9" fontId="41" fillId="0" borderId="45" xfId="30" applyFont="1" applyFill="1" applyBorder="1" applyAlignment="1" applyProtection="1">
      <alignment vertical="center" wrapText="1"/>
    </xf>
    <xf numFmtId="9" fontId="41" fillId="0" borderId="11" xfId="22" applyNumberFormat="1" applyFont="1" applyBorder="1" applyAlignment="1">
      <alignment horizontal="left" vertical="center" wrapText="1"/>
    </xf>
    <xf numFmtId="9" fontId="25" fillId="0" borderId="30" xfId="22" applyNumberFormat="1" applyFont="1" applyBorder="1" applyAlignment="1">
      <alignment horizontal="left" vertical="center" wrapText="1"/>
    </xf>
    <xf numFmtId="9" fontId="25" fillId="0" borderId="0" xfId="22" applyNumberFormat="1" applyFont="1" applyBorder="1" applyAlignment="1">
      <alignment horizontal="left" vertical="center" wrapText="1"/>
    </xf>
    <xf numFmtId="9" fontId="25" fillId="0" borderId="9" xfId="22" applyNumberFormat="1" applyFont="1" applyBorder="1" applyAlignment="1">
      <alignment horizontal="left"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43"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41" fillId="0" borderId="29" xfId="22" applyNumberFormat="1" applyFont="1" applyBorder="1" applyAlignment="1">
      <alignment vertical="center" wrapText="1"/>
    </xf>
    <xf numFmtId="9" fontId="41" fillId="0" borderId="7" xfId="22" applyNumberFormat="1" applyFont="1" applyBorder="1" applyAlignment="1">
      <alignment vertical="center" wrapText="1"/>
    </xf>
    <xf numFmtId="9" fontId="41" fillId="0" borderId="8" xfId="22" applyNumberFormat="1" applyFont="1" applyBorder="1" applyAlignment="1">
      <alignment vertical="center" wrapText="1"/>
    </xf>
    <xf numFmtId="9" fontId="41" fillId="0" borderId="15"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9" fontId="25" fillId="0" borderId="29" xfId="22" applyNumberFormat="1" applyFont="1" applyBorder="1" applyAlignment="1">
      <alignment horizontal="center" vertical="center" wrapText="1"/>
    </xf>
    <xf numFmtId="0" fontId="42" fillId="0" borderId="42" xfId="0" applyFont="1" applyBorder="1" applyAlignment="1">
      <alignment horizontal="left" vertical="center" wrapText="1"/>
    </xf>
    <xf numFmtId="0" fontId="42" fillId="0" borderId="21" xfId="0" applyFont="1" applyBorder="1" applyAlignment="1">
      <alignment horizontal="left" vertical="center" wrapText="1"/>
    </xf>
    <xf numFmtId="0" fontId="42" fillId="0" borderId="31" xfId="0" applyFont="1" applyBorder="1" applyAlignment="1">
      <alignment horizontal="left" vertical="center" wrapText="1"/>
    </xf>
    <xf numFmtId="0" fontId="42" fillId="0" borderId="69" xfId="0" applyFont="1" applyBorder="1" applyAlignment="1">
      <alignment horizontal="left" vertical="center" wrapText="1"/>
    </xf>
    <xf numFmtId="0" fontId="19" fillId="0" borderId="6" xfId="0" applyFont="1" applyBorder="1" applyAlignment="1">
      <alignment horizontal="left" vertical="center" wrapText="1"/>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2" fillId="9" borderId="6" xfId="22" applyFont="1" applyFill="1" applyBorder="1" applyAlignment="1">
      <alignment horizontal="left" vertical="center" wrapText="1"/>
    </xf>
    <xf numFmtId="0" fontId="19" fillId="12" borderId="6" xfId="22" applyFont="1" applyFill="1" applyBorder="1" applyAlignment="1">
      <alignment horizontal="center" vertical="center" wrapText="1"/>
    </xf>
    <xf numFmtId="0" fontId="42" fillId="12" borderId="6" xfId="22" applyFont="1" applyFill="1" applyBorder="1" applyAlignment="1">
      <alignment horizontal="center" vertical="center" wrapText="1"/>
    </xf>
    <xf numFmtId="0" fontId="19" fillId="10" borderId="29"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30" xfId="0" applyFont="1" applyFill="1" applyBorder="1" applyAlignment="1">
      <alignment horizontal="center" vertical="center"/>
    </xf>
    <xf numFmtId="0" fontId="19" fillId="10" borderId="0" xfId="0" applyFont="1" applyFill="1" applyAlignment="1">
      <alignment horizontal="center" vertical="center"/>
    </xf>
    <xf numFmtId="0" fontId="19" fillId="10" borderId="9" xfId="0" applyFont="1" applyFill="1" applyBorder="1" applyAlignment="1">
      <alignment horizontal="center" vertical="center"/>
    </xf>
    <xf numFmtId="0" fontId="19" fillId="10" borderId="15" xfId="0" applyFont="1" applyFill="1" applyBorder="1" applyAlignment="1">
      <alignment horizontal="center" vertical="center"/>
    </xf>
    <xf numFmtId="0" fontId="19" fillId="10" borderId="10" xfId="0" applyFont="1" applyFill="1" applyBorder="1" applyAlignment="1">
      <alignment horizontal="center" vertical="center"/>
    </xf>
    <xf numFmtId="0" fontId="19" fillId="10" borderId="11"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12" xfId="0" applyFont="1" applyFill="1" applyBorder="1" applyAlignment="1">
      <alignment horizontal="center" vertical="center"/>
    </xf>
    <xf numFmtId="0" fontId="19" fillId="10" borderId="37" xfId="0" applyFont="1" applyFill="1" applyBorder="1" applyAlignment="1">
      <alignment horizontal="center" vertical="center"/>
    </xf>
    <xf numFmtId="0" fontId="19" fillId="10" borderId="38" xfId="0" applyFont="1" applyFill="1" applyBorder="1" applyAlignment="1">
      <alignment horizontal="center" vertical="center"/>
    </xf>
    <xf numFmtId="0" fontId="19" fillId="10" borderId="6" xfId="0" applyFont="1" applyFill="1" applyBorder="1" applyAlignment="1">
      <alignment horizontal="center" vertical="center" wrapText="1"/>
    </xf>
    <xf numFmtId="14" fontId="42" fillId="0" borderId="34" xfId="0" applyNumberFormat="1" applyFont="1" applyBorder="1" applyAlignment="1">
      <alignment horizontal="center" vertical="center"/>
    </xf>
    <xf numFmtId="0" fontId="42" fillId="0" borderId="36"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6" xfId="0" applyFont="1" applyBorder="1" applyAlignment="1">
      <alignment horizontal="center" vertical="center"/>
    </xf>
    <xf numFmtId="0" fontId="42" fillId="0" borderId="47" xfId="0" applyFont="1" applyBorder="1" applyAlignment="1">
      <alignment horizontal="center" vertical="center"/>
    </xf>
    <xf numFmtId="0" fontId="19" fillId="10" borderId="12"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8" fillId="0" borderId="6" xfId="0" applyFont="1" applyBorder="1" applyAlignment="1">
      <alignment horizontal="left" vertical="center"/>
    </xf>
    <xf numFmtId="0" fontId="18" fillId="0" borderId="12"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9" fillId="10" borderId="38" xfId="0" applyFont="1" applyFill="1" applyBorder="1" applyAlignment="1">
      <alignment horizontal="center" vertical="center" wrapText="1"/>
    </xf>
    <xf numFmtId="0" fontId="26" fillId="0" borderId="6" xfId="0" applyFont="1" applyBorder="1" applyAlignment="1">
      <alignment vertical="center" wrapText="1"/>
    </xf>
    <xf numFmtId="0" fontId="33" fillId="0" borderId="6" xfId="0" applyFont="1" applyBorder="1" applyAlignment="1">
      <alignment horizontal="center" vertical="center"/>
    </xf>
    <xf numFmtId="0" fontId="26" fillId="0" borderId="6" xfId="0" applyFont="1" applyBorder="1" applyAlignment="1">
      <alignment horizontal="center" vertical="center"/>
    </xf>
    <xf numFmtId="0" fontId="26" fillId="10" borderId="12"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26" fillId="10" borderId="37"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8" fillId="0" borderId="27" xfId="0" applyFont="1" applyBorder="1" applyAlignment="1">
      <alignment horizontal="center"/>
    </xf>
    <xf numFmtId="0" fontId="28" fillId="0" borderId="60" xfId="0" applyFont="1" applyBorder="1" applyAlignment="1">
      <alignment horizontal="center"/>
    </xf>
    <xf numFmtId="0" fontId="28" fillId="0" borderId="53" xfId="0" applyFont="1" applyBorder="1" applyAlignment="1">
      <alignment horizontal="center"/>
    </xf>
    <xf numFmtId="0" fontId="26" fillId="13" borderId="48" xfId="22" applyFont="1" applyFill="1" applyBorder="1" applyAlignment="1">
      <alignment horizontal="center" vertical="center" wrapText="1"/>
    </xf>
    <xf numFmtId="0" fontId="26" fillId="13" borderId="49" xfId="22" applyFont="1" applyFill="1" applyBorder="1" applyAlignment="1">
      <alignment horizontal="center" vertical="center" wrapText="1"/>
    </xf>
    <xf numFmtId="0" fontId="28" fillId="0" borderId="12" xfId="0" applyFont="1" applyBorder="1" applyAlignment="1">
      <alignment horizontal="center"/>
    </xf>
    <xf numFmtId="0" fontId="28" fillId="0" borderId="37" xfId="0" applyFont="1" applyBorder="1" applyAlignment="1">
      <alignment horizontal="center"/>
    </xf>
    <xf numFmtId="0" fontId="28" fillId="0" borderId="51" xfId="0" applyFont="1" applyBorder="1" applyAlignment="1">
      <alignment horizontal="center"/>
    </xf>
    <xf numFmtId="0" fontId="28" fillId="0" borderId="15" xfId="0" applyFont="1" applyBorder="1" applyAlignment="1">
      <alignment horizontal="center"/>
    </xf>
    <xf numFmtId="0" fontId="28" fillId="0" borderId="10" xfId="0" applyFont="1" applyBorder="1" applyAlignment="1">
      <alignment horizontal="center"/>
    </xf>
    <xf numFmtId="0" fontId="28" fillId="0" borderId="59"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41" fillId="0" borderId="6" xfId="37" applyNumberFormat="1" applyFont="1" applyFill="1" applyBorder="1" applyAlignment="1">
      <alignment vertical="center" wrapText="1"/>
    </xf>
  </cellXfs>
  <cellStyles count="38">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6C11E5C8-750F-40D9-9A27-B042A98B49E9}"/>
    <cellStyle name="Normal 6 2" xfId="27" xr:uid="{00000000-0005-0000-0000-00001B000000}"/>
    <cellStyle name="Percent" xfId="35" xr:uid="{654B71D0-3F4E-4732-AA45-D2199B9D4DB2}"/>
    <cellStyle name="Porcentaje" xfId="28" builtinId="5"/>
    <cellStyle name="Porcentaje 2" xfId="29" xr:uid="{00000000-0005-0000-0000-00001D000000}"/>
    <cellStyle name="Porcentaje 3" xfId="37" xr:uid="{86ECFADE-25D9-4F36-B42F-A09E91E18437}"/>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1D5BE2A-6BD4-43A5-AAF3-41B74B59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D4B1F6-F7B4-479A-A891-BED167A4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AB4DC21-F59C-4EB9-BC5B-279F85E9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1A97AA-A7EA-4A3D-B3AB-674ABCAE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8CDED37-5CDC-4FF4-9FD2-A16DCBCE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0A4D59-4A2D-40E1-B3A9-16CA8AA3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E93593-2403-4880-890B-B8DBD6B7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DBD1C4-12FD-465A-B800-D6B4EEF03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FB104FB-2398-4FC2-BB58-2E9E3EEEA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gVRxHALtmxCuBK4YIxRe_QBNIGLX4SUQGk_bTRGssuFmQ?e=OZAp71" TargetMode="External"/><Relationship Id="rId2" Type="http://schemas.openxmlformats.org/officeDocument/2006/relationships/hyperlink" Target="https://secretariadistritald-my.sharepoint.com/:f:/g/personal/cvillareal_sdmujer_gov_co/EgVRxHALtmxCuBK4YIxRe_QBNIGLX4SUQGk_bTRGssuFmQ?e=OZAp71" TargetMode="External"/><Relationship Id="rId1" Type="http://schemas.openxmlformats.org/officeDocument/2006/relationships/hyperlink" Target="https://secretariadistritald-my.sharepoint.com/:f:/g/personal/cvillareal_sdmujer_gov_co/EpjvjERXcqVPiWzdHprqACgBMG_n0R3lztUakV-4KBcHlA?e=bbfHOq"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my.sharepoint.com/:f:/g/personal/cvillareal_sdmujer_gov_co/EvZySx1uVv1IvOllydL_xQ0B_7sevtH49S6K1pPLf9z8BQ?e=CED8f9"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cvillareal_sdmujer_gov_co/Et4SGYEHyEZMkHtBSXj4LE0Bio7naF9XyqMWBSLy9Zv4nA?e=mfKHNL" TargetMode="External"/><Relationship Id="rId1" Type="http://schemas.openxmlformats.org/officeDocument/2006/relationships/hyperlink" Target="https://secretariadistritald-my.sharepoint.com/:f:/g/personal/cvillareal_sdmujer_gov_co/EomDA83atuZAsc4p5eRipL8B9BmGRBiJYqIYUqpfmGh9Eg?e=7ijvmC"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f:/g/personal/cvillareal_sdmujer_gov_co/EkPAk-1IISlOga3JEaQLoaYBPOmLp-UPap7bqig67PfqEw?e=lJZ1hF" TargetMode="External"/><Relationship Id="rId1" Type="http://schemas.openxmlformats.org/officeDocument/2006/relationships/hyperlink" Target="https://secretariadistritald-my.sharepoint.com/:f:/g/personal/cvillareal_sdmujer_gov_co/EkPAk-1IISlOga3JEaQLoaYBPOmLp-UPap7bqig67PfqEw?e=lJZ1h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f:/g/personal/cvillareal_sdmujer_gov_co/EoePUAPsqElGnh69ZeU6gx4BL9Dhn7XTZMul-f3qjfnuRg?e=3r0glR" TargetMode="External"/><Relationship Id="rId1" Type="http://schemas.openxmlformats.org/officeDocument/2006/relationships/hyperlink" Target="https://secretariadistritald-my.sharepoint.com/:f:/g/personal/cvillareal_sdmujer_gov_co/EuO8UM2gzaRGkEqSHPRx-pYBF-Ljcs6ZpW450vuAMbeCWQ?e=1HWtBx"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rEwvqFtuGZJga_Kdw3k7OEBbu_rDDHVFfSW-LW4ucoqkw?e=oxWb0B" TargetMode="External"/><Relationship Id="rId2" Type="http://schemas.openxmlformats.org/officeDocument/2006/relationships/hyperlink" Target="https://secretariadistritald-my.sharepoint.com/:f:/g/personal/cvillareal_sdmujer_gov_co/Es0AfZ38ueVOtrwdJbMQhxMBlT7UpQw8pgAzdEUcWDx9zQ?e=sscfhA" TargetMode="External"/><Relationship Id="rId1" Type="http://schemas.openxmlformats.org/officeDocument/2006/relationships/hyperlink" Target="https://secretariadistritald-my.sharepoint.com/:f:/g/personal/cvillareal_sdmujer_gov_co/Es81AlFz1jpNvRmJNuaP4JcBWYwq5NItaItH0cZKHAhV4Q?e=culIES"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my.sharepoint.com/:f:/g/personal/cvillareal_sdmujer_gov_co/EhhHS3SINWhIhclShmMzIIgB0QpyZR-Y7XOY68qIfvtB7w?e=wZfWMn" TargetMode="External"/><Relationship Id="rId1" Type="http://schemas.openxmlformats.org/officeDocument/2006/relationships/hyperlink" Target="https://secretariadistritald-my.sharepoint.com/:f:/g/personal/cvillareal_sdmujer_gov_co/EhhHS3SINWhIhclShmMzIIgB0QpyZR-Y7XOY68qIfvtB7w?e=wZfWM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ecretariadistritald-my.sharepoint.com/:f:/g/personal/cvillareal_sdmujer_gov_co/Eu989O_KYchOn0nxZxYGOB0BsEN-FfHnaYBTbBA8vr5XBg?e=8hl8a9" TargetMode="External"/><Relationship Id="rId1" Type="http://schemas.openxmlformats.org/officeDocument/2006/relationships/hyperlink" Target="https://secretariadistritald-my.sharepoint.com/:f:/g/personal/cvillareal_sdmujer_gov_co/Enpabm20YrlHmefK21bDhXUBXrK81VlsaSh9l5rJfzuNHQ?e=QFqb7a"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f:/g/personal/cvillareal_sdmujer_gov_co/Ert6Ur_69xNIkRpBd5mBSO0B-9ssmPNnutCuF0RqT2TFhg?e=m2zBJO" TargetMode="External"/><Relationship Id="rId1" Type="http://schemas.openxmlformats.org/officeDocument/2006/relationships/hyperlink" Target="https://secretariadistritald-my.sharepoint.com/:f:/g/personal/cvillareal_sdmujer_gov_co/EuWJR_YRC4lFmelacsI120EB45sFt1WuT8UvYetkVKCNHQ?e=nt0WHp"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nFXAZa8aINDvBz4lfwgzsMBLgsZojDnVaba4VvklTFrsg?e=4bh6F8" TargetMode="External"/><Relationship Id="rId2" Type="http://schemas.openxmlformats.org/officeDocument/2006/relationships/hyperlink" Target="https://secretariadistritald-my.sharepoint.com/:f:/g/personal/cvillareal_sdmujer_gov_co/Ev0Xud3q_0FEhv2VwajSflEBvnBVIMxlPd29NCWUSPsE5Q?e=zZgqbF" TargetMode="External"/><Relationship Id="rId1" Type="http://schemas.openxmlformats.org/officeDocument/2006/relationships/hyperlink" Target="https://secretariadistritald-my.sharepoint.com/:f:/g/personal/cvillareal_sdmujer_gov_co/ErJowqlNR9RBokLfX6YYUb8Bv5Yw3bgeTVt2X-D3IRGgmw?e=a5mDwt"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secretariadistritald-my.sharepoint.com/:f:/g/personal/cvillareal_sdmujer_gov_co/Ei-r3ztBMrlDu5RNlO9nn8QBJgpZZamWTFJDkJwzU2TCeQ?e=arpuQG"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rhUb5yZkAxPnLn_BP9pqA0BkahYe2OiTSL-PkFMWmIe5A?e=Ll50Vw" TargetMode="External"/><Relationship Id="rId2" Type="http://schemas.openxmlformats.org/officeDocument/2006/relationships/hyperlink" Target="https://secretariadistritald-my.sharepoint.com/:f:/g/personal/cvillareal_sdmujer_gov_co/ErXCrY38fJpHgPQ1RLFXuPQBCd4QvG_5SEc6bRtUHTY9Mg?e=e1NJgf" TargetMode="External"/><Relationship Id="rId1" Type="http://schemas.openxmlformats.org/officeDocument/2006/relationships/hyperlink" Target="https://secretariadistritald-my.sharepoint.com/:f:/g/personal/cvillareal_sdmujer_gov_co/EtQUxAmZLcFMl57ezRc2xZ8B_K00ePVvImOUGWkzZnI8JA?e=5juaIh" TargetMode="External"/><Relationship Id="rId5" Type="http://schemas.openxmlformats.org/officeDocument/2006/relationships/drawing" Target="../drawings/drawing10.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hyperlink" Target="https://secretariadistritald-my.sharepoint.com/:f:/g/personal/cvillareal_sdmujer_gov_co/EomDA83atuZAsc4p5eRipL8B9BmGRBiJYqIYUqpfmGh9Eg?e=7ijvmC" TargetMode="External"/><Relationship Id="rId18" Type="http://schemas.openxmlformats.org/officeDocument/2006/relationships/hyperlink" Target="https://secretariadistritald-my.sharepoint.com/:f:/g/personal/cvillareal_sdmujer_gov_co/Et4SGYEHyEZMkHtBSXj4LE0Bio7naF9XyqMWBSLy9Zv4nA?e=mfKHNL" TargetMode="External"/><Relationship Id="rId26" Type="http://schemas.openxmlformats.org/officeDocument/2006/relationships/hyperlink" Target="https://secretariadistritald-my.sharepoint.com/:f:/g/personal/cvillareal_sdmujer_gov_co/EoePUAPsqElGnh69ZeU6gx4BL9Dhn7XTZMul-f3qjfnuRg?e=3r0glR" TargetMode="External"/><Relationship Id="rId39" Type="http://schemas.openxmlformats.org/officeDocument/2006/relationships/hyperlink" Target="https://secretariadistritald-my.sharepoint.com/:f:/g/personal/cvillareal_sdmujer_gov_co/Ei-r3ztBMrlDu5RNlO9nn8QBJgpZZamWTFJDkJwzU2TCeQ?e=arpuQG" TargetMode="External"/><Relationship Id="rId21" Type="http://schemas.openxmlformats.org/officeDocument/2006/relationships/hyperlink" Target="https://secretariadistritald-my.sharepoint.com/:f:/g/personal/cvillareal_sdmujer_gov_co/EkPAk-1IISlOga3JEaQLoaYBPOmLp-UPap7bqig67PfqEw?e=lJZ1hF" TargetMode="External"/><Relationship Id="rId34" Type="http://schemas.openxmlformats.org/officeDocument/2006/relationships/hyperlink" Target="https://secretariadistritald-my.sharepoint.com/:f:/g/personal/cvillareal_sdmujer_gov_co/EuWJR_YRC4lFmelacsI120EB45sFt1WuT8UvYetkVKCNHQ?e=nt0WHp" TargetMode="External"/><Relationship Id="rId42" Type="http://schemas.openxmlformats.org/officeDocument/2006/relationships/hyperlink" Target="https://secretariadistritald-my.sharepoint.com/:f:/g/personal/cvillareal_sdmujer_gov_co/ErhUb5yZkAxPnLn_BP9pqA0BkahYe2OiTSL-PkFMWmIe5A?e=Ll50Vw" TargetMode="External"/><Relationship Id="rId7" Type="http://schemas.openxmlformats.org/officeDocument/2006/relationships/hyperlink" Target="https://secretariadistritald-my.sharepoint.com/:f:/g/personal/cvillareal_sdmujer_gov_co/EsnnBAsMj5RNtle6yBymfJgBx62mndaKEQIK2griGN113w?e=Y460gf" TargetMode="External"/><Relationship Id="rId2" Type="http://schemas.openxmlformats.org/officeDocument/2006/relationships/hyperlink" Target="https://secretariadistritald-my.sharepoint.com/:f:/g/personal/cvillareal_sdmujer_gov_co/EntMW9Lj4iZApI42qPfGKeUB6R5we0n8oZB3sJa2S-aZww?e=xMsPY1" TargetMode="External"/><Relationship Id="rId16" Type="http://schemas.openxmlformats.org/officeDocument/2006/relationships/hyperlink" Target="https://secretariadistritald-my.sharepoint.com/:f:/g/personal/cvillareal_sdmujer_gov_co/Et4SGYEHyEZMkHtBSXj4LE0Bio7naF9XyqMWBSLy9Zv4nA?e=mfKHNL" TargetMode="External"/><Relationship Id="rId29" Type="http://schemas.openxmlformats.org/officeDocument/2006/relationships/hyperlink" Target="https://secretariadistritald-my.sharepoint.com/:f:/g/personal/cvillareal_sdmujer_gov_co/ErEwvqFtuGZJga_Kdw3k7OEBbu_rDDHVFfSW-LW4ucoqkw?e=oxWb0B" TargetMode="External"/><Relationship Id="rId1" Type="http://schemas.openxmlformats.org/officeDocument/2006/relationships/hyperlink" Target="https://secretariadistritald-my.sharepoint.com/:f:/g/personal/cvillareal_sdmujer_gov_co/EtFCGDRXcrFBtxWJqPsJapIB19S5bXyNgOvYIm8UYXliEw?e=nMMMbY" TargetMode="External"/><Relationship Id="rId6" Type="http://schemas.openxmlformats.org/officeDocument/2006/relationships/hyperlink" Target="https://secretariadistritald-my.sharepoint.com/:f:/g/personal/cvillareal_sdmujer_gov_co/EkQXj7HOtstIm2kf3v4yRRAB95SaG-GlYHwm_-dwNQdwQA?e=lTrJiT" TargetMode="External"/><Relationship Id="rId11" Type="http://schemas.openxmlformats.org/officeDocument/2006/relationships/hyperlink" Target="https://secretariadistritald-my.sharepoint.com/:f:/g/personal/cvillareal_sdmujer_gov_co/EgVRxHALtmxCuBK4YIxRe_QBNIGLX4SUQGk_bTRGssuFmQ?e=OZAp71" TargetMode="External"/><Relationship Id="rId24" Type="http://schemas.openxmlformats.org/officeDocument/2006/relationships/hyperlink" Target="https://secretariadistritald-my.sharepoint.com/:f:/g/personal/cvillareal_sdmujer_gov_co/EoePUAPsqElGnh69ZeU6gx4BL9Dhn7XTZMul-f3qjfnuRg?e=3r0glR" TargetMode="External"/><Relationship Id="rId32" Type="http://schemas.openxmlformats.org/officeDocument/2006/relationships/hyperlink" Target="https://secretariadistritald-my.sharepoint.com/:f:/g/personal/cvillareal_sdmujer_gov_co/Enpabm20YrlHmefK21bDhXUBXrK81VlsaSh9l5rJfzuNHQ?e=QFqb7a" TargetMode="External"/><Relationship Id="rId37" Type="http://schemas.openxmlformats.org/officeDocument/2006/relationships/hyperlink" Target="https://secretariadistritald-my.sharepoint.com/:f:/g/personal/cvillareal_sdmujer_gov_co/Ev0Xud3q_0FEhv2VwajSflEBvnBVIMxlPd29NCWUSPsE5Q?e=zZgqbF" TargetMode="External"/><Relationship Id="rId40" Type="http://schemas.openxmlformats.org/officeDocument/2006/relationships/hyperlink" Target="https://secretariadistritald-my.sharepoint.com/:f:/g/personal/cvillareal_sdmujer_gov_co/EtQUxAmZLcFMl57ezRc2xZ8B_K00ePVvImOUGWkzZnI8JA?e=5juaIh" TargetMode="External"/><Relationship Id="rId45" Type="http://schemas.openxmlformats.org/officeDocument/2006/relationships/vmlDrawing" Target="../drawings/vmlDrawing2.vml"/><Relationship Id="rId5" Type="http://schemas.openxmlformats.org/officeDocument/2006/relationships/hyperlink" Target="https://secretariadistritald-my.sharepoint.com/:f:/g/personal/cvillareal_sdmujer_gov_co/EgEuQHn2apFIv5TVhKp1NJMBH57kBrmx9BD8Fu4HOVoY-Q?e=6EF8JM" TargetMode="External"/><Relationship Id="rId15" Type="http://schemas.openxmlformats.org/officeDocument/2006/relationships/hyperlink" Target="https://secretariadistritald-my.sharepoint.com/:f:/g/personal/cvillareal_sdmujer_gov_co/Et4SGYEHyEZMkHtBSXj4LE0Bio7naF9XyqMWBSLy9Zv4nA?e=mfKHNL" TargetMode="External"/><Relationship Id="rId23" Type="http://schemas.openxmlformats.org/officeDocument/2006/relationships/hyperlink" Target="https://secretariadistritald-my.sharepoint.com/:f:/g/personal/cvillareal_sdmujer_gov_co/EuO8UM2gzaRGkEqSHPRx-pYBF-Ljcs6ZpW450vuAMbeCWQ?e=1HWtBx" TargetMode="External"/><Relationship Id="rId28" Type="http://schemas.openxmlformats.org/officeDocument/2006/relationships/hyperlink" Target="https://secretariadistritald-my.sharepoint.com/:f:/g/personal/cvillareal_sdmujer_gov_co/Es0AfZ38ueVOtrwdJbMQhxMBlT7UpQw8pgAzdEUcWDx9zQ?e=sscfhA" TargetMode="External"/><Relationship Id="rId36" Type="http://schemas.openxmlformats.org/officeDocument/2006/relationships/hyperlink" Target="https://secretariadistritald-my.sharepoint.com/:f:/g/personal/cvillareal_sdmujer_gov_co/ErJowqlNR9RBokLfX6YYUb8Bv5Yw3bgeTVt2X-D3IRGgmw?e=a5mDwt" TargetMode="External"/><Relationship Id="rId10" Type="http://schemas.openxmlformats.org/officeDocument/2006/relationships/hyperlink" Target="https://secretariadistritald-my.sharepoint.com/:f:/g/personal/cvillareal_sdmujer_gov_co/EgVRxHALtmxCuBK4YIxRe_QBNIGLX4SUQGk_bTRGssuFmQ?e=OZAp71" TargetMode="External"/><Relationship Id="rId19" Type="http://schemas.openxmlformats.org/officeDocument/2006/relationships/hyperlink" Target="https://secretariadistritald-my.sharepoint.com/:f:/g/personal/cvillareal_sdmujer_gov_co/EkPAk-1IISlOga3JEaQLoaYBPOmLp-UPap7bqig67PfqEw?e=lJZ1hF" TargetMode="External"/><Relationship Id="rId31" Type="http://schemas.openxmlformats.org/officeDocument/2006/relationships/hyperlink" Target="https://secretariadistritald-my.sharepoint.com/:f:/g/personal/cvillareal_sdmujer_gov_co/EhhHS3SINWhIhclShmMzIIgB0QpyZR-Y7XOY68qIfvtB7w?e=wZfWMn" TargetMode="External"/><Relationship Id="rId44" Type="http://schemas.openxmlformats.org/officeDocument/2006/relationships/printerSettings" Target="../printerSettings/printerSettings12.bin"/><Relationship Id="rId4" Type="http://schemas.openxmlformats.org/officeDocument/2006/relationships/hyperlink" Target="https://secretariadistritald-my.sharepoint.com/:f:/g/personal/cvillareal_sdmujer_gov_co/EnKdIEgI14NFgCw7_ZI1JZMB0xwjBSrKzTqxOl1lKYw_Qw?e=ihKRWL" TargetMode="External"/><Relationship Id="rId9" Type="http://schemas.openxmlformats.org/officeDocument/2006/relationships/hyperlink" Target="https://secretariadistritald-my.sharepoint.com/:f:/g/personal/cvillareal_sdmujer_gov_co/EpjvjERXcqVPiWzdHprqACgBMG_n0R3lztUakV-4KBcHlA?e=bbfHOq" TargetMode="External"/><Relationship Id="rId14" Type="http://schemas.openxmlformats.org/officeDocument/2006/relationships/hyperlink" Target="https://secretariadistritald-my.sharepoint.com/:f:/g/personal/cvillareal_sdmujer_gov_co/EomDA83atuZAsc4p5eRipL8B9BmGRBiJYqIYUqpfmGh9Eg?e=7ijvmC" TargetMode="External"/><Relationship Id="rId22" Type="http://schemas.openxmlformats.org/officeDocument/2006/relationships/hyperlink" Target="https://secretariadistritald-my.sharepoint.com/:f:/g/personal/cvillareal_sdmujer_gov_co/EuO8UM2gzaRGkEqSHPRx-pYBF-Ljcs6ZpW450vuAMbeCWQ?e=1HWtBx" TargetMode="External"/><Relationship Id="rId27" Type="http://schemas.openxmlformats.org/officeDocument/2006/relationships/hyperlink" Target="https://secretariadistritald-my.sharepoint.com/:f:/g/personal/cvillareal_sdmujer_gov_co/Es81AlFz1jpNvRmJNuaP4JcBWYwq5NItaItH0cZKHAhV4Q?e=culIES" TargetMode="External"/><Relationship Id="rId30" Type="http://schemas.openxmlformats.org/officeDocument/2006/relationships/hyperlink" Target="https://secretariadistritald-my.sharepoint.com/:f:/g/personal/cvillareal_sdmujer_gov_co/EhhHS3SINWhIhclShmMzIIgB0QpyZR-Y7XOY68qIfvtB7w?e=wZfWMn" TargetMode="External"/><Relationship Id="rId35" Type="http://schemas.openxmlformats.org/officeDocument/2006/relationships/hyperlink" Target="https://secretariadistritald-my.sharepoint.com/:f:/g/personal/cvillareal_sdmujer_gov_co/Ert6Ur_69xNIkRpBd5mBSO0B-9ssmPNnutCuF0RqT2TFhg?e=m2zBJO" TargetMode="External"/><Relationship Id="rId43" Type="http://schemas.openxmlformats.org/officeDocument/2006/relationships/hyperlink" Target="https://secretariadistritald-my.sharepoint.com/:f:/g/personal/cvillareal_sdmujer_gov_co/EuWJR_YRC4lFmelacsI120EB45sFt1WuT8UvYetkVKCNHQ?e=nt0WHp" TargetMode="External"/><Relationship Id="rId8" Type="http://schemas.openxmlformats.org/officeDocument/2006/relationships/hyperlink" Target="https://secretariadistritald-my.sharepoint.com/:f:/g/personal/cvillareal_sdmujer_gov_co/EoF3Y8T5IRhAuZlNsyeIcc8BkcfTaovRQJjgQbjWwhp0lw?e=a9H69r" TargetMode="External"/><Relationship Id="rId3" Type="http://schemas.openxmlformats.org/officeDocument/2006/relationships/hyperlink" Target="https://secretariadistritald-my.sharepoint.com/:f:/g/personal/cvillareal_sdmujer_gov_co/EkPAk-1IISlOga3JEaQLoaYBPOmLp-UPap7bqig67PfqEw?e=lJZ1hF" TargetMode="External"/><Relationship Id="rId12" Type="http://schemas.openxmlformats.org/officeDocument/2006/relationships/hyperlink" Target="https://secretariadistritald-my.sharepoint.com/:f:/g/personal/cvillareal_sdmujer_gov_co/EvZySx1uVv1IvOllydL_xQ0B_7sevtH49S6K1pPLf9z8BQ?e=CED8f9" TargetMode="External"/><Relationship Id="rId17" Type="http://schemas.openxmlformats.org/officeDocument/2006/relationships/hyperlink" Target="https://secretariadistritald-my.sharepoint.com/:f:/g/personal/cvillareal_sdmujer_gov_co/Et4SGYEHyEZMkHtBSXj4LE0Bio7naF9XyqMWBSLy9Zv4nA?e=mfKHNL" TargetMode="External"/><Relationship Id="rId25" Type="http://schemas.openxmlformats.org/officeDocument/2006/relationships/hyperlink" Target="https://secretariadistritald-my.sharepoint.com/:f:/g/personal/cvillareal_sdmujer_gov_co/EoePUAPsqElGnh69ZeU6gx4BL9Dhn7XTZMul-f3qjfnuRg?e=3r0glR" TargetMode="External"/><Relationship Id="rId33" Type="http://schemas.openxmlformats.org/officeDocument/2006/relationships/hyperlink" Target="https://secretariadistritald-my.sharepoint.com/:f:/g/personal/cvillareal_sdmujer_gov_co/Eu989O_KYchOn0nxZxYGOB0BsEN-FfHnaYBTbBA8vr5XBg?e=8hl8a9" TargetMode="External"/><Relationship Id="rId38" Type="http://schemas.openxmlformats.org/officeDocument/2006/relationships/hyperlink" Target="https://secretariadistritald-my.sharepoint.com/:f:/g/personal/cvillareal_sdmujer_gov_co/EnFXAZa8aINDvBz4lfwgzsMBLgsZojDnVaba4VvklTFrsg?e=4bh6F8" TargetMode="External"/><Relationship Id="rId46" Type="http://schemas.openxmlformats.org/officeDocument/2006/relationships/comments" Target="../comments2.xml"/><Relationship Id="rId20" Type="http://schemas.openxmlformats.org/officeDocument/2006/relationships/hyperlink" Target="https://secretariadistritald-my.sharepoint.com/:f:/g/personal/cvillareal_sdmujer_gov_co/EkPAk-1IISlOga3JEaQLoaYBPOmLp-UPap7bqig67PfqEw?e=lJZ1hF" TargetMode="External"/><Relationship Id="rId41" Type="http://schemas.openxmlformats.org/officeDocument/2006/relationships/hyperlink" Target="https://secretariadistritald-my.sharepoint.com/:f:/g/personal/cvillareal_sdmujer_gov_co/ErXCrY38fJpHgPQ1RLFXuPQBCd4QvG_5SEc6bRtUHTY9Mg?e=e1NJgf"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1640625" defaultRowHeight="14"/>
  <cols>
    <col min="1" max="1" width="72" style="88" bestFit="1" customWidth="1"/>
    <col min="2" max="2" width="78.54296875" style="88" customWidth="1"/>
    <col min="3" max="3" width="10.81640625" style="88"/>
    <col min="4" max="4" width="31.1796875" style="88" customWidth="1"/>
    <col min="5" max="5" width="70.1796875" style="88" customWidth="1"/>
    <col min="6" max="6" width="17.453125" style="88" customWidth="1"/>
    <col min="7" max="8" width="21.81640625" style="88" customWidth="1"/>
    <col min="9" max="9" width="19.453125" style="88" customWidth="1"/>
    <col min="10" max="10" width="42" style="88" customWidth="1"/>
    <col min="11" max="256" width="10.81640625" style="88"/>
    <col min="257" max="257" width="72" style="88" bestFit="1" customWidth="1"/>
    <col min="258" max="258" width="78.54296875" style="88" customWidth="1"/>
    <col min="259" max="259" width="10.81640625" style="88"/>
    <col min="260" max="260" width="31.1796875" style="88" customWidth="1"/>
    <col min="261" max="261" width="70.1796875" style="88" customWidth="1"/>
    <col min="262" max="262" width="17.453125" style="88" customWidth="1"/>
    <col min="263" max="264" width="21.81640625" style="88" customWidth="1"/>
    <col min="265" max="265" width="19.453125" style="88" customWidth="1"/>
    <col min="266" max="266" width="42" style="88" customWidth="1"/>
    <col min="267" max="512" width="10.81640625" style="88"/>
    <col min="513" max="513" width="72" style="88" bestFit="1" customWidth="1"/>
    <col min="514" max="514" width="78.54296875" style="88" customWidth="1"/>
    <col min="515" max="515" width="10.81640625" style="88"/>
    <col min="516" max="516" width="31.1796875" style="88" customWidth="1"/>
    <col min="517" max="517" width="70.1796875" style="88" customWidth="1"/>
    <col min="518" max="518" width="17.453125" style="88" customWidth="1"/>
    <col min="519" max="520" width="21.81640625" style="88" customWidth="1"/>
    <col min="521" max="521" width="19.453125" style="88" customWidth="1"/>
    <col min="522" max="522" width="42" style="88" customWidth="1"/>
    <col min="523" max="768" width="10.81640625" style="88"/>
    <col min="769" max="769" width="72" style="88" bestFit="1" customWidth="1"/>
    <col min="770" max="770" width="78.54296875" style="88" customWidth="1"/>
    <col min="771" max="771" width="10.81640625" style="88"/>
    <col min="772" max="772" width="31.1796875" style="88" customWidth="1"/>
    <col min="773" max="773" width="70.1796875" style="88" customWidth="1"/>
    <col min="774" max="774" width="17.453125" style="88" customWidth="1"/>
    <col min="775" max="776" width="21.81640625" style="88" customWidth="1"/>
    <col min="777" max="777" width="19.453125" style="88" customWidth="1"/>
    <col min="778" max="778" width="42" style="88" customWidth="1"/>
    <col min="779" max="1024" width="10.81640625" style="88"/>
    <col min="1025" max="1025" width="72" style="88" bestFit="1" customWidth="1"/>
    <col min="1026" max="1026" width="78.54296875" style="88" customWidth="1"/>
    <col min="1027" max="1027" width="10.81640625" style="88"/>
    <col min="1028" max="1028" width="31.1796875" style="88" customWidth="1"/>
    <col min="1029" max="1029" width="70.1796875" style="88" customWidth="1"/>
    <col min="1030" max="1030" width="17.453125" style="88" customWidth="1"/>
    <col min="1031" max="1032" width="21.81640625" style="88" customWidth="1"/>
    <col min="1033" max="1033" width="19.453125" style="88" customWidth="1"/>
    <col min="1034" max="1034" width="42" style="88" customWidth="1"/>
    <col min="1035" max="1280" width="10.81640625" style="88"/>
    <col min="1281" max="1281" width="72" style="88" bestFit="1" customWidth="1"/>
    <col min="1282" max="1282" width="78.54296875" style="88" customWidth="1"/>
    <col min="1283" max="1283" width="10.81640625" style="88"/>
    <col min="1284" max="1284" width="31.1796875" style="88" customWidth="1"/>
    <col min="1285" max="1285" width="70.1796875" style="88" customWidth="1"/>
    <col min="1286" max="1286" width="17.453125" style="88" customWidth="1"/>
    <col min="1287" max="1288" width="21.81640625" style="88" customWidth="1"/>
    <col min="1289" max="1289" width="19.453125" style="88" customWidth="1"/>
    <col min="1290" max="1290" width="42" style="88" customWidth="1"/>
    <col min="1291" max="1536" width="10.81640625" style="88"/>
    <col min="1537" max="1537" width="72" style="88" bestFit="1" customWidth="1"/>
    <col min="1538" max="1538" width="78.54296875" style="88" customWidth="1"/>
    <col min="1539" max="1539" width="10.81640625" style="88"/>
    <col min="1540" max="1540" width="31.1796875" style="88" customWidth="1"/>
    <col min="1541" max="1541" width="70.1796875" style="88" customWidth="1"/>
    <col min="1542" max="1542" width="17.453125" style="88" customWidth="1"/>
    <col min="1543" max="1544" width="21.81640625" style="88" customWidth="1"/>
    <col min="1545" max="1545" width="19.453125" style="88" customWidth="1"/>
    <col min="1546" max="1546" width="42" style="88" customWidth="1"/>
    <col min="1547" max="1792" width="10.81640625" style="88"/>
    <col min="1793" max="1793" width="72" style="88" bestFit="1" customWidth="1"/>
    <col min="1794" max="1794" width="78.54296875" style="88" customWidth="1"/>
    <col min="1795" max="1795" width="10.81640625" style="88"/>
    <col min="1796" max="1796" width="31.1796875" style="88" customWidth="1"/>
    <col min="1797" max="1797" width="70.1796875" style="88" customWidth="1"/>
    <col min="1798" max="1798" width="17.453125" style="88" customWidth="1"/>
    <col min="1799" max="1800" width="21.81640625" style="88" customWidth="1"/>
    <col min="1801" max="1801" width="19.453125" style="88" customWidth="1"/>
    <col min="1802" max="1802" width="42" style="88" customWidth="1"/>
    <col min="1803" max="2048" width="10.81640625" style="88"/>
    <col min="2049" max="2049" width="72" style="88" bestFit="1" customWidth="1"/>
    <col min="2050" max="2050" width="78.54296875" style="88" customWidth="1"/>
    <col min="2051" max="2051" width="10.81640625" style="88"/>
    <col min="2052" max="2052" width="31.1796875" style="88" customWidth="1"/>
    <col min="2053" max="2053" width="70.1796875" style="88" customWidth="1"/>
    <col min="2054" max="2054" width="17.453125" style="88" customWidth="1"/>
    <col min="2055" max="2056" width="21.81640625" style="88" customWidth="1"/>
    <col min="2057" max="2057" width="19.453125" style="88" customWidth="1"/>
    <col min="2058" max="2058" width="42" style="88" customWidth="1"/>
    <col min="2059" max="2304" width="10.81640625" style="88"/>
    <col min="2305" max="2305" width="72" style="88" bestFit="1" customWidth="1"/>
    <col min="2306" max="2306" width="78.54296875" style="88" customWidth="1"/>
    <col min="2307" max="2307" width="10.81640625" style="88"/>
    <col min="2308" max="2308" width="31.1796875" style="88" customWidth="1"/>
    <col min="2309" max="2309" width="70.1796875" style="88" customWidth="1"/>
    <col min="2310" max="2310" width="17.453125" style="88" customWidth="1"/>
    <col min="2311" max="2312" width="21.81640625" style="88" customWidth="1"/>
    <col min="2313" max="2313" width="19.453125" style="88" customWidth="1"/>
    <col min="2314" max="2314" width="42" style="88" customWidth="1"/>
    <col min="2315" max="2560" width="10.81640625" style="88"/>
    <col min="2561" max="2561" width="72" style="88" bestFit="1" customWidth="1"/>
    <col min="2562" max="2562" width="78.54296875" style="88" customWidth="1"/>
    <col min="2563" max="2563" width="10.81640625" style="88"/>
    <col min="2564" max="2564" width="31.1796875" style="88" customWidth="1"/>
    <col min="2565" max="2565" width="70.1796875" style="88" customWidth="1"/>
    <col min="2566" max="2566" width="17.453125" style="88" customWidth="1"/>
    <col min="2567" max="2568" width="21.81640625" style="88" customWidth="1"/>
    <col min="2569" max="2569" width="19.453125" style="88" customWidth="1"/>
    <col min="2570" max="2570" width="42" style="88" customWidth="1"/>
    <col min="2571" max="2816" width="10.81640625" style="88"/>
    <col min="2817" max="2817" width="72" style="88" bestFit="1" customWidth="1"/>
    <col min="2818" max="2818" width="78.54296875" style="88" customWidth="1"/>
    <col min="2819" max="2819" width="10.81640625" style="88"/>
    <col min="2820" max="2820" width="31.1796875" style="88" customWidth="1"/>
    <col min="2821" max="2821" width="70.1796875" style="88" customWidth="1"/>
    <col min="2822" max="2822" width="17.453125" style="88" customWidth="1"/>
    <col min="2823" max="2824" width="21.81640625" style="88" customWidth="1"/>
    <col min="2825" max="2825" width="19.453125" style="88" customWidth="1"/>
    <col min="2826" max="2826" width="42" style="88" customWidth="1"/>
    <col min="2827" max="3072" width="10.81640625" style="88"/>
    <col min="3073" max="3073" width="72" style="88" bestFit="1" customWidth="1"/>
    <col min="3074" max="3074" width="78.54296875" style="88" customWidth="1"/>
    <col min="3075" max="3075" width="10.81640625" style="88"/>
    <col min="3076" max="3076" width="31.1796875" style="88" customWidth="1"/>
    <col min="3077" max="3077" width="70.1796875" style="88" customWidth="1"/>
    <col min="3078" max="3078" width="17.453125" style="88" customWidth="1"/>
    <col min="3079" max="3080" width="21.81640625" style="88" customWidth="1"/>
    <col min="3081" max="3081" width="19.453125" style="88" customWidth="1"/>
    <col min="3082" max="3082" width="42" style="88" customWidth="1"/>
    <col min="3083" max="3328" width="10.81640625" style="88"/>
    <col min="3329" max="3329" width="72" style="88" bestFit="1" customWidth="1"/>
    <col min="3330" max="3330" width="78.54296875" style="88" customWidth="1"/>
    <col min="3331" max="3331" width="10.81640625" style="88"/>
    <col min="3332" max="3332" width="31.1796875" style="88" customWidth="1"/>
    <col min="3333" max="3333" width="70.1796875" style="88" customWidth="1"/>
    <col min="3334" max="3334" width="17.453125" style="88" customWidth="1"/>
    <col min="3335" max="3336" width="21.81640625" style="88" customWidth="1"/>
    <col min="3337" max="3337" width="19.453125" style="88" customWidth="1"/>
    <col min="3338" max="3338" width="42" style="88" customWidth="1"/>
    <col min="3339" max="3584" width="10.81640625" style="88"/>
    <col min="3585" max="3585" width="72" style="88" bestFit="1" customWidth="1"/>
    <col min="3586" max="3586" width="78.54296875" style="88" customWidth="1"/>
    <col min="3587" max="3587" width="10.81640625" style="88"/>
    <col min="3588" max="3588" width="31.1796875" style="88" customWidth="1"/>
    <col min="3589" max="3589" width="70.1796875" style="88" customWidth="1"/>
    <col min="3590" max="3590" width="17.453125" style="88" customWidth="1"/>
    <col min="3591" max="3592" width="21.81640625" style="88" customWidth="1"/>
    <col min="3593" max="3593" width="19.453125" style="88" customWidth="1"/>
    <col min="3594" max="3594" width="42" style="88" customWidth="1"/>
    <col min="3595" max="3840" width="10.81640625" style="88"/>
    <col min="3841" max="3841" width="72" style="88" bestFit="1" customWidth="1"/>
    <col min="3842" max="3842" width="78.54296875" style="88" customWidth="1"/>
    <col min="3843" max="3843" width="10.81640625" style="88"/>
    <col min="3844" max="3844" width="31.1796875" style="88" customWidth="1"/>
    <col min="3845" max="3845" width="70.1796875" style="88" customWidth="1"/>
    <col min="3846" max="3846" width="17.453125" style="88" customWidth="1"/>
    <col min="3847" max="3848" width="21.81640625" style="88" customWidth="1"/>
    <col min="3849" max="3849" width="19.453125" style="88" customWidth="1"/>
    <col min="3850" max="3850" width="42" style="88" customWidth="1"/>
    <col min="3851" max="4096" width="10.81640625" style="88"/>
    <col min="4097" max="4097" width="72" style="88" bestFit="1" customWidth="1"/>
    <col min="4098" max="4098" width="78.54296875" style="88" customWidth="1"/>
    <col min="4099" max="4099" width="10.81640625" style="88"/>
    <col min="4100" max="4100" width="31.1796875" style="88" customWidth="1"/>
    <col min="4101" max="4101" width="70.1796875" style="88" customWidth="1"/>
    <col min="4102" max="4102" width="17.453125" style="88" customWidth="1"/>
    <col min="4103" max="4104" width="21.81640625" style="88" customWidth="1"/>
    <col min="4105" max="4105" width="19.453125" style="88" customWidth="1"/>
    <col min="4106" max="4106" width="42" style="88" customWidth="1"/>
    <col min="4107" max="4352" width="10.81640625" style="88"/>
    <col min="4353" max="4353" width="72" style="88" bestFit="1" customWidth="1"/>
    <col min="4354" max="4354" width="78.54296875" style="88" customWidth="1"/>
    <col min="4355" max="4355" width="10.81640625" style="88"/>
    <col min="4356" max="4356" width="31.1796875" style="88" customWidth="1"/>
    <col min="4357" max="4357" width="70.1796875" style="88" customWidth="1"/>
    <col min="4358" max="4358" width="17.453125" style="88" customWidth="1"/>
    <col min="4359" max="4360" width="21.81640625" style="88" customWidth="1"/>
    <col min="4361" max="4361" width="19.453125" style="88" customWidth="1"/>
    <col min="4362" max="4362" width="42" style="88" customWidth="1"/>
    <col min="4363" max="4608" width="10.81640625" style="88"/>
    <col min="4609" max="4609" width="72" style="88" bestFit="1" customWidth="1"/>
    <col min="4610" max="4610" width="78.54296875" style="88" customWidth="1"/>
    <col min="4611" max="4611" width="10.81640625" style="88"/>
    <col min="4612" max="4612" width="31.1796875" style="88" customWidth="1"/>
    <col min="4613" max="4613" width="70.1796875" style="88" customWidth="1"/>
    <col min="4614" max="4614" width="17.453125" style="88" customWidth="1"/>
    <col min="4615" max="4616" width="21.81640625" style="88" customWidth="1"/>
    <col min="4617" max="4617" width="19.453125" style="88" customWidth="1"/>
    <col min="4618" max="4618" width="42" style="88" customWidth="1"/>
    <col min="4619" max="4864" width="10.81640625" style="88"/>
    <col min="4865" max="4865" width="72" style="88" bestFit="1" customWidth="1"/>
    <col min="4866" max="4866" width="78.54296875" style="88" customWidth="1"/>
    <col min="4867" max="4867" width="10.81640625" style="88"/>
    <col min="4868" max="4868" width="31.1796875" style="88" customWidth="1"/>
    <col min="4869" max="4869" width="70.1796875" style="88" customWidth="1"/>
    <col min="4870" max="4870" width="17.453125" style="88" customWidth="1"/>
    <col min="4871" max="4872" width="21.81640625" style="88" customWidth="1"/>
    <col min="4873" max="4873" width="19.453125" style="88" customWidth="1"/>
    <col min="4874" max="4874" width="42" style="88" customWidth="1"/>
    <col min="4875" max="5120" width="10.81640625" style="88"/>
    <col min="5121" max="5121" width="72" style="88" bestFit="1" customWidth="1"/>
    <col min="5122" max="5122" width="78.54296875" style="88" customWidth="1"/>
    <col min="5123" max="5123" width="10.81640625" style="88"/>
    <col min="5124" max="5124" width="31.1796875" style="88" customWidth="1"/>
    <col min="5125" max="5125" width="70.1796875" style="88" customWidth="1"/>
    <col min="5126" max="5126" width="17.453125" style="88" customWidth="1"/>
    <col min="5127" max="5128" width="21.81640625" style="88" customWidth="1"/>
    <col min="5129" max="5129" width="19.453125" style="88" customWidth="1"/>
    <col min="5130" max="5130" width="42" style="88" customWidth="1"/>
    <col min="5131" max="5376" width="10.81640625" style="88"/>
    <col min="5377" max="5377" width="72" style="88" bestFit="1" customWidth="1"/>
    <col min="5378" max="5378" width="78.54296875" style="88" customWidth="1"/>
    <col min="5379" max="5379" width="10.81640625" style="88"/>
    <col min="5380" max="5380" width="31.1796875" style="88" customWidth="1"/>
    <col min="5381" max="5381" width="70.1796875" style="88" customWidth="1"/>
    <col min="5382" max="5382" width="17.453125" style="88" customWidth="1"/>
    <col min="5383" max="5384" width="21.81640625" style="88" customWidth="1"/>
    <col min="5385" max="5385" width="19.453125" style="88" customWidth="1"/>
    <col min="5386" max="5386" width="42" style="88" customWidth="1"/>
    <col min="5387" max="5632" width="10.81640625" style="88"/>
    <col min="5633" max="5633" width="72" style="88" bestFit="1" customWidth="1"/>
    <col min="5634" max="5634" width="78.54296875" style="88" customWidth="1"/>
    <col min="5635" max="5635" width="10.81640625" style="88"/>
    <col min="5636" max="5636" width="31.1796875" style="88" customWidth="1"/>
    <col min="5637" max="5637" width="70.1796875" style="88" customWidth="1"/>
    <col min="5638" max="5638" width="17.453125" style="88" customWidth="1"/>
    <col min="5639" max="5640" width="21.81640625" style="88" customWidth="1"/>
    <col min="5641" max="5641" width="19.453125" style="88" customWidth="1"/>
    <col min="5642" max="5642" width="42" style="88" customWidth="1"/>
    <col min="5643" max="5888" width="10.81640625" style="88"/>
    <col min="5889" max="5889" width="72" style="88" bestFit="1" customWidth="1"/>
    <col min="5890" max="5890" width="78.54296875" style="88" customWidth="1"/>
    <col min="5891" max="5891" width="10.81640625" style="88"/>
    <col min="5892" max="5892" width="31.1796875" style="88" customWidth="1"/>
    <col min="5893" max="5893" width="70.1796875" style="88" customWidth="1"/>
    <col min="5894" max="5894" width="17.453125" style="88" customWidth="1"/>
    <col min="5895" max="5896" width="21.81640625" style="88" customWidth="1"/>
    <col min="5897" max="5897" width="19.453125" style="88" customWidth="1"/>
    <col min="5898" max="5898" width="42" style="88" customWidth="1"/>
    <col min="5899" max="6144" width="10.81640625" style="88"/>
    <col min="6145" max="6145" width="72" style="88" bestFit="1" customWidth="1"/>
    <col min="6146" max="6146" width="78.54296875" style="88" customWidth="1"/>
    <col min="6147" max="6147" width="10.81640625" style="88"/>
    <col min="6148" max="6148" width="31.1796875" style="88" customWidth="1"/>
    <col min="6149" max="6149" width="70.1796875" style="88" customWidth="1"/>
    <col min="6150" max="6150" width="17.453125" style="88" customWidth="1"/>
    <col min="6151" max="6152" width="21.81640625" style="88" customWidth="1"/>
    <col min="6153" max="6153" width="19.453125" style="88" customWidth="1"/>
    <col min="6154" max="6154" width="42" style="88" customWidth="1"/>
    <col min="6155" max="6400" width="10.81640625" style="88"/>
    <col min="6401" max="6401" width="72" style="88" bestFit="1" customWidth="1"/>
    <col min="6402" max="6402" width="78.54296875" style="88" customWidth="1"/>
    <col min="6403" max="6403" width="10.81640625" style="88"/>
    <col min="6404" max="6404" width="31.1796875" style="88" customWidth="1"/>
    <col min="6405" max="6405" width="70.1796875" style="88" customWidth="1"/>
    <col min="6406" max="6406" width="17.453125" style="88" customWidth="1"/>
    <col min="6407" max="6408" width="21.81640625" style="88" customWidth="1"/>
    <col min="6409" max="6409" width="19.453125" style="88" customWidth="1"/>
    <col min="6410" max="6410" width="42" style="88" customWidth="1"/>
    <col min="6411" max="6656" width="10.81640625" style="88"/>
    <col min="6657" max="6657" width="72" style="88" bestFit="1" customWidth="1"/>
    <col min="6658" max="6658" width="78.54296875" style="88" customWidth="1"/>
    <col min="6659" max="6659" width="10.81640625" style="88"/>
    <col min="6660" max="6660" width="31.1796875" style="88" customWidth="1"/>
    <col min="6661" max="6661" width="70.1796875" style="88" customWidth="1"/>
    <col min="6662" max="6662" width="17.453125" style="88" customWidth="1"/>
    <col min="6663" max="6664" width="21.81640625" style="88" customWidth="1"/>
    <col min="6665" max="6665" width="19.453125" style="88" customWidth="1"/>
    <col min="6666" max="6666" width="42" style="88" customWidth="1"/>
    <col min="6667" max="6912" width="10.81640625" style="88"/>
    <col min="6913" max="6913" width="72" style="88" bestFit="1" customWidth="1"/>
    <col min="6914" max="6914" width="78.54296875" style="88" customWidth="1"/>
    <col min="6915" max="6915" width="10.81640625" style="88"/>
    <col min="6916" max="6916" width="31.1796875" style="88" customWidth="1"/>
    <col min="6917" max="6917" width="70.1796875" style="88" customWidth="1"/>
    <col min="6918" max="6918" width="17.453125" style="88" customWidth="1"/>
    <col min="6919" max="6920" width="21.81640625" style="88" customWidth="1"/>
    <col min="6921" max="6921" width="19.453125" style="88" customWidth="1"/>
    <col min="6922" max="6922" width="42" style="88" customWidth="1"/>
    <col min="6923" max="7168" width="10.81640625" style="88"/>
    <col min="7169" max="7169" width="72" style="88" bestFit="1" customWidth="1"/>
    <col min="7170" max="7170" width="78.54296875" style="88" customWidth="1"/>
    <col min="7171" max="7171" width="10.81640625" style="88"/>
    <col min="7172" max="7172" width="31.1796875" style="88" customWidth="1"/>
    <col min="7173" max="7173" width="70.1796875" style="88" customWidth="1"/>
    <col min="7174" max="7174" width="17.453125" style="88" customWidth="1"/>
    <col min="7175" max="7176" width="21.81640625" style="88" customWidth="1"/>
    <col min="7177" max="7177" width="19.453125" style="88" customWidth="1"/>
    <col min="7178" max="7178" width="42" style="88" customWidth="1"/>
    <col min="7179" max="7424" width="10.81640625" style="88"/>
    <col min="7425" max="7425" width="72" style="88" bestFit="1" customWidth="1"/>
    <col min="7426" max="7426" width="78.54296875" style="88" customWidth="1"/>
    <col min="7427" max="7427" width="10.81640625" style="88"/>
    <col min="7428" max="7428" width="31.1796875" style="88" customWidth="1"/>
    <col min="7429" max="7429" width="70.1796875" style="88" customWidth="1"/>
    <col min="7430" max="7430" width="17.453125" style="88" customWidth="1"/>
    <col min="7431" max="7432" width="21.81640625" style="88" customWidth="1"/>
    <col min="7433" max="7433" width="19.453125" style="88" customWidth="1"/>
    <col min="7434" max="7434" width="42" style="88" customWidth="1"/>
    <col min="7435" max="7680" width="10.81640625" style="88"/>
    <col min="7681" max="7681" width="72" style="88" bestFit="1" customWidth="1"/>
    <col min="7682" max="7682" width="78.54296875" style="88" customWidth="1"/>
    <col min="7683" max="7683" width="10.81640625" style="88"/>
    <col min="7684" max="7684" width="31.1796875" style="88" customWidth="1"/>
    <col min="7685" max="7685" width="70.1796875" style="88" customWidth="1"/>
    <col min="7686" max="7686" width="17.453125" style="88" customWidth="1"/>
    <col min="7687" max="7688" width="21.81640625" style="88" customWidth="1"/>
    <col min="7689" max="7689" width="19.453125" style="88" customWidth="1"/>
    <col min="7690" max="7690" width="42" style="88" customWidth="1"/>
    <col min="7691" max="7936" width="10.81640625" style="88"/>
    <col min="7937" max="7937" width="72" style="88" bestFit="1" customWidth="1"/>
    <col min="7938" max="7938" width="78.54296875" style="88" customWidth="1"/>
    <col min="7939" max="7939" width="10.81640625" style="88"/>
    <col min="7940" max="7940" width="31.1796875" style="88" customWidth="1"/>
    <col min="7941" max="7941" width="70.1796875" style="88" customWidth="1"/>
    <col min="7942" max="7942" width="17.453125" style="88" customWidth="1"/>
    <col min="7943" max="7944" width="21.81640625" style="88" customWidth="1"/>
    <col min="7945" max="7945" width="19.453125" style="88" customWidth="1"/>
    <col min="7946" max="7946" width="42" style="88" customWidth="1"/>
    <col min="7947" max="8192" width="10.81640625" style="88"/>
    <col min="8193" max="8193" width="72" style="88" bestFit="1" customWidth="1"/>
    <col min="8194" max="8194" width="78.54296875" style="88" customWidth="1"/>
    <col min="8195" max="8195" width="10.81640625" style="88"/>
    <col min="8196" max="8196" width="31.1796875" style="88" customWidth="1"/>
    <col min="8197" max="8197" width="70.1796875" style="88" customWidth="1"/>
    <col min="8198" max="8198" width="17.453125" style="88" customWidth="1"/>
    <col min="8199" max="8200" width="21.81640625" style="88" customWidth="1"/>
    <col min="8201" max="8201" width="19.453125" style="88" customWidth="1"/>
    <col min="8202" max="8202" width="42" style="88" customWidth="1"/>
    <col min="8203" max="8448" width="10.81640625" style="88"/>
    <col min="8449" max="8449" width="72" style="88" bestFit="1" customWidth="1"/>
    <col min="8450" max="8450" width="78.54296875" style="88" customWidth="1"/>
    <col min="8451" max="8451" width="10.81640625" style="88"/>
    <col min="8452" max="8452" width="31.1796875" style="88" customWidth="1"/>
    <col min="8453" max="8453" width="70.1796875" style="88" customWidth="1"/>
    <col min="8454" max="8454" width="17.453125" style="88" customWidth="1"/>
    <col min="8455" max="8456" width="21.81640625" style="88" customWidth="1"/>
    <col min="8457" max="8457" width="19.453125" style="88" customWidth="1"/>
    <col min="8458" max="8458" width="42" style="88" customWidth="1"/>
    <col min="8459" max="8704" width="10.81640625" style="88"/>
    <col min="8705" max="8705" width="72" style="88" bestFit="1" customWidth="1"/>
    <col min="8706" max="8706" width="78.54296875" style="88" customWidth="1"/>
    <col min="8707" max="8707" width="10.81640625" style="88"/>
    <col min="8708" max="8708" width="31.1796875" style="88" customWidth="1"/>
    <col min="8709" max="8709" width="70.1796875" style="88" customWidth="1"/>
    <col min="8710" max="8710" width="17.453125" style="88" customWidth="1"/>
    <col min="8711" max="8712" width="21.81640625" style="88" customWidth="1"/>
    <col min="8713" max="8713" width="19.453125" style="88" customWidth="1"/>
    <col min="8714" max="8714" width="42" style="88" customWidth="1"/>
    <col min="8715" max="8960" width="10.81640625" style="88"/>
    <col min="8961" max="8961" width="72" style="88" bestFit="1" customWidth="1"/>
    <col min="8962" max="8962" width="78.54296875" style="88" customWidth="1"/>
    <col min="8963" max="8963" width="10.81640625" style="88"/>
    <col min="8964" max="8964" width="31.1796875" style="88" customWidth="1"/>
    <col min="8965" max="8965" width="70.1796875" style="88" customWidth="1"/>
    <col min="8966" max="8966" width="17.453125" style="88" customWidth="1"/>
    <col min="8967" max="8968" width="21.81640625" style="88" customWidth="1"/>
    <col min="8969" max="8969" width="19.453125" style="88" customWidth="1"/>
    <col min="8970" max="8970" width="42" style="88" customWidth="1"/>
    <col min="8971" max="9216" width="10.81640625" style="88"/>
    <col min="9217" max="9217" width="72" style="88" bestFit="1" customWidth="1"/>
    <col min="9218" max="9218" width="78.54296875" style="88" customWidth="1"/>
    <col min="9219" max="9219" width="10.81640625" style="88"/>
    <col min="9220" max="9220" width="31.1796875" style="88" customWidth="1"/>
    <col min="9221" max="9221" width="70.1796875" style="88" customWidth="1"/>
    <col min="9222" max="9222" width="17.453125" style="88" customWidth="1"/>
    <col min="9223" max="9224" width="21.81640625" style="88" customWidth="1"/>
    <col min="9225" max="9225" width="19.453125" style="88" customWidth="1"/>
    <col min="9226" max="9226" width="42" style="88" customWidth="1"/>
    <col min="9227" max="9472" width="10.81640625" style="88"/>
    <col min="9473" max="9473" width="72" style="88" bestFit="1" customWidth="1"/>
    <col min="9474" max="9474" width="78.54296875" style="88" customWidth="1"/>
    <col min="9475" max="9475" width="10.81640625" style="88"/>
    <col min="9476" max="9476" width="31.1796875" style="88" customWidth="1"/>
    <col min="9477" max="9477" width="70.1796875" style="88" customWidth="1"/>
    <col min="9478" max="9478" width="17.453125" style="88" customWidth="1"/>
    <col min="9479" max="9480" width="21.81640625" style="88" customWidth="1"/>
    <col min="9481" max="9481" width="19.453125" style="88" customWidth="1"/>
    <col min="9482" max="9482" width="42" style="88" customWidth="1"/>
    <col min="9483" max="9728" width="10.81640625" style="88"/>
    <col min="9729" max="9729" width="72" style="88" bestFit="1" customWidth="1"/>
    <col min="9730" max="9730" width="78.54296875" style="88" customWidth="1"/>
    <col min="9731" max="9731" width="10.81640625" style="88"/>
    <col min="9732" max="9732" width="31.1796875" style="88" customWidth="1"/>
    <col min="9733" max="9733" width="70.1796875" style="88" customWidth="1"/>
    <col min="9734" max="9734" width="17.453125" style="88" customWidth="1"/>
    <col min="9735" max="9736" width="21.81640625" style="88" customWidth="1"/>
    <col min="9737" max="9737" width="19.453125" style="88" customWidth="1"/>
    <col min="9738" max="9738" width="42" style="88" customWidth="1"/>
    <col min="9739" max="9984" width="10.81640625" style="88"/>
    <col min="9985" max="9985" width="72" style="88" bestFit="1" customWidth="1"/>
    <col min="9986" max="9986" width="78.54296875" style="88" customWidth="1"/>
    <col min="9987" max="9987" width="10.81640625" style="88"/>
    <col min="9988" max="9988" width="31.1796875" style="88" customWidth="1"/>
    <col min="9989" max="9989" width="70.1796875" style="88" customWidth="1"/>
    <col min="9990" max="9990" width="17.453125" style="88" customWidth="1"/>
    <col min="9991" max="9992" width="21.81640625" style="88" customWidth="1"/>
    <col min="9993" max="9993" width="19.453125" style="88" customWidth="1"/>
    <col min="9994" max="9994" width="42" style="88" customWidth="1"/>
    <col min="9995" max="10240" width="10.81640625" style="88"/>
    <col min="10241" max="10241" width="72" style="88" bestFit="1" customWidth="1"/>
    <col min="10242" max="10242" width="78.54296875" style="88" customWidth="1"/>
    <col min="10243" max="10243" width="10.81640625" style="88"/>
    <col min="10244" max="10244" width="31.1796875" style="88" customWidth="1"/>
    <col min="10245" max="10245" width="70.1796875" style="88" customWidth="1"/>
    <col min="10246" max="10246" width="17.453125" style="88" customWidth="1"/>
    <col min="10247" max="10248" width="21.81640625" style="88" customWidth="1"/>
    <col min="10249" max="10249" width="19.453125" style="88" customWidth="1"/>
    <col min="10250" max="10250" width="42" style="88" customWidth="1"/>
    <col min="10251" max="10496" width="10.81640625" style="88"/>
    <col min="10497" max="10497" width="72" style="88" bestFit="1" customWidth="1"/>
    <col min="10498" max="10498" width="78.54296875" style="88" customWidth="1"/>
    <col min="10499" max="10499" width="10.81640625" style="88"/>
    <col min="10500" max="10500" width="31.1796875" style="88" customWidth="1"/>
    <col min="10501" max="10501" width="70.1796875" style="88" customWidth="1"/>
    <col min="10502" max="10502" width="17.453125" style="88" customWidth="1"/>
    <col min="10503" max="10504" width="21.81640625" style="88" customWidth="1"/>
    <col min="10505" max="10505" width="19.453125" style="88" customWidth="1"/>
    <col min="10506" max="10506" width="42" style="88" customWidth="1"/>
    <col min="10507" max="10752" width="10.81640625" style="88"/>
    <col min="10753" max="10753" width="72" style="88" bestFit="1" customWidth="1"/>
    <col min="10754" max="10754" width="78.54296875" style="88" customWidth="1"/>
    <col min="10755" max="10755" width="10.81640625" style="88"/>
    <col min="10756" max="10756" width="31.1796875" style="88" customWidth="1"/>
    <col min="10757" max="10757" width="70.1796875" style="88" customWidth="1"/>
    <col min="10758" max="10758" width="17.453125" style="88" customWidth="1"/>
    <col min="10759" max="10760" width="21.81640625" style="88" customWidth="1"/>
    <col min="10761" max="10761" width="19.453125" style="88" customWidth="1"/>
    <col min="10762" max="10762" width="42" style="88" customWidth="1"/>
    <col min="10763" max="11008" width="10.81640625" style="88"/>
    <col min="11009" max="11009" width="72" style="88" bestFit="1" customWidth="1"/>
    <col min="11010" max="11010" width="78.54296875" style="88" customWidth="1"/>
    <col min="11011" max="11011" width="10.81640625" style="88"/>
    <col min="11012" max="11012" width="31.1796875" style="88" customWidth="1"/>
    <col min="11013" max="11013" width="70.1796875" style="88" customWidth="1"/>
    <col min="11014" max="11014" width="17.453125" style="88" customWidth="1"/>
    <col min="11015" max="11016" width="21.81640625" style="88" customWidth="1"/>
    <col min="11017" max="11017" width="19.453125" style="88" customWidth="1"/>
    <col min="11018" max="11018" width="42" style="88" customWidth="1"/>
    <col min="11019" max="11264" width="10.81640625" style="88"/>
    <col min="11265" max="11265" width="72" style="88" bestFit="1" customWidth="1"/>
    <col min="11266" max="11266" width="78.54296875" style="88" customWidth="1"/>
    <col min="11267" max="11267" width="10.81640625" style="88"/>
    <col min="11268" max="11268" width="31.1796875" style="88" customWidth="1"/>
    <col min="11269" max="11269" width="70.1796875" style="88" customWidth="1"/>
    <col min="11270" max="11270" width="17.453125" style="88" customWidth="1"/>
    <col min="11271" max="11272" width="21.81640625" style="88" customWidth="1"/>
    <col min="11273" max="11273" width="19.453125" style="88" customWidth="1"/>
    <col min="11274" max="11274" width="42" style="88" customWidth="1"/>
    <col min="11275" max="11520" width="10.81640625" style="88"/>
    <col min="11521" max="11521" width="72" style="88" bestFit="1" customWidth="1"/>
    <col min="11522" max="11522" width="78.54296875" style="88" customWidth="1"/>
    <col min="11523" max="11523" width="10.81640625" style="88"/>
    <col min="11524" max="11524" width="31.1796875" style="88" customWidth="1"/>
    <col min="11525" max="11525" width="70.1796875" style="88" customWidth="1"/>
    <col min="11526" max="11526" width="17.453125" style="88" customWidth="1"/>
    <col min="11527" max="11528" width="21.81640625" style="88" customWidth="1"/>
    <col min="11529" max="11529" width="19.453125" style="88" customWidth="1"/>
    <col min="11530" max="11530" width="42" style="88" customWidth="1"/>
    <col min="11531" max="11776" width="10.81640625" style="88"/>
    <col min="11777" max="11777" width="72" style="88" bestFit="1" customWidth="1"/>
    <col min="11778" max="11778" width="78.54296875" style="88" customWidth="1"/>
    <col min="11779" max="11779" width="10.81640625" style="88"/>
    <col min="11780" max="11780" width="31.1796875" style="88" customWidth="1"/>
    <col min="11781" max="11781" width="70.1796875" style="88" customWidth="1"/>
    <col min="11782" max="11782" width="17.453125" style="88" customWidth="1"/>
    <col min="11783" max="11784" width="21.81640625" style="88" customWidth="1"/>
    <col min="11785" max="11785" width="19.453125" style="88" customWidth="1"/>
    <col min="11786" max="11786" width="42" style="88" customWidth="1"/>
    <col min="11787" max="12032" width="10.81640625" style="88"/>
    <col min="12033" max="12033" width="72" style="88" bestFit="1" customWidth="1"/>
    <col min="12034" max="12034" width="78.54296875" style="88" customWidth="1"/>
    <col min="12035" max="12035" width="10.81640625" style="88"/>
    <col min="12036" max="12036" width="31.1796875" style="88" customWidth="1"/>
    <col min="12037" max="12037" width="70.1796875" style="88" customWidth="1"/>
    <col min="12038" max="12038" width="17.453125" style="88" customWidth="1"/>
    <col min="12039" max="12040" width="21.81640625" style="88" customWidth="1"/>
    <col min="12041" max="12041" width="19.453125" style="88" customWidth="1"/>
    <col min="12042" max="12042" width="42" style="88" customWidth="1"/>
    <col min="12043" max="12288" width="10.81640625" style="88"/>
    <col min="12289" max="12289" width="72" style="88" bestFit="1" customWidth="1"/>
    <col min="12290" max="12290" width="78.54296875" style="88" customWidth="1"/>
    <col min="12291" max="12291" width="10.81640625" style="88"/>
    <col min="12292" max="12292" width="31.1796875" style="88" customWidth="1"/>
    <col min="12293" max="12293" width="70.1796875" style="88" customWidth="1"/>
    <col min="12294" max="12294" width="17.453125" style="88" customWidth="1"/>
    <col min="12295" max="12296" width="21.81640625" style="88" customWidth="1"/>
    <col min="12297" max="12297" width="19.453125" style="88" customWidth="1"/>
    <col min="12298" max="12298" width="42" style="88" customWidth="1"/>
    <col min="12299" max="12544" width="10.81640625" style="88"/>
    <col min="12545" max="12545" width="72" style="88" bestFit="1" customWidth="1"/>
    <col min="12546" max="12546" width="78.54296875" style="88" customWidth="1"/>
    <col min="12547" max="12547" width="10.81640625" style="88"/>
    <col min="12548" max="12548" width="31.1796875" style="88" customWidth="1"/>
    <col min="12549" max="12549" width="70.1796875" style="88" customWidth="1"/>
    <col min="12550" max="12550" width="17.453125" style="88" customWidth="1"/>
    <col min="12551" max="12552" width="21.81640625" style="88" customWidth="1"/>
    <col min="12553" max="12553" width="19.453125" style="88" customWidth="1"/>
    <col min="12554" max="12554" width="42" style="88" customWidth="1"/>
    <col min="12555" max="12800" width="10.81640625" style="88"/>
    <col min="12801" max="12801" width="72" style="88" bestFit="1" customWidth="1"/>
    <col min="12802" max="12802" width="78.54296875" style="88" customWidth="1"/>
    <col min="12803" max="12803" width="10.81640625" style="88"/>
    <col min="12804" max="12804" width="31.1796875" style="88" customWidth="1"/>
    <col min="12805" max="12805" width="70.1796875" style="88" customWidth="1"/>
    <col min="12806" max="12806" width="17.453125" style="88" customWidth="1"/>
    <col min="12807" max="12808" width="21.81640625" style="88" customWidth="1"/>
    <col min="12809" max="12809" width="19.453125" style="88" customWidth="1"/>
    <col min="12810" max="12810" width="42" style="88" customWidth="1"/>
    <col min="12811" max="13056" width="10.81640625" style="88"/>
    <col min="13057" max="13057" width="72" style="88" bestFit="1" customWidth="1"/>
    <col min="13058" max="13058" width="78.54296875" style="88" customWidth="1"/>
    <col min="13059" max="13059" width="10.81640625" style="88"/>
    <col min="13060" max="13060" width="31.1796875" style="88" customWidth="1"/>
    <col min="13061" max="13061" width="70.1796875" style="88" customWidth="1"/>
    <col min="13062" max="13062" width="17.453125" style="88" customWidth="1"/>
    <col min="13063" max="13064" width="21.81640625" style="88" customWidth="1"/>
    <col min="13065" max="13065" width="19.453125" style="88" customWidth="1"/>
    <col min="13066" max="13066" width="42" style="88" customWidth="1"/>
    <col min="13067" max="13312" width="10.81640625" style="88"/>
    <col min="13313" max="13313" width="72" style="88" bestFit="1" customWidth="1"/>
    <col min="13314" max="13314" width="78.54296875" style="88" customWidth="1"/>
    <col min="13315" max="13315" width="10.81640625" style="88"/>
    <col min="13316" max="13316" width="31.1796875" style="88" customWidth="1"/>
    <col min="13317" max="13317" width="70.1796875" style="88" customWidth="1"/>
    <col min="13318" max="13318" width="17.453125" style="88" customWidth="1"/>
    <col min="13319" max="13320" width="21.81640625" style="88" customWidth="1"/>
    <col min="13321" max="13321" width="19.453125" style="88" customWidth="1"/>
    <col min="13322" max="13322" width="42" style="88" customWidth="1"/>
    <col min="13323" max="13568" width="10.81640625" style="88"/>
    <col min="13569" max="13569" width="72" style="88" bestFit="1" customWidth="1"/>
    <col min="13570" max="13570" width="78.54296875" style="88" customWidth="1"/>
    <col min="13571" max="13571" width="10.81640625" style="88"/>
    <col min="13572" max="13572" width="31.1796875" style="88" customWidth="1"/>
    <col min="13573" max="13573" width="70.1796875" style="88" customWidth="1"/>
    <col min="13574" max="13574" width="17.453125" style="88" customWidth="1"/>
    <col min="13575" max="13576" width="21.81640625" style="88" customWidth="1"/>
    <col min="13577" max="13577" width="19.453125" style="88" customWidth="1"/>
    <col min="13578" max="13578" width="42" style="88" customWidth="1"/>
    <col min="13579" max="13824" width="10.81640625" style="88"/>
    <col min="13825" max="13825" width="72" style="88" bestFit="1" customWidth="1"/>
    <col min="13826" max="13826" width="78.54296875" style="88" customWidth="1"/>
    <col min="13827" max="13827" width="10.81640625" style="88"/>
    <col min="13828" max="13828" width="31.1796875" style="88" customWidth="1"/>
    <col min="13829" max="13829" width="70.1796875" style="88" customWidth="1"/>
    <col min="13830" max="13830" width="17.453125" style="88" customWidth="1"/>
    <col min="13831" max="13832" width="21.81640625" style="88" customWidth="1"/>
    <col min="13833" max="13833" width="19.453125" style="88" customWidth="1"/>
    <col min="13834" max="13834" width="42" style="88" customWidth="1"/>
    <col min="13835" max="14080" width="10.81640625" style="88"/>
    <col min="14081" max="14081" width="72" style="88" bestFit="1" customWidth="1"/>
    <col min="14082" max="14082" width="78.54296875" style="88" customWidth="1"/>
    <col min="14083" max="14083" width="10.81640625" style="88"/>
    <col min="14084" max="14084" width="31.1796875" style="88" customWidth="1"/>
    <col min="14085" max="14085" width="70.1796875" style="88" customWidth="1"/>
    <col min="14086" max="14086" width="17.453125" style="88" customWidth="1"/>
    <col min="14087" max="14088" width="21.81640625" style="88" customWidth="1"/>
    <col min="14089" max="14089" width="19.453125" style="88" customWidth="1"/>
    <col min="14090" max="14090" width="42" style="88" customWidth="1"/>
    <col min="14091" max="14336" width="10.81640625" style="88"/>
    <col min="14337" max="14337" width="72" style="88" bestFit="1" customWidth="1"/>
    <col min="14338" max="14338" width="78.54296875" style="88" customWidth="1"/>
    <col min="14339" max="14339" width="10.81640625" style="88"/>
    <col min="14340" max="14340" width="31.1796875" style="88" customWidth="1"/>
    <col min="14341" max="14341" width="70.1796875" style="88" customWidth="1"/>
    <col min="14342" max="14342" width="17.453125" style="88" customWidth="1"/>
    <col min="14343" max="14344" width="21.81640625" style="88" customWidth="1"/>
    <col min="14345" max="14345" width="19.453125" style="88" customWidth="1"/>
    <col min="14346" max="14346" width="42" style="88" customWidth="1"/>
    <col min="14347" max="14592" width="10.81640625" style="88"/>
    <col min="14593" max="14593" width="72" style="88" bestFit="1" customWidth="1"/>
    <col min="14594" max="14594" width="78.54296875" style="88" customWidth="1"/>
    <col min="14595" max="14595" width="10.81640625" style="88"/>
    <col min="14596" max="14596" width="31.1796875" style="88" customWidth="1"/>
    <col min="14597" max="14597" width="70.1796875" style="88" customWidth="1"/>
    <col min="14598" max="14598" width="17.453125" style="88" customWidth="1"/>
    <col min="14599" max="14600" width="21.81640625" style="88" customWidth="1"/>
    <col min="14601" max="14601" width="19.453125" style="88" customWidth="1"/>
    <col min="14602" max="14602" width="42" style="88" customWidth="1"/>
    <col min="14603" max="14848" width="10.81640625" style="88"/>
    <col min="14849" max="14849" width="72" style="88" bestFit="1" customWidth="1"/>
    <col min="14850" max="14850" width="78.54296875" style="88" customWidth="1"/>
    <col min="14851" max="14851" width="10.81640625" style="88"/>
    <col min="14852" max="14852" width="31.1796875" style="88" customWidth="1"/>
    <col min="14853" max="14853" width="70.1796875" style="88" customWidth="1"/>
    <col min="14854" max="14854" width="17.453125" style="88" customWidth="1"/>
    <col min="14855" max="14856" width="21.81640625" style="88" customWidth="1"/>
    <col min="14857" max="14857" width="19.453125" style="88" customWidth="1"/>
    <col min="14858" max="14858" width="42" style="88" customWidth="1"/>
    <col min="14859" max="15104" width="10.81640625" style="88"/>
    <col min="15105" max="15105" width="72" style="88" bestFit="1" customWidth="1"/>
    <col min="15106" max="15106" width="78.54296875" style="88" customWidth="1"/>
    <col min="15107" max="15107" width="10.81640625" style="88"/>
    <col min="15108" max="15108" width="31.1796875" style="88" customWidth="1"/>
    <col min="15109" max="15109" width="70.1796875" style="88" customWidth="1"/>
    <col min="15110" max="15110" width="17.453125" style="88" customWidth="1"/>
    <col min="15111" max="15112" width="21.81640625" style="88" customWidth="1"/>
    <col min="15113" max="15113" width="19.453125" style="88" customWidth="1"/>
    <col min="15114" max="15114" width="42" style="88" customWidth="1"/>
    <col min="15115" max="15360" width="10.81640625" style="88"/>
    <col min="15361" max="15361" width="72" style="88" bestFit="1" customWidth="1"/>
    <col min="15362" max="15362" width="78.54296875" style="88" customWidth="1"/>
    <col min="15363" max="15363" width="10.81640625" style="88"/>
    <col min="15364" max="15364" width="31.1796875" style="88" customWidth="1"/>
    <col min="15365" max="15365" width="70.1796875" style="88" customWidth="1"/>
    <col min="15366" max="15366" width="17.453125" style="88" customWidth="1"/>
    <col min="15367" max="15368" width="21.81640625" style="88" customWidth="1"/>
    <col min="15369" max="15369" width="19.453125" style="88" customWidth="1"/>
    <col min="15370" max="15370" width="42" style="88" customWidth="1"/>
    <col min="15371" max="15616" width="10.81640625" style="88"/>
    <col min="15617" max="15617" width="72" style="88" bestFit="1" customWidth="1"/>
    <col min="15618" max="15618" width="78.54296875" style="88" customWidth="1"/>
    <col min="15619" max="15619" width="10.81640625" style="88"/>
    <col min="15620" max="15620" width="31.1796875" style="88" customWidth="1"/>
    <col min="15621" max="15621" width="70.1796875" style="88" customWidth="1"/>
    <col min="15622" max="15622" width="17.453125" style="88" customWidth="1"/>
    <col min="15623" max="15624" width="21.81640625" style="88" customWidth="1"/>
    <col min="15625" max="15625" width="19.453125" style="88" customWidth="1"/>
    <col min="15626" max="15626" width="42" style="88" customWidth="1"/>
    <col min="15627" max="15872" width="10.81640625" style="88"/>
    <col min="15873" max="15873" width="72" style="88" bestFit="1" customWidth="1"/>
    <col min="15874" max="15874" width="78.54296875" style="88" customWidth="1"/>
    <col min="15875" max="15875" width="10.81640625" style="88"/>
    <col min="15876" max="15876" width="31.1796875" style="88" customWidth="1"/>
    <col min="15877" max="15877" width="70.1796875" style="88" customWidth="1"/>
    <col min="15878" max="15878" width="17.453125" style="88" customWidth="1"/>
    <col min="15879" max="15880" width="21.81640625" style="88" customWidth="1"/>
    <col min="15881" max="15881" width="19.453125" style="88" customWidth="1"/>
    <col min="15882" max="15882" width="42" style="88" customWidth="1"/>
    <col min="15883" max="16128" width="10.81640625" style="88"/>
    <col min="16129" max="16129" width="72" style="88" bestFit="1" customWidth="1"/>
    <col min="16130" max="16130" width="78.54296875" style="88" customWidth="1"/>
    <col min="16131" max="16131" width="10.81640625" style="88"/>
    <col min="16132" max="16132" width="31.1796875" style="88" customWidth="1"/>
    <col min="16133" max="16133" width="70.1796875" style="88" customWidth="1"/>
    <col min="16134" max="16134" width="17.453125" style="88" customWidth="1"/>
    <col min="16135" max="16136" width="21.81640625" style="88" customWidth="1"/>
    <col min="16137" max="16137" width="19.453125" style="88" customWidth="1"/>
    <col min="16138" max="16138" width="42" style="88" customWidth="1"/>
    <col min="16139" max="16384" width="10.81640625" style="88"/>
  </cols>
  <sheetData>
    <row r="1" spans="1:2" ht="25.5" customHeight="1">
      <c r="A1" s="246" t="s">
        <v>0</v>
      </c>
      <c r="B1" s="247"/>
    </row>
    <row r="2" spans="1:2" ht="25.5" customHeight="1">
      <c r="A2" s="248" t="s">
        <v>1</v>
      </c>
      <c r="B2" s="249"/>
    </row>
    <row r="3" spans="1:2">
      <c r="A3" s="89" t="s">
        <v>2</v>
      </c>
      <c r="B3" s="90" t="s">
        <v>3</v>
      </c>
    </row>
    <row r="4" spans="1:2">
      <c r="A4" s="91" t="s">
        <v>4</v>
      </c>
      <c r="B4" s="92" t="s">
        <v>5</v>
      </c>
    </row>
    <row r="5" spans="1:2">
      <c r="A5" s="91" t="s">
        <v>6</v>
      </c>
      <c r="B5" s="92" t="s">
        <v>7</v>
      </c>
    </row>
    <row r="6" spans="1:2" ht="98">
      <c r="A6" s="91" t="s">
        <v>8</v>
      </c>
      <c r="B6" s="93" t="s">
        <v>9</v>
      </c>
    </row>
    <row r="7" spans="1:2" ht="40.5" customHeight="1">
      <c r="A7" s="91" t="s">
        <v>10</v>
      </c>
      <c r="B7" s="94" t="s">
        <v>11</v>
      </c>
    </row>
    <row r="8" spans="1:2" ht="29.25" customHeight="1">
      <c r="A8" s="91" t="s">
        <v>12</v>
      </c>
      <c r="B8" s="94" t="s">
        <v>13</v>
      </c>
    </row>
    <row r="9" spans="1:2" ht="38.25" customHeight="1">
      <c r="A9" s="91" t="s">
        <v>14</v>
      </c>
      <c r="B9" s="94" t="s">
        <v>13</v>
      </c>
    </row>
    <row r="10" spans="1:2" ht="28">
      <c r="A10" s="91" t="s">
        <v>15</v>
      </c>
      <c r="B10" s="95" t="s">
        <v>16</v>
      </c>
    </row>
    <row r="11" spans="1:2">
      <c r="A11" s="91" t="s">
        <v>17</v>
      </c>
      <c r="B11" s="95" t="s">
        <v>18</v>
      </c>
    </row>
    <row r="12" spans="1:2" ht="8.25" customHeight="1">
      <c r="A12" s="96"/>
      <c r="B12" s="97"/>
    </row>
    <row r="13" spans="1:2">
      <c r="A13" s="91" t="s">
        <v>19</v>
      </c>
      <c r="B13" s="98" t="s">
        <v>20</v>
      </c>
    </row>
    <row r="14" spans="1:2">
      <c r="A14" s="91" t="s">
        <v>21</v>
      </c>
      <c r="B14" s="98" t="s">
        <v>22</v>
      </c>
    </row>
    <row r="15" spans="1:2" ht="28">
      <c r="A15" s="91" t="s">
        <v>23</v>
      </c>
      <c r="B15" s="98" t="s">
        <v>24</v>
      </c>
    </row>
    <row r="16" spans="1:2">
      <c r="A16" s="91" t="s">
        <v>25</v>
      </c>
      <c r="B16" s="98" t="s">
        <v>26</v>
      </c>
    </row>
    <row r="17" spans="1:2" ht="8.25" customHeight="1">
      <c r="A17" s="96"/>
      <c r="B17" s="99"/>
    </row>
    <row r="18" spans="1:2" ht="42">
      <c r="A18" s="91" t="s">
        <v>27</v>
      </c>
      <c r="B18" s="98" t="s">
        <v>28</v>
      </c>
    </row>
    <row r="19" spans="1:2" ht="28">
      <c r="A19" s="91" t="s">
        <v>29</v>
      </c>
      <c r="B19" s="98" t="s">
        <v>30</v>
      </c>
    </row>
    <row r="20" spans="1:2" ht="28">
      <c r="A20" s="91" t="s">
        <v>31</v>
      </c>
      <c r="B20" s="98" t="s">
        <v>32</v>
      </c>
    </row>
    <row r="21" spans="1:2" ht="28">
      <c r="A21" s="91" t="s">
        <v>25</v>
      </c>
      <c r="B21" s="98" t="s">
        <v>33</v>
      </c>
    </row>
    <row r="22" spans="1:2" ht="8.25" customHeight="1">
      <c r="A22" s="96"/>
      <c r="B22" s="99"/>
    </row>
    <row r="23" spans="1:2" ht="31.5" customHeight="1">
      <c r="A23" s="91" t="s">
        <v>34</v>
      </c>
      <c r="B23" s="98" t="s">
        <v>35</v>
      </c>
    </row>
    <row r="24" spans="1:2">
      <c r="A24" s="91" t="s">
        <v>36</v>
      </c>
      <c r="B24" s="98" t="s">
        <v>37</v>
      </c>
    </row>
    <row r="25" spans="1:2" ht="19.75" customHeight="1">
      <c r="A25" s="91" t="s">
        <v>38</v>
      </c>
      <c r="B25" s="98" t="s">
        <v>39</v>
      </c>
    </row>
    <row r="26" spans="1:2" ht="28.75" customHeight="1">
      <c r="A26" s="91" t="s">
        <v>40</v>
      </c>
      <c r="B26" s="98" t="s">
        <v>41</v>
      </c>
    </row>
    <row r="27" spans="1:2" ht="20.5" customHeight="1">
      <c r="A27" s="91" t="s">
        <v>42</v>
      </c>
      <c r="B27" s="98" t="s">
        <v>43</v>
      </c>
    </row>
    <row r="28" spans="1:2" ht="8.25" customHeight="1">
      <c r="A28" s="96"/>
      <c r="B28" s="99"/>
    </row>
    <row r="29" spans="1:2" ht="28">
      <c r="A29" s="91" t="s">
        <v>44</v>
      </c>
      <c r="B29" s="98" t="s">
        <v>45</v>
      </c>
    </row>
    <row r="30" spans="1:2" ht="42">
      <c r="A30" s="91" t="s">
        <v>46</v>
      </c>
      <c r="B30" s="98" t="s">
        <v>47</v>
      </c>
    </row>
    <row r="31" spans="1:2" ht="42">
      <c r="A31" s="91" t="s">
        <v>48</v>
      </c>
      <c r="B31" s="98" t="s">
        <v>49</v>
      </c>
    </row>
    <row r="32" spans="1:2" ht="28">
      <c r="A32" s="91" t="s">
        <v>50</v>
      </c>
      <c r="B32" s="98" t="s">
        <v>51</v>
      </c>
    </row>
    <row r="33" spans="1:2" ht="56">
      <c r="A33" s="91" t="s">
        <v>52</v>
      </c>
      <c r="B33" s="98" t="s">
        <v>53</v>
      </c>
    </row>
    <row r="34" spans="1:2" ht="85.4" customHeight="1">
      <c r="A34" s="100" t="s">
        <v>54</v>
      </c>
      <c r="B34" s="98" t="s">
        <v>55</v>
      </c>
    </row>
    <row r="35" spans="1:2" ht="81.650000000000006" customHeight="1">
      <c r="A35" s="100" t="s">
        <v>56</v>
      </c>
      <c r="B35" s="98" t="s">
        <v>57</v>
      </c>
    </row>
    <row r="36" spans="1:2" ht="54" customHeight="1">
      <c r="A36" s="100" t="s">
        <v>58</v>
      </c>
      <c r="B36" s="98" t="s">
        <v>59</v>
      </c>
    </row>
    <row r="37" spans="1:2" ht="8.25" customHeight="1">
      <c r="A37" s="101"/>
      <c r="B37" s="99"/>
    </row>
    <row r="38" spans="1:2" ht="56">
      <c r="A38" s="100" t="s">
        <v>60</v>
      </c>
      <c r="B38" s="98" t="s">
        <v>61</v>
      </c>
    </row>
    <row r="39" spans="1:2" ht="42">
      <c r="A39" s="100" t="s">
        <v>62</v>
      </c>
      <c r="B39" s="98" t="s">
        <v>63</v>
      </c>
    </row>
    <row r="40" spans="1:2" ht="28">
      <c r="A40" s="100" t="s">
        <v>64</v>
      </c>
      <c r="B40" s="98" t="s">
        <v>65</v>
      </c>
    </row>
    <row r="41" spans="1:2" ht="70">
      <c r="A41" s="100" t="s">
        <v>66</v>
      </c>
      <c r="B41" s="98" t="s">
        <v>67</v>
      </c>
    </row>
    <row r="42" spans="1:2" ht="28">
      <c r="A42" s="91" t="s">
        <v>68</v>
      </c>
      <c r="B42" s="98" t="s">
        <v>69</v>
      </c>
    </row>
    <row r="43" spans="1:2">
      <c r="A43" s="100"/>
      <c r="B43" s="102"/>
    </row>
    <row r="44" spans="1:2" ht="25.5" customHeight="1">
      <c r="A44" s="248" t="s">
        <v>70</v>
      </c>
      <c r="B44" s="249"/>
    </row>
    <row r="45" spans="1:2">
      <c r="A45" s="89" t="s">
        <v>2</v>
      </c>
      <c r="B45" s="90" t="s">
        <v>3</v>
      </c>
    </row>
    <row r="46" spans="1:2">
      <c r="A46" s="91" t="s">
        <v>6</v>
      </c>
      <c r="B46" s="92" t="s">
        <v>7</v>
      </c>
    </row>
    <row r="47" spans="1:2" ht="98">
      <c r="A47" s="91" t="s">
        <v>8</v>
      </c>
      <c r="B47" s="93" t="s">
        <v>9</v>
      </c>
    </row>
    <row r="48" spans="1:2">
      <c r="A48" s="91" t="s">
        <v>71</v>
      </c>
      <c r="B48" s="103" t="s">
        <v>72</v>
      </c>
    </row>
    <row r="49" spans="1:2" ht="37.5" customHeight="1">
      <c r="A49" s="91" t="s">
        <v>73</v>
      </c>
      <c r="B49" s="103" t="s">
        <v>13</v>
      </c>
    </row>
    <row r="50" spans="1:2" ht="28">
      <c r="A50" s="91" t="s">
        <v>74</v>
      </c>
      <c r="B50" s="103" t="s">
        <v>75</v>
      </c>
    </row>
    <row r="51" spans="1:2" ht="42">
      <c r="A51" s="91" t="s">
        <v>76</v>
      </c>
      <c r="B51" s="104" t="s">
        <v>77</v>
      </c>
    </row>
    <row r="52" spans="1:2" ht="42">
      <c r="A52" s="91" t="s">
        <v>78</v>
      </c>
      <c r="B52" s="104" t="s">
        <v>79</v>
      </c>
    </row>
    <row r="53" spans="1:2">
      <c r="A53" s="91" t="s">
        <v>80</v>
      </c>
      <c r="B53" s="104" t="s">
        <v>81</v>
      </c>
    </row>
    <row r="54" spans="1:2" ht="70">
      <c r="A54" s="91" t="s">
        <v>82</v>
      </c>
      <c r="B54" s="104" t="s">
        <v>83</v>
      </c>
    </row>
    <row r="55" spans="1:2" ht="56">
      <c r="A55" s="100" t="s">
        <v>84</v>
      </c>
      <c r="B55" s="104" t="s">
        <v>85</v>
      </c>
    </row>
    <row r="56" spans="1:2" ht="28">
      <c r="A56" s="91" t="s">
        <v>86</v>
      </c>
      <c r="B56" s="104" t="s">
        <v>87</v>
      </c>
    </row>
    <row r="57" spans="1:2" ht="98">
      <c r="A57" s="91" t="s">
        <v>88</v>
      </c>
      <c r="B57" s="104" t="s">
        <v>89</v>
      </c>
    </row>
    <row r="58" spans="1:2">
      <c r="A58" s="91" t="s">
        <v>90</v>
      </c>
      <c r="B58" s="104" t="s">
        <v>91</v>
      </c>
    </row>
    <row r="59" spans="1:2" ht="28">
      <c r="A59" s="91" t="s">
        <v>92</v>
      </c>
      <c r="B59" s="104" t="s">
        <v>93</v>
      </c>
    </row>
    <row r="60" spans="1:2" ht="28">
      <c r="A60" s="91" t="s">
        <v>94</v>
      </c>
      <c r="B60" s="104" t="s">
        <v>95</v>
      </c>
    </row>
    <row r="61" spans="1:2" ht="28">
      <c r="A61" s="91" t="s">
        <v>96</v>
      </c>
      <c r="B61" s="104" t="s">
        <v>97</v>
      </c>
    </row>
    <row r="62" spans="1:2" ht="28">
      <c r="A62" s="91" t="s">
        <v>98</v>
      </c>
      <c r="B62" s="104" t="s">
        <v>99</v>
      </c>
    </row>
    <row r="63" spans="1:2" ht="42">
      <c r="A63" s="91" t="s">
        <v>100</v>
      </c>
      <c r="B63" s="104" t="s">
        <v>101</v>
      </c>
    </row>
    <row r="64" spans="1:2" ht="79.5" customHeight="1">
      <c r="A64" s="91" t="s">
        <v>102</v>
      </c>
      <c r="B64" s="104" t="s">
        <v>103</v>
      </c>
    </row>
    <row r="65" spans="1:2" ht="112">
      <c r="A65" s="91" t="s">
        <v>104</v>
      </c>
      <c r="B65" s="104" t="s">
        <v>105</v>
      </c>
    </row>
    <row r="66" spans="1:2" ht="28">
      <c r="A66" s="91" t="s">
        <v>106</v>
      </c>
      <c r="B66" s="104" t="s">
        <v>107</v>
      </c>
    </row>
    <row r="67" spans="1:2" ht="154">
      <c r="A67" s="91" t="s">
        <v>108</v>
      </c>
      <c r="B67" s="104" t="s">
        <v>109</v>
      </c>
    </row>
    <row r="68" spans="1:2" ht="28">
      <c r="A68" s="91" t="s">
        <v>110</v>
      </c>
      <c r="B68" s="104" t="s">
        <v>111</v>
      </c>
    </row>
    <row r="69" spans="1:2" ht="28">
      <c r="A69" s="100" t="s">
        <v>112</v>
      </c>
      <c r="B69" s="104" t="s">
        <v>113</v>
      </c>
    </row>
    <row r="70" spans="1:2" ht="25.5" customHeight="1">
      <c r="A70" s="248" t="s">
        <v>114</v>
      </c>
      <c r="B70" s="249"/>
    </row>
    <row r="71" spans="1:2">
      <c r="A71" s="250" t="s">
        <v>115</v>
      </c>
      <c r="B71" s="251"/>
    </row>
    <row r="72" spans="1:2" ht="72" customHeight="1">
      <c r="A72" s="244" t="s">
        <v>116</v>
      </c>
      <c r="B72" s="245"/>
    </row>
    <row r="73" spans="1:2" ht="28">
      <c r="A73" s="91" t="s">
        <v>117</v>
      </c>
      <c r="B73" s="104" t="s">
        <v>118</v>
      </c>
    </row>
    <row r="74" spans="1:2" ht="28">
      <c r="A74" s="100" t="s">
        <v>119</v>
      </c>
      <c r="B74" s="104"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pageSetUpPr fitToPage="1"/>
  </sheetPr>
  <dimension ref="A1:AO49"/>
  <sheetViews>
    <sheetView showGridLines="0" tabSelected="1" topLeftCell="S34" zoomScale="60" zoomScaleNormal="60" workbookViewId="0">
      <selection activeCell="U35" sqref="U35:X36"/>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4.5"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9.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136</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137</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4702321680</v>
      </c>
      <c r="Y22" s="236"/>
      <c r="Z22" s="236"/>
      <c r="AA22" s="236"/>
      <c r="AB22" s="236"/>
      <c r="AC22" s="236">
        <f>SUM(Q22:AB22)</f>
        <v>4702321680</v>
      </c>
      <c r="AD22" s="106"/>
      <c r="AE22" s="163"/>
      <c r="AF22" s="50"/>
      <c r="AG22" s="162"/>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236">
        <v>4702321680</v>
      </c>
      <c r="X23" s="236">
        <v>0</v>
      </c>
      <c r="Y23" s="236"/>
      <c r="Z23" s="236"/>
      <c r="AA23" s="236"/>
      <c r="AB23" s="236"/>
      <c r="AC23" s="234">
        <f>SUM(Q23:AB23)</f>
        <v>4702321680</v>
      </c>
      <c r="AD23" s="235">
        <f>AC23/SUM(W22:X22)</f>
        <v>1</v>
      </c>
      <c r="AE23" s="232">
        <f>AC23/AC22</f>
        <v>1</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c r="Y24" s="236">
        <v>784000000</v>
      </c>
      <c r="Z24" s="236">
        <v>784000000</v>
      </c>
      <c r="AA24" s="236">
        <v>784000000</v>
      </c>
      <c r="AB24" s="236">
        <v>2350321680</v>
      </c>
      <c r="AC24" s="236">
        <f>SUM(Q24:AB24)</f>
        <v>4702321680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247" customHeight="1">
      <c r="A35" s="283" t="s">
        <v>137</v>
      </c>
      <c r="B35" s="285">
        <f>SUM(B41:B48)</f>
        <v>0.1</v>
      </c>
      <c r="C35" s="75" t="s">
        <v>48</v>
      </c>
      <c r="D35" s="74"/>
      <c r="E35" s="74"/>
      <c r="F35" s="74"/>
      <c r="G35" s="74"/>
      <c r="H35" s="74"/>
      <c r="I35" s="74"/>
      <c r="J35" s="74">
        <v>6</v>
      </c>
      <c r="K35" s="74">
        <v>6</v>
      </c>
      <c r="L35" s="74">
        <v>6</v>
      </c>
      <c r="M35" s="74">
        <v>6</v>
      </c>
      <c r="N35" s="74">
        <v>6</v>
      </c>
      <c r="O35" s="74">
        <v>6</v>
      </c>
      <c r="P35" s="157">
        <f>MAX(J35:O35)</f>
        <v>6</v>
      </c>
      <c r="Q35" s="300" t="s">
        <v>161</v>
      </c>
      <c r="R35" s="301"/>
      <c r="S35" s="301"/>
      <c r="T35" s="302"/>
      <c r="U35" s="306" t="s">
        <v>162</v>
      </c>
      <c r="V35" s="306"/>
      <c r="W35" s="306"/>
      <c r="X35" s="306"/>
      <c r="Y35" s="306" t="s">
        <v>163</v>
      </c>
      <c r="Z35" s="306"/>
      <c r="AA35" s="306"/>
      <c r="AB35" s="306"/>
      <c r="AC35" s="306" t="s">
        <v>164</v>
      </c>
      <c r="AD35" s="306"/>
      <c r="AE35" s="308"/>
      <c r="AF35" s="142"/>
      <c r="AG35" s="145"/>
      <c r="AH35" s="73"/>
      <c r="AI35" s="73"/>
      <c r="AJ35" s="73"/>
      <c r="AK35" s="73"/>
      <c r="AL35" s="73"/>
      <c r="AM35" s="73"/>
      <c r="AN35" s="73"/>
      <c r="AO35" s="73"/>
    </row>
    <row r="36" spans="1:41" ht="247" customHeight="1" thickBot="1">
      <c r="A36" s="284"/>
      <c r="B36" s="286"/>
      <c r="C36" s="76" t="s">
        <v>50</v>
      </c>
      <c r="D36" s="146"/>
      <c r="E36" s="146"/>
      <c r="F36" s="146"/>
      <c r="G36" s="77"/>
      <c r="H36" s="77"/>
      <c r="I36" s="77"/>
      <c r="J36" s="233">
        <v>6</v>
      </c>
      <c r="K36" s="233">
        <v>6</v>
      </c>
      <c r="L36" s="233"/>
      <c r="M36" s="233"/>
      <c r="N36" s="233"/>
      <c r="O36" s="233"/>
      <c r="P36" s="233">
        <f>MAX(J36:O36)</f>
        <v>6</v>
      </c>
      <c r="Q36" s="303"/>
      <c r="R36" s="304"/>
      <c r="S36" s="304"/>
      <c r="T36" s="305"/>
      <c r="U36" s="307"/>
      <c r="V36" s="307"/>
      <c r="W36" s="307"/>
      <c r="X36" s="307"/>
      <c r="Y36" s="307"/>
      <c r="Z36" s="307"/>
      <c r="AA36" s="307"/>
      <c r="AB36" s="307"/>
      <c r="AC36" s="307"/>
      <c r="AD36" s="307"/>
      <c r="AE36" s="309"/>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14" customHeight="1">
      <c r="A41" s="278" t="s">
        <v>184</v>
      </c>
      <c r="B41" s="280">
        <v>0.02</v>
      </c>
      <c r="C41" s="80" t="s">
        <v>48</v>
      </c>
      <c r="D41" s="81"/>
      <c r="E41" s="81"/>
      <c r="F41" s="81"/>
      <c r="G41" s="81"/>
      <c r="H41" s="81"/>
      <c r="I41" s="81"/>
      <c r="J41" s="166">
        <v>0.16</v>
      </c>
      <c r="K41" s="166">
        <v>0.16</v>
      </c>
      <c r="L41" s="166">
        <v>0.17</v>
      </c>
      <c r="M41" s="166">
        <v>0.17</v>
      </c>
      <c r="N41" s="166">
        <v>0.17</v>
      </c>
      <c r="O41" s="166">
        <v>0.17</v>
      </c>
      <c r="P41" s="82">
        <f t="shared" ref="P41:P48" si="1">SUM(D41:O41)</f>
        <v>1</v>
      </c>
      <c r="Q41" s="252" t="s">
        <v>185</v>
      </c>
      <c r="R41" s="253"/>
      <c r="S41" s="253"/>
      <c r="T41" s="253"/>
      <c r="U41" s="253"/>
      <c r="V41" s="253"/>
      <c r="W41" s="253"/>
      <c r="X41" s="254"/>
      <c r="Y41" s="258" t="s">
        <v>679</v>
      </c>
      <c r="Z41" s="259"/>
      <c r="AA41" s="259"/>
      <c r="AB41" s="259"/>
      <c r="AC41" s="259"/>
      <c r="AD41" s="259"/>
      <c r="AE41" s="260"/>
      <c r="AG41" s="83"/>
      <c r="AH41" s="83"/>
      <c r="AI41" s="83"/>
      <c r="AJ41" s="83"/>
      <c r="AK41" s="83"/>
      <c r="AL41" s="83"/>
      <c r="AM41" s="83"/>
      <c r="AN41" s="83"/>
      <c r="AO41" s="83"/>
    </row>
    <row r="42" spans="1:41" ht="114" customHeight="1">
      <c r="A42" s="282"/>
      <c r="B42" s="280"/>
      <c r="C42" s="84" t="s">
        <v>50</v>
      </c>
      <c r="D42" s="85"/>
      <c r="E42" s="85"/>
      <c r="F42" s="85"/>
      <c r="G42" s="85"/>
      <c r="H42" s="85"/>
      <c r="I42" s="85"/>
      <c r="J42" s="85">
        <v>0.16</v>
      </c>
      <c r="K42" s="85">
        <v>0.16</v>
      </c>
      <c r="L42" s="85"/>
      <c r="M42" s="85"/>
      <c r="N42" s="85"/>
      <c r="O42" s="85"/>
      <c r="P42" s="82">
        <f t="shared" si="1"/>
        <v>0.32</v>
      </c>
      <c r="Q42" s="270"/>
      <c r="R42" s="271"/>
      <c r="S42" s="271"/>
      <c r="T42" s="271"/>
      <c r="U42" s="271"/>
      <c r="V42" s="271"/>
      <c r="W42" s="271"/>
      <c r="X42" s="272"/>
      <c r="Y42" s="267"/>
      <c r="Z42" s="268"/>
      <c r="AA42" s="268"/>
      <c r="AB42" s="268"/>
      <c r="AC42" s="268"/>
      <c r="AD42" s="268"/>
      <c r="AE42" s="269"/>
    </row>
    <row r="43" spans="1:41" ht="145" customHeight="1">
      <c r="A43" s="278" t="s">
        <v>186</v>
      </c>
      <c r="B43" s="280">
        <v>0.02</v>
      </c>
      <c r="C43" s="80" t="s">
        <v>48</v>
      </c>
      <c r="D43" s="81"/>
      <c r="E43" s="81"/>
      <c r="F43" s="81"/>
      <c r="G43" s="81"/>
      <c r="H43" s="81"/>
      <c r="I43" s="81"/>
      <c r="J43" s="166">
        <v>0.16</v>
      </c>
      <c r="K43" s="166">
        <v>0.16</v>
      </c>
      <c r="L43" s="166">
        <v>0.17</v>
      </c>
      <c r="M43" s="166">
        <v>0.17</v>
      </c>
      <c r="N43" s="166">
        <v>0.17</v>
      </c>
      <c r="O43" s="166">
        <v>0.17</v>
      </c>
      <c r="P43" s="82">
        <f t="shared" si="1"/>
        <v>1</v>
      </c>
      <c r="Q43" s="252" t="s">
        <v>187</v>
      </c>
      <c r="R43" s="253"/>
      <c r="S43" s="253"/>
      <c r="T43" s="253"/>
      <c r="U43" s="253"/>
      <c r="V43" s="253"/>
      <c r="W43" s="253"/>
      <c r="X43" s="254"/>
      <c r="Y43" s="258" t="s">
        <v>680</v>
      </c>
      <c r="Z43" s="259"/>
      <c r="AA43" s="259"/>
      <c r="AB43" s="259"/>
      <c r="AC43" s="259"/>
      <c r="AD43" s="259"/>
      <c r="AE43" s="260"/>
    </row>
    <row r="44" spans="1:41" ht="145" customHeight="1">
      <c r="A44" s="282"/>
      <c r="B44" s="280"/>
      <c r="C44" s="84" t="s">
        <v>50</v>
      </c>
      <c r="D44" s="85"/>
      <c r="E44" s="85"/>
      <c r="F44" s="85"/>
      <c r="G44" s="85"/>
      <c r="H44" s="85"/>
      <c r="I44" s="85"/>
      <c r="J44" s="85">
        <v>0.16</v>
      </c>
      <c r="K44" s="85">
        <v>0.16</v>
      </c>
      <c r="L44" s="85"/>
      <c r="M44" s="85"/>
      <c r="N44" s="85"/>
      <c r="O44" s="85"/>
      <c r="P44" s="82">
        <f t="shared" si="1"/>
        <v>0.32</v>
      </c>
      <c r="Q44" s="270"/>
      <c r="R44" s="271"/>
      <c r="S44" s="271"/>
      <c r="T44" s="271"/>
      <c r="U44" s="271"/>
      <c r="V44" s="271"/>
      <c r="W44" s="271"/>
      <c r="X44" s="272"/>
      <c r="Y44" s="267"/>
      <c r="Z44" s="268"/>
      <c r="AA44" s="268"/>
      <c r="AB44" s="268"/>
      <c r="AC44" s="268"/>
      <c r="AD44" s="268"/>
      <c r="AE44" s="269"/>
    </row>
    <row r="45" spans="1:41" ht="136.5" customHeight="1">
      <c r="A45" s="278" t="s">
        <v>188</v>
      </c>
      <c r="B45" s="280">
        <v>0.03</v>
      </c>
      <c r="C45" s="80" t="s">
        <v>48</v>
      </c>
      <c r="D45" s="81"/>
      <c r="E45" s="81"/>
      <c r="F45" s="81"/>
      <c r="G45" s="81"/>
      <c r="H45" s="81"/>
      <c r="I45" s="81"/>
      <c r="J45" s="166">
        <v>0.16</v>
      </c>
      <c r="K45" s="166">
        <v>0.16</v>
      </c>
      <c r="L45" s="166">
        <v>0.17</v>
      </c>
      <c r="M45" s="166">
        <v>0.17</v>
      </c>
      <c r="N45" s="166">
        <v>0.17</v>
      </c>
      <c r="O45" s="166">
        <v>0.17</v>
      </c>
      <c r="P45" s="82">
        <f t="shared" si="1"/>
        <v>1</v>
      </c>
      <c r="Q45" s="252" t="s">
        <v>189</v>
      </c>
      <c r="R45" s="273"/>
      <c r="S45" s="273"/>
      <c r="T45" s="273"/>
      <c r="U45" s="273"/>
      <c r="V45" s="273"/>
      <c r="W45" s="273"/>
      <c r="X45" s="274"/>
      <c r="Y45" s="258" t="s">
        <v>681</v>
      </c>
      <c r="Z45" s="259"/>
      <c r="AA45" s="259"/>
      <c r="AB45" s="259"/>
      <c r="AC45" s="259"/>
      <c r="AD45" s="259"/>
      <c r="AE45" s="260"/>
    </row>
    <row r="46" spans="1:41" ht="136.5" customHeight="1">
      <c r="A46" s="282"/>
      <c r="B46" s="280"/>
      <c r="C46" s="84" t="s">
        <v>50</v>
      </c>
      <c r="D46" s="85"/>
      <c r="E46" s="85"/>
      <c r="F46" s="85"/>
      <c r="G46" s="85"/>
      <c r="H46" s="85"/>
      <c r="I46" s="85"/>
      <c r="J46" s="85">
        <v>0.16</v>
      </c>
      <c r="K46" s="85">
        <v>0.16</v>
      </c>
      <c r="L46" s="85"/>
      <c r="M46" s="85"/>
      <c r="N46" s="85"/>
      <c r="O46" s="85"/>
      <c r="P46" s="82">
        <f t="shared" si="1"/>
        <v>0.32</v>
      </c>
      <c r="Q46" s="275"/>
      <c r="R46" s="276"/>
      <c r="S46" s="276"/>
      <c r="T46" s="276"/>
      <c r="U46" s="276"/>
      <c r="V46" s="276"/>
      <c r="W46" s="276"/>
      <c r="X46" s="277"/>
      <c r="Y46" s="267"/>
      <c r="Z46" s="268"/>
      <c r="AA46" s="268"/>
      <c r="AB46" s="268"/>
      <c r="AC46" s="268"/>
      <c r="AD46" s="268"/>
      <c r="AE46" s="269"/>
    </row>
    <row r="47" spans="1:41" ht="126.5" customHeight="1">
      <c r="A47" s="278" t="s">
        <v>190</v>
      </c>
      <c r="B47" s="280">
        <v>0.03</v>
      </c>
      <c r="C47" s="80" t="s">
        <v>48</v>
      </c>
      <c r="D47" s="81"/>
      <c r="E47" s="81"/>
      <c r="F47" s="81"/>
      <c r="G47" s="81"/>
      <c r="H47" s="81"/>
      <c r="I47" s="81"/>
      <c r="J47" s="166">
        <v>0.16</v>
      </c>
      <c r="K47" s="166">
        <v>0.16</v>
      </c>
      <c r="L47" s="166">
        <v>0.17</v>
      </c>
      <c r="M47" s="166">
        <v>0.17</v>
      </c>
      <c r="N47" s="166">
        <v>0.17</v>
      </c>
      <c r="O47" s="166">
        <v>0.17</v>
      </c>
      <c r="P47" s="82">
        <f t="shared" si="1"/>
        <v>1</v>
      </c>
      <c r="Q47" s="252" t="s">
        <v>191</v>
      </c>
      <c r="R47" s="253"/>
      <c r="S47" s="253"/>
      <c r="T47" s="253"/>
      <c r="U47" s="253"/>
      <c r="V47" s="253"/>
      <c r="W47" s="253"/>
      <c r="X47" s="254"/>
      <c r="Y47" s="258" t="s">
        <v>680</v>
      </c>
      <c r="Z47" s="259"/>
      <c r="AA47" s="259"/>
      <c r="AB47" s="259"/>
      <c r="AC47" s="259"/>
      <c r="AD47" s="259"/>
      <c r="AE47" s="260"/>
    </row>
    <row r="48" spans="1:41" ht="126.5" customHeight="1" thickBot="1">
      <c r="A48" s="279"/>
      <c r="B48" s="281"/>
      <c r="C48" s="76" t="s">
        <v>50</v>
      </c>
      <c r="D48" s="86"/>
      <c r="E48" s="86"/>
      <c r="F48" s="86"/>
      <c r="G48" s="86"/>
      <c r="H48" s="86"/>
      <c r="I48" s="86"/>
      <c r="J48" s="86">
        <v>0.16</v>
      </c>
      <c r="K48" s="86">
        <v>0.16</v>
      </c>
      <c r="L48" s="86"/>
      <c r="M48" s="86"/>
      <c r="N48" s="86"/>
      <c r="O48" s="86"/>
      <c r="P48" s="87">
        <f t="shared" si="1"/>
        <v>0.32</v>
      </c>
      <c r="Q48" s="255"/>
      <c r="R48" s="256"/>
      <c r="S48" s="256"/>
      <c r="T48" s="256"/>
      <c r="U48" s="256"/>
      <c r="V48" s="256"/>
      <c r="W48" s="256"/>
      <c r="X48" s="257"/>
      <c r="Y48" s="261"/>
      <c r="Z48" s="262"/>
      <c r="AA48" s="262"/>
      <c r="AB48" s="262"/>
      <c r="AC48" s="262"/>
      <c r="AD48" s="262"/>
      <c r="AE48" s="263"/>
    </row>
    <row r="49" spans="1:1" ht="15" customHeight="1">
      <c r="A49" s="15" t="s">
        <v>192</v>
      </c>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65D01EFD-1B2B-486E-965D-E67EA5DBD442}"/>
    <hyperlink ref="Y43" r:id="rId2" xr:uid="{F3E3C131-A244-4B47-90CF-367366850EC4}"/>
    <hyperlink ref="Y47" r:id="rId3" xr:uid="{3469A899-DF76-401D-AD02-470B471CCE60}"/>
    <hyperlink ref="Y45" r:id="rId4" xr:uid="{F8C19013-96B9-4522-ABDD-53D6F3D8BD1A}"/>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497-94D1-407A-905D-4FEBA7EC436B}">
  <sheetPr>
    <tabColor rgb="FF00B050"/>
    <pageSetUpPr fitToPage="1"/>
  </sheetPr>
  <dimension ref="A1:AO46"/>
  <sheetViews>
    <sheetView showGridLines="0" topLeftCell="Q40" zoomScale="60" zoomScaleNormal="60" workbookViewId="0">
      <selection activeCell="Q41" sqref="Q41:X42"/>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136</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193</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562165000</v>
      </c>
      <c r="Y22" s="236"/>
      <c r="Z22" s="236"/>
      <c r="AA22" s="236"/>
      <c r="AB22" s="236"/>
      <c r="AC22" s="236">
        <f>SUM(Q22:AB22)</f>
        <v>562165000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473225000</v>
      </c>
      <c r="Y23" s="236"/>
      <c r="Z23" s="236"/>
      <c r="AA23" s="236"/>
      <c r="AB23" s="236"/>
      <c r="AC23" s="234">
        <f>SUM(Q23:AB23)</f>
        <v>473225000</v>
      </c>
      <c r="AD23" s="235">
        <f>AC23/SUM(W22:X22)</f>
        <v>0.84179022173205376</v>
      </c>
      <c r="AE23" s="232">
        <f>AC23/AC22</f>
        <v>0.84179022173205376</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c r="Y24" s="236">
        <v>112433000</v>
      </c>
      <c r="Z24" s="236">
        <v>112433000</v>
      </c>
      <c r="AA24" s="236">
        <v>112433000</v>
      </c>
      <c r="AB24" s="236">
        <f>+AA24*2</f>
        <v>224866000</v>
      </c>
      <c r="AC24" s="236">
        <f>SUM(Q24:AB24)</f>
        <v>562165000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98.5" customHeight="1">
      <c r="A35" s="283" t="s">
        <v>193</v>
      </c>
      <c r="B35" s="391">
        <f>SUM(B41:B44)</f>
        <v>0.1</v>
      </c>
      <c r="C35" s="75" t="s">
        <v>48</v>
      </c>
      <c r="D35" s="74"/>
      <c r="E35" s="74"/>
      <c r="F35" s="74"/>
      <c r="G35" s="74"/>
      <c r="H35" s="74"/>
      <c r="I35" s="74"/>
      <c r="J35" s="156">
        <v>1</v>
      </c>
      <c r="K35" s="156">
        <v>1</v>
      </c>
      <c r="L35" s="156">
        <v>1</v>
      </c>
      <c r="M35" s="156">
        <v>1</v>
      </c>
      <c r="N35" s="156">
        <v>1</v>
      </c>
      <c r="O35" s="156">
        <v>1</v>
      </c>
      <c r="P35" s="156">
        <f>MAX(J35:O35)</f>
        <v>1</v>
      </c>
      <c r="Q35" s="300" t="s">
        <v>750</v>
      </c>
      <c r="R35" s="301"/>
      <c r="S35" s="301"/>
      <c r="T35" s="302"/>
      <c r="U35" s="306" t="s">
        <v>751</v>
      </c>
      <c r="V35" s="306"/>
      <c r="W35" s="306"/>
      <c r="X35" s="306"/>
      <c r="Y35" s="306" t="s">
        <v>194</v>
      </c>
      <c r="Z35" s="306"/>
      <c r="AA35" s="306"/>
      <c r="AB35" s="306"/>
      <c r="AC35" s="306" t="s">
        <v>195</v>
      </c>
      <c r="AD35" s="306"/>
      <c r="AE35" s="308"/>
      <c r="AF35" s="142"/>
      <c r="AG35" s="145"/>
      <c r="AH35" s="73"/>
      <c r="AI35" s="73"/>
      <c r="AJ35" s="73"/>
      <c r="AK35" s="73"/>
      <c r="AL35" s="73"/>
      <c r="AM35" s="73"/>
      <c r="AN35" s="73"/>
      <c r="AO35" s="73"/>
    </row>
    <row r="36" spans="1:41" ht="198.5" customHeight="1" thickBot="1">
      <c r="A36" s="284"/>
      <c r="B36" s="392"/>
      <c r="C36" s="76" t="s">
        <v>50</v>
      </c>
      <c r="D36" s="146"/>
      <c r="E36" s="146"/>
      <c r="F36" s="146"/>
      <c r="G36" s="77"/>
      <c r="H36" s="77"/>
      <c r="I36" s="77"/>
      <c r="J36" s="237">
        <v>1</v>
      </c>
      <c r="K36" s="237">
        <v>1</v>
      </c>
      <c r="L36" s="237"/>
      <c r="M36" s="237"/>
      <c r="N36" s="237"/>
      <c r="O36" s="237"/>
      <c r="P36" s="78">
        <f>MAX(J36:O36)</f>
        <v>1</v>
      </c>
      <c r="Q36" s="303"/>
      <c r="R36" s="304"/>
      <c r="S36" s="304"/>
      <c r="T36" s="305"/>
      <c r="U36" s="307"/>
      <c r="V36" s="307"/>
      <c r="W36" s="307"/>
      <c r="X36" s="307"/>
      <c r="Y36" s="307"/>
      <c r="Z36" s="307"/>
      <c r="AA36" s="307"/>
      <c r="AB36" s="307"/>
      <c r="AC36" s="307"/>
      <c r="AD36" s="307"/>
      <c r="AE36" s="309"/>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24" customHeight="1">
      <c r="A41" s="278" t="s">
        <v>196</v>
      </c>
      <c r="B41" s="393">
        <v>0.05</v>
      </c>
      <c r="C41" s="80" t="s">
        <v>48</v>
      </c>
      <c r="D41" s="81"/>
      <c r="E41" s="81"/>
      <c r="F41" s="81"/>
      <c r="G41" s="81"/>
      <c r="H41" s="81"/>
      <c r="I41" s="81"/>
      <c r="J41" s="166">
        <v>0.16</v>
      </c>
      <c r="K41" s="166">
        <v>0.16</v>
      </c>
      <c r="L41" s="166">
        <v>0.17</v>
      </c>
      <c r="M41" s="166">
        <v>0.17</v>
      </c>
      <c r="N41" s="166">
        <v>0.17</v>
      </c>
      <c r="O41" s="166">
        <v>0.17</v>
      </c>
      <c r="P41" s="82">
        <f t="shared" ref="P41:P44" si="1">SUM(D41:O41)</f>
        <v>1</v>
      </c>
      <c r="Q41" s="252" t="s">
        <v>754</v>
      </c>
      <c r="R41" s="253"/>
      <c r="S41" s="253"/>
      <c r="T41" s="253"/>
      <c r="U41" s="253"/>
      <c r="V41" s="253"/>
      <c r="W41" s="253"/>
      <c r="X41" s="254"/>
      <c r="Y41" s="258" t="s">
        <v>717</v>
      </c>
      <c r="Z41" s="259"/>
      <c r="AA41" s="259"/>
      <c r="AB41" s="259"/>
      <c r="AC41" s="259"/>
      <c r="AD41" s="259"/>
      <c r="AE41" s="260"/>
      <c r="AG41" s="83"/>
      <c r="AH41" s="83"/>
      <c r="AI41" s="83"/>
      <c r="AJ41" s="83"/>
      <c r="AK41" s="83"/>
      <c r="AL41" s="83"/>
      <c r="AM41" s="83"/>
      <c r="AN41" s="83"/>
      <c r="AO41" s="83"/>
    </row>
    <row r="42" spans="1:41" ht="124" customHeight="1">
      <c r="A42" s="282"/>
      <c r="B42" s="393"/>
      <c r="C42" s="84" t="s">
        <v>50</v>
      </c>
      <c r="D42" s="85"/>
      <c r="E42" s="85"/>
      <c r="F42" s="85"/>
      <c r="G42" s="85"/>
      <c r="H42" s="85"/>
      <c r="I42" s="85"/>
      <c r="J42" s="85">
        <v>0.16</v>
      </c>
      <c r="K42" s="85">
        <v>0.16</v>
      </c>
      <c r="L42" s="85"/>
      <c r="M42" s="85"/>
      <c r="N42" s="85"/>
      <c r="O42" s="85"/>
      <c r="P42" s="82">
        <f t="shared" si="1"/>
        <v>0.32</v>
      </c>
      <c r="Q42" s="270"/>
      <c r="R42" s="271"/>
      <c r="S42" s="271"/>
      <c r="T42" s="271"/>
      <c r="U42" s="271"/>
      <c r="V42" s="271"/>
      <c r="W42" s="271"/>
      <c r="X42" s="272"/>
      <c r="Y42" s="267"/>
      <c r="Z42" s="268"/>
      <c r="AA42" s="268"/>
      <c r="AB42" s="268"/>
      <c r="AC42" s="268"/>
      <c r="AD42" s="268"/>
      <c r="AE42" s="269"/>
    </row>
    <row r="43" spans="1:41" ht="112.5" customHeight="1">
      <c r="A43" s="278" t="s">
        <v>197</v>
      </c>
      <c r="B43" s="393">
        <v>0.05</v>
      </c>
      <c r="C43" s="80" t="s">
        <v>48</v>
      </c>
      <c r="D43" s="81"/>
      <c r="E43" s="81"/>
      <c r="F43" s="81"/>
      <c r="G43" s="81"/>
      <c r="H43" s="81"/>
      <c r="I43" s="81"/>
      <c r="J43" s="166">
        <v>0.16</v>
      </c>
      <c r="K43" s="166">
        <v>0.16</v>
      </c>
      <c r="L43" s="166">
        <v>0.17</v>
      </c>
      <c r="M43" s="166">
        <v>0.17</v>
      </c>
      <c r="N43" s="166">
        <v>0.17</v>
      </c>
      <c r="O43" s="166">
        <v>0.17</v>
      </c>
      <c r="P43" s="82">
        <f t="shared" si="1"/>
        <v>1</v>
      </c>
      <c r="Q43" s="252" t="s">
        <v>753</v>
      </c>
      <c r="R43" s="253"/>
      <c r="S43" s="253"/>
      <c r="T43" s="253"/>
      <c r="U43" s="253"/>
      <c r="V43" s="253"/>
      <c r="W43" s="253"/>
      <c r="X43" s="254"/>
      <c r="Y43" s="258" t="s">
        <v>682</v>
      </c>
      <c r="Z43" s="259"/>
      <c r="AA43" s="259"/>
      <c r="AB43" s="259"/>
      <c r="AC43" s="259"/>
      <c r="AD43" s="259"/>
      <c r="AE43" s="260"/>
    </row>
    <row r="44" spans="1:41" ht="112.5" customHeight="1" thickBot="1">
      <c r="A44" s="279"/>
      <c r="B44" s="394"/>
      <c r="C44" s="76" t="s">
        <v>50</v>
      </c>
      <c r="D44" s="86"/>
      <c r="E44" s="86"/>
      <c r="F44" s="86"/>
      <c r="G44" s="86"/>
      <c r="H44" s="86"/>
      <c r="I44" s="86"/>
      <c r="J44" s="86">
        <v>0.16</v>
      </c>
      <c r="K44" s="86">
        <v>0.16</v>
      </c>
      <c r="L44" s="86"/>
      <c r="M44" s="86"/>
      <c r="N44" s="86"/>
      <c r="O44" s="86"/>
      <c r="P44" s="87">
        <f t="shared" si="1"/>
        <v>0.32</v>
      </c>
      <c r="Q44" s="255"/>
      <c r="R44" s="256"/>
      <c r="S44" s="256"/>
      <c r="T44" s="256"/>
      <c r="U44" s="256"/>
      <c r="V44" s="256"/>
      <c r="W44" s="256"/>
      <c r="X44" s="257"/>
      <c r="Y44" s="261"/>
      <c r="Z44" s="262"/>
      <c r="AA44" s="262"/>
      <c r="AB44" s="262"/>
      <c r="AC44" s="262"/>
      <c r="AD44" s="262"/>
      <c r="AE44" s="263"/>
    </row>
    <row r="45" spans="1:41" ht="98.25" customHeight="1">
      <c r="A45" s="15" t="s">
        <v>192</v>
      </c>
    </row>
    <row r="46" spans="1:41" ht="98.25" customHeight="1"/>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D0B045C-7D9D-4332-ACFB-B894D387A589}">
      <formula1>$B$21:$M$21</formula1>
    </dataValidation>
    <dataValidation type="textLength" operator="lessThanOrEqual" allowBlank="1" showInputMessage="1" showErrorMessage="1" errorTitle="Máximo 2.000 caracteres" error="Máximo 2.000 caracteres" promptTitle="2.000 caracteres" sqref="Q30:Q31" xr:uid="{10805773-530A-44FC-B603-8652CB08665E}">
      <formula1>2000</formula1>
    </dataValidation>
    <dataValidation type="textLength" operator="lessThanOrEqual" allowBlank="1" showInputMessage="1" showErrorMessage="1" errorTitle="Máximo 2.000 caracteres" error="Máximo 2.000 caracteres" sqref="Q35 Y35 AC35 Q41 Q43" xr:uid="{0E3A0432-43B0-4D90-A67D-992CC279C3E3}">
      <formula1>2000</formula1>
    </dataValidation>
  </dataValidations>
  <hyperlinks>
    <hyperlink ref="Y43" r:id="rId1" xr:uid="{6631B9C2-B8DA-478E-9382-52573F755220}"/>
    <hyperlink ref="Y41" r:id="rId2" xr:uid="{A9F58A1E-715A-4752-9EDA-66008E8E1FF4}"/>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15D1C3AA-AD31-4304-BB2F-C917B495C944}">
          <x14:formula1>
            <xm:f>listas!$C$2:$C$20</xm:f>
          </x14:formula1>
          <xm:sqref>AA15:AE15</xm:sqref>
        </x14:dataValidation>
        <x14:dataValidation type="list" allowBlank="1" showInputMessage="1" showErrorMessage="1" xr:uid="{008ED27A-BC8C-469B-B39C-392E4D2F824F}">
          <x14:formula1>
            <xm:f>listas!$B$2:$B$8</xm:f>
          </x14:formula1>
          <xm:sqref>R15:X15</xm:sqref>
        </x14:dataValidation>
        <x14:dataValidation type="list" allowBlank="1" showInputMessage="1" showErrorMessage="1" xr:uid="{ECCCE1CD-0866-43FA-B5B1-EB78BEF09CD0}">
          <x14:formula1>
            <xm:f>listas!$A$2:$A$6</xm:f>
          </x14:formula1>
          <xm:sqref>C15:K15</xm:sqref>
        </x14:dataValidation>
        <x14:dataValidation type="list" allowBlank="1" showInputMessage="1" showErrorMessage="1" xr:uid="{98EA29CB-F3B9-4FAA-A8ED-5FDD34334CF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BED3-C890-4ABF-830B-6D14CC1EBE52}">
  <sheetPr>
    <tabColor rgb="FF00B050"/>
    <pageSetUpPr fitToPage="1"/>
  </sheetPr>
  <dimension ref="A1:AO45"/>
  <sheetViews>
    <sheetView showGridLines="0" topLeftCell="Q41" zoomScale="60" zoomScaleNormal="60" workbookViewId="0">
      <selection activeCell="Y43" sqref="Y43:AE44"/>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199</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0</v>
      </c>
      <c r="Y22" s="236">
        <v>0</v>
      </c>
      <c r="Z22" s="236">
        <v>0</v>
      </c>
      <c r="AA22" s="236">
        <v>0</v>
      </c>
      <c r="AB22" s="236">
        <v>0</v>
      </c>
      <c r="AC22" s="236">
        <f>SUM(X22:AB22)</f>
        <v>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0</v>
      </c>
      <c r="Y23" s="236"/>
      <c r="Z23" s="236"/>
      <c r="AA23" s="236"/>
      <c r="AB23" s="236"/>
      <c r="AC23" s="234">
        <f>SUM(Q23:AB23)</f>
        <v>0</v>
      </c>
      <c r="AD23" s="231" t="e">
        <f>AC23/SUM(W22:X22)</f>
        <v>#DIV/0!</v>
      </c>
      <c r="AE23" s="232" t="e">
        <f>AC23/AC22</f>
        <v>#DIV/0!</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c r="Y24" s="236"/>
      <c r="Z24" s="236"/>
      <c r="AA24" s="236"/>
      <c r="AB24" s="236"/>
      <c r="AC24" s="236">
        <f>SUM(Q24:AB24)</f>
        <v>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v>0</v>
      </c>
      <c r="Y25" s="65">
        <v>0</v>
      </c>
      <c r="Z25" s="65">
        <v>0</v>
      </c>
      <c r="AA25" s="65">
        <v>0</v>
      </c>
      <c r="AB25" s="65">
        <v>0</v>
      </c>
      <c r="AC25" s="65">
        <v>0</v>
      </c>
      <c r="AD25" s="65" t="e">
        <f>AC25/SUM(W24:AB24)</f>
        <v>#DIV/0!</v>
      </c>
      <c r="AE25" s="164" t="e">
        <f>AC25/AC24</f>
        <v>#DIV/0!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80" customHeight="1">
      <c r="A35" s="283" t="s">
        <v>199</v>
      </c>
      <c r="B35" s="391">
        <f>SUM(B41:B44)</f>
        <v>0.1</v>
      </c>
      <c r="C35" s="75" t="s">
        <v>48</v>
      </c>
      <c r="D35" s="74"/>
      <c r="E35" s="74"/>
      <c r="F35" s="74"/>
      <c r="G35" s="74"/>
      <c r="H35" s="74"/>
      <c r="I35" s="74"/>
      <c r="J35" s="238">
        <v>2917</v>
      </c>
      <c r="K35" s="238">
        <v>2917</v>
      </c>
      <c r="L35" s="238">
        <v>2917</v>
      </c>
      <c r="M35" s="238">
        <v>2917</v>
      </c>
      <c r="N35" s="238">
        <v>2917</v>
      </c>
      <c r="O35" s="238">
        <v>2915</v>
      </c>
      <c r="P35" s="165">
        <f>SUM(D35:O35)</f>
        <v>17500</v>
      </c>
      <c r="Q35" s="395" t="s">
        <v>771</v>
      </c>
      <c r="R35" s="396"/>
      <c r="S35" s="396"/>
      <c r="T35" s="397"/>
      <c r="U35" s="401" t="s">
        <v>770</v>
      </c>
      <c r="V35" s="401"/>
      <c r="W35" s="401"/>
      <c r="X35" s="401"/>
      <c r="Y35" s="401" t="s">
        <v>194</v>
      </c>
      <c r="Z35" s="401"/>
      <c r="AA35" s="401"/>
      <c r="AB35" s="401"/>
      <c r="AC35" s="401" t="s">
        <v>200</v>
      </c>
      <c r="AD35" s="401"/>
      <c r="AE35" s="417"/>
      <c r="AF35" s="142"/>
      <c r="AG35" s="145"/>
      <c r="AH35" s="73"/>
      <c r="AI35" s="73"/>
      <c r="AJ35" s="73"/>
      <c r="AK35" s="73"/>
      <c r="AL35" s="73"/>
      <c r="AM35" s="73"/>
      <c r="AN35" s="73"/>
      <c r="AO35" s="73"/>
    </row>
    <row r="36" spans="1:41" ht="80" customHeight="1" thickBot="1">
      <c r="A36" s="284"/>
      <c r="B36" s="392"/>
      <c r="C36" s="76" t="s">
        <v>50</v>
      </c>
      <c r="D36" s="146"/>
      <c r="E36" s="146"/>
      <c r="F36" s="146"/>
      <c r="G36" s="77"/>
      <c r="H36" s="77"/>
      <c r="I36" s="77"/>
      <c r="J36" s="239">
        <v>3695</v>
      </c>
      <c r="K36" s="239">
        <v>3490</v>
      </c>
      <c r="L36" s="240"/>
      <c r="M36" s="240"/>
      <c r="N36" s="240"/>
      <c r="O36" s="240"/>
      <c r="P36" s="239">
        <f>SUM(J36:O36)</f>
        <v>7185</v>
      </c>
      <c r="Q36" s="398"/>
      <c r="R36" s="399"/>
      <c r="S36" s="399"/>
      <c r="T36" s="400"/>
      <c r="U36" s="402"/>
      <c r="V36" s="402"/>
      <c r="W36" s="402"/>
      <c r="X36" s="402"/>
      <c r="Y36" s="402"/>
      <c r="Z36" s="402"/>
      <c r="AA36" s="402"/>
      <c r="AB36" s="402"/>
      <c r="AC36" s="402"/>
      <c r="AD36" s="402"/>
      <c r="AE36" s="418"/>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43" customHeight="1">
      <c r="A41" s="278" t="s">
        <v>201</v>
      </c>
      <c r="B41" s="393">
        <v>0.05</v>
      </c>
      <c r="C41" s="80" t="s">
        <v>48</v>
      </c>
      <c r="D41" s="81"/>
      <c r="E41" s="81"/>
      <c r="F41" s="81"/>
      <c r="G41" s="81"/>
      <c r="H41" s="81"/>
      <c r="I41" s="81"/>
      <c r="J41" s="166">
        <v>0.16</v>
      </c>
      <c r="K41" s="166">
        <v>0.16</v>
      </c>
      <c r="L41" s="166">
        <v>0.17</v>
      </c>
      <c r="M41" s="166">
        <v>0.17</v>
      </c>
      <c r="N41" s="166">
        <v>0.17</v>
      </c>
      <c r="O41" s="166">
        <v>0.17</v>
      </c>
      <c r="P41" s="82">
        <f t="shared" ref="P41:P42" si="1">SUM(D41:O41)</f>
        <v>1</v>
      </c>
      <c r="Q41" s="405" t="s">
        <v>752</v>
      </c>
      <c r="R41" s="406"/>
      <c r="S41" s="406"/>
      <c r="T41" s="406"/>
      <c r="U41" s="406"/>
      <c r="V41" s="406"/>
      <c r="W41" s="406"/>
      <c r="X41" s="407"/>
      <c r="Y41" s="411" t="s">
        <v>683</v>
      </c>
      <c r="Z41" s="412"/>
      <c r="AA41" s="412"/>
      <c r="AB41" s="412"/>
      <c r="AC41" s="412"/>
      <c r="AD41" s="412"/>
      <c r="AE41" s="413"/>
      <c r="AG41" s="83"/>
      <c r="AH41" s="83"/>
      <c r="AI41" s="83"/>
      <c r="AJ41" s="83"/>
      <c r="AK41" s="83"/>
      <c r="AL41" s="83"/>
      <c r="AM41" s="83"/>
      <c r="AN41" s="83"/>
      <c r="AO41" s="83"/>
    </row>
    <row r="42" spans="1:41" ht="143" customHeight="1">
      <c r="A42" s="282"/>
      <c r="B42" s="393"/>
      <c r="C42" s="84" t="s">
        <v>50</v>
      </c>
      <c r="D42" s="85"/>
      <c r="E42" s="85"/>
      <c r="F42" s="85"/>
      <c r="G42" s="85"/>
      <c r="H42" s="85"/>
      <c r="I42" s="85"/>
      <c r="J42" s="85">
        <v>0.16</v>
      </c>
      <c r="K42" s="85">
        <v>0.16</v>
      </c>
      <c r="L42" s="85"/>
      <c r="M42" s="85"/>
      <c r="N42" s="85"/>
      <c r="O42" s="85"/>
      <c r="P42" s="82">
        <f t="shared" si="1"/>
        <v>0.32</v>
      </c>
      <c r="Q42" s="419"/>
      <c r="R42" s="420"/>
      <c r="S42" s="420"/>
      <c r="T42" s="420"/>
      <c r="U42" s="420"/>
      <c r="V42" s="420"/>
      <c r="W42" s="420"/>
      <c r="X42" s="421"/>
      <c r="Y42" s="422"/>
      <c r="Z42" s="423"/>
      <c r="AA42" s="423"/>
      <c r="AB42" s="423"/>
      <c r="AC42" s="423"/>
      <c r="AD42" s="423"/>
      <c r="AE42" s="424"/>
    </row>
    <row r="43" spans="1:41" ht="145.5" customHeight="1">
      <c r="A43" s="403" t="s">
        <v>202</v>
      </c>
      <c r="B43" s="393">
        <v>0.05</v>
      </c>
      <c r="C43" s="80" t="s">
        <v>48</v>
      </c>
      <c r="D43" s="81"/>
      <c r="E43" s="81"/>
      <c r="F43" s="81"/>
      <c r="G43" s="81"/>
      <c r="H43" s="81"/>
      <c r="I43" s="81"/>
      <c r="J43" s="166">
        <v>0.16</v>
      </c>
      <c r="K43" s="166">
        <v>0.16</v>
      </c>
      <c r="L43" s="166">
        <v>0.17</v>
      </c>
      <c r="M43" s="166">
        <v>0.17</v>
      </c>
      <c r="N43" s="166">
        <v>0.17</v>
      </c>
      <c r="O43" s="166">
        <v>0.17</v>
      </c>
      <c r="P43" s="82">
        <f>SUM(D43:O43)</f>
        <v>1</v>
      </c>
      <c r="Q43" s="405" t="s">
        <v>759</v>
      </c>
      <c r="R43" s="406"/>
      <c r="S43" s="406"/>
      <c r="T43" s="406"/>
      <c r="U43" s="406"/>
      <c r="V43" s="406"/>
      <c r="W43" s="406"/>
      <c r="X43" s="407"/>
      <c r="Y43" s="411" t="s">
        <v>683</v>
      </c>
      <c r="Z43" s="412"/>
      <c r="AA43" s="412"/>
      <c r="AB43" s="412"/>
      <c r="AC43" s="412"/>
      <c r="AD43" s="412"/>
      <c r="AE43" s="413"/>
      <c r="AG43" s="83"/>
      <c r="AH43" s="83"/>
      <c r="AI43" s="83"/>
      <c r="AJ43" s="83"/>
      <c r="AK43" s="83"/>
      <c r="AL43" s="83"/>
      <c r="AM43" s="83"/>
      <c r="AN43" s="83"/>
      <c r="AO43" s="83"/>
    </row>
    <row r="44" spans="1:41" ht="145.5" customHeight="1" thickBot="1">
      <c r="A44" s="404"/>
      <c r="B44" s="394"/>
      <c r="C44" s="76" t="s">
        <v>50</v>
      </c>
      <c r="D44" s="86"/>
      <c r="E44" s="86"/>
      <c r="F44" s="86"/>
      <c r="G44" s="86"/>
      <c r="H44" s="86"/>
      <c r="I44" s="86"/>
      <c r="J44" s="86">
        <v>0.16</v>
      </c>
      <c r="K44" s="86">
        <v>0.16</v>
      </c>
      <c r="L44" s="86"/>
      <c r="M44" s="86"/>
      <c r="N44" s="86"/>
      <c r="O44" s="86"/>
      <c r="P44" s="87">
        <f>SUM(D44:O44)</f>
        <v>0.32</v>
      </c>
      <c r="Q44" s="408"/>
      <c r="R44" s="409"/>
      <c r="S44" s="409"/>
      <c r="T44" s="409"/>
      <c r="U44" s="409"/>
      <c r="V44" s="409"/>
      <c r="W44" s="409"/>
      <c r="X44" s="410"/>
      <c r="Y44" s="414"/>
      <c r="Z44" s="415"/>
      <c r="AA44" s="415"/>
      <c r="AB44" s="415"/>
      <c r="AC44" s="415"/>
      <c r="AD44" s="415"/>
      <c r="AE44" s="416"/>
    </row>
    <row r="45" spans="1:41">
      <c r="A45" s="15" t="s">
        <v>192</v>
      </c>
    </row>
  </sheetData>
  <mergeCells count="75">
    <mergeCell ref="A43:A44"/>
    <mergeCell ref="B43:B44"/>
    <mergeCell ref="Q43:X44"/>
    <mergeCell ref="Y43:AE44"/>
    <mergeCell ref="AC35:AE36"/>
    <mergeCell ref="A41:A42"/>
    <mergeCell ref="B41:B42"/>
    <mergeCell ref="Q41:X42"/>
    <mergeCell ref="Y41:AE42"/>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DB67F201-3B81-4985-9D22-216AD2C0F751}">
      <formula1>$B$21:$M$21</formula1>
    </dataValidation>
    <dataValidation type="textLength" operator="lessThanOrEqual" allowBlank="1" showInputMessage="1" showErrorMessage="1" errorTitle="Máximo 2.000 caracteres" error="Máximo 2.000 caracteres" promptTitle="2.000 caracteres" sqref="Q30:Q31" xr:uid="{B5852B69-23B0-4505-A16F-339997B9B446}">
      <formula1>2000</formula1>
    </dataValidation>
    <dataValidation type="textLength" operator="lessThanOrEqual" allowBlank="1" showInputMessage="1" showErrorMessage="1" errorTitle="Máximo 2.000 caracteres" error="Máximo 2.000 caracteres" sqref="Q35 Y35 AC35 Q41 Q43" xr:uid="{25753A49-FCE9-439E-ABE3-66D5AB762761}">
      <formula1>2000</formula1>
    </dataValidation>
  </dataValidations>
  <hyperlinks>
    <hyperlink ref="Y41" r:id="rId1" xr:uid="{69AA0039-3FEB-4541-A72D-529F8512DCE7}"/>
    <hyperlink ref="Y43" r:id="rId2" xr:uid="{BCADB68C-DF7B-44DE-850D-F54659BF822E}"/>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1FFE590-EE06-4EBD-90CE-19921DC61C8A}">
          <x14:formula1>
            <xm:f>listas!$C$2:$C$20</xm:f>
          </x14:formula1>
          <xm:sqref>AA15:AE15</xm:sqref>
        </x14:dataValidation>
        <x14:dataValidation type="list" allowBlank="1" showInputMessage="1" showErrorMessage="1" xr:uid="{A771DC9D-7377-485A-B743-DC79DBD0997A}">
          <x14:formula1>
            <xm:f>listas!$B$2:$B$8</xm:f>
          </x14:formula1>
          <xm:sqref>R15:X15</xm:sqref>
        </x14:dataValidation>
        <x14:dataValidation type="list" allowBlank="1" showInputMessage="1" showErrorMessage="1" xr:uid="{A21BF5C0-84D4-4AE3-8C25-FDF06FE19548}">
          <x14:formula1>
            <xm:f>listas!$A$2:$A$6</xm:f>
          </x14:formula1>
          <xm:sqref>C15:K15</xm:sqref>
        </x14:dataValidation>
        <x14:dataValidation type="list" allowBlank="1" showInputMessage="1" showErrorMessage="1" xr:uid="{D01C2FE2-DECA-4BD3-A41E-26BF115F3114}">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F47-FC96-46C8-BDA6-2127FC0311B4}">
  <sheetPr>
    <tabColor rgb="FF00B050"/>
    <pageSetUpPr fitToPage="1"/>
  </sheetPr>
  <dimension ref="A1:AO45"/>
  <sheetViews>
    <sheetView showGridLines="0" topLeftCell="P39" zoomScale="60" zoomScaleNormal="60" workbookViewId="0">
      <selection activeCell="Q43" sqref="Q43:X44"/>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203</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847699000</v>
      </c>
      <c r="Y22" s="236"/>
      <c r="Z22" s="236"/>
      <c r="AA22" s="236"/>
      <c r="AB22" s="236">
        <v>24411000</v>
      </c>
      <c r="AC22" s="236">
        <f>SUM(Q22:AB22)</f>
        <v>872110000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798629000</v>
      </c>
      <c r="Y23" s="236"/>
      <c r="Z23" s="236"/>
      <c r="AA23" s="236"/>
      <c r="AB23" s="236"/>
      <c r="AC23" s="234">
        <f>SUM(Q23:AB23)</f>
        <v>798629000</v>
      </c>
      <c r="AD23" s="235">
        <f>AC23/SUM(W22:X22)</f>
        <v>0.94211388712266975</v>
      </c>
      <c r="AE23" s="232">
        <f>AC23/AC22</f>
        <v>0.9157434268612904</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c r="Y24" s="236">
        <v>166715000</v>
      </c>
      <c r="Z24" s="236">
        <v>170246000</v>
      </c>
      <c r="AA24" s="236">
        <v>170246000</v>
      </c>
      <c r="AB24" s="236">
        <f>+AA24*2+24411000</f>
        <v>364903000</v>
      </c>
      <c r="AC24" s="236">
        <f>SUM(Q24:AB24)</f>
        <v>872110000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04" customHeight="1">
      <c r="A35" s="283" t="s">
        <v>203</v>
      </c>
      <c r="B35" s="391">
        <f>SUM(B41:B44)</f>
        <v>0.1</v>
      </c>
      <c r="C35" s="75" t="s">
        <v>48</v>
      </c>
      <c r="D35" s="74"/>
      <c r="E35" s="74"/>
      <c r="F35" s="74"/>
      <c r="G35" s="74"/>
      <c r="H35" s="74"/>
      <c r="I35" s="74"/>
      <c r="J35" s="238">
        <v>75</v>
      </c>
      <c r="K35" s="238">
        <v>75</v>
      </c>
      <c r="L35" s="238">
        <v>75</v>
      </c>
      <c r="M35" s="238">
        <v>75</v>
      </c>
      <c r="N35" s="238">
        <v>75</v>
      </c>
      <c r="O35" s="238">
        <v>75</v>
      </c>
      <c r="P35" s="157">
        <f>SUM(D35:O35)</f>
        <v>450</v>
      </c>
      <c r="Q35" s="395" t="s">
        <v>777</v>
      </c>
      <c r="R35" s="396"/>
      <c r="S35" s="396"/>
      <c r="T35" s="397"/>
      <c r="U35" s="401" t="s">
        <v>772</v>
      </c>
      <c r="V35" s="401"/>
      <c r="W35" s="401"/>
      <c r="X35" s="401"/>
      <c r="Y35" s="401" t="s">
        <v>194</v>
      </c>
      <c r="Z35" s="401"/>
      <c r="AA35" s="401"/>
      <c r="AB35" s="401"/>
      <c r="AC35" s="401" t="s">
        <v>675</v>
      </c>
      <c r="AD35" s="401"/>
      <c r="AE35" s="417"/>
      <c r="AF35" s="142"/>
      <c r="AG35" s="145"/>
      <c r="AH35" s="73"/>
      <c r="AI35" s="73"/>
      <c r="AJ35" s="73"/>
      <c r="AK35" s="73"/>
      <c r="AL35" s="73"/>
      <c r="AM35" s="73"/>
      <c r="AN35" s="73"/>
      <c r="AO35" s="73"/>
    </row>
    <row r="36" spans="1:41" ht="104" customHeight="1" thickBot="1">
      <c r="A36" s="284"/>
      <c r="B36" s="392"/>
      <c r="C36" s="76" t="s">
        <v>50</v>
      </c>
      <c r="D36" s="146"/>
      <c r="E36" s="146"/>
      <c r="F36" s="146"/>
      <c r="G36" s="77"/>
      <c r="H36" s="77"/>
      <c r="I36" s="77"/>
      <c r="J36" s="240">
        <v>71</v>
      </c>
      <c r="K36" s="240">
        <v>110</v>
      </c>
      <c r="L36" s="240"/>
      <c r="M36" s="240"/>
      <c r="N36" s="240"/>
      <c r="O36" s="240"/>
      <c r="P36" s="239">
        <f>SUM(D36:O36)</f>
        <v>181</v>
      </c>
      <c r="Q36" s="398"/>
      <c r="R36" s="399"/>
      <c r="S36" s="399"/>
      <c r="T36" s="400"/>
      <c r="U36" s="402"/>
      <c r="V36" s="402"/>
      <c r="W36" s="402"/>
      <c r="X36" s="402"/>
      <c r="Y36" s="402"/>
      <c r="Z36" s="402"/>
      <c r="AA36" s="402"/>
      <c r="AB36" s="402"/>
      <c r="AC36" s="402"/>
      <c r="AD36" s="402"/>
      <c r="AE36" s="418"/>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98" customHeight="1">
      <c r="A41" s="403" t="s">
        <v>204</v>
      </c>
      <c r="B41" s="393">
        <v>0.05</v>
      </c>
      <c r="C41" s="80" t="s">
        <v>48</v>
      </c>
      <c r="D41" s="81"/>
      <c r="E41" s="81"/>
      <c r="F41" s="81"/>
      <c r="G41" s="81"/>
      <c r="H41" s="81"/>
      <c r="I41" s="81"/>
      <c r="J41" s="166">
        <v>0.16</v>
      </c>
      <c r="K41" s="166">
        <v>0.16</v>
      </c>
      <c r="L41" s="166">
        <v>0.17</v>
      </c>
      <c r="M41" s="166">
        <v>0.17</v>
      </c>
      <c r="N41" s="166">
        <v>0.17</v>
      </c>
      <c r="O41" s="166">
        <v>0.17</v>
      </c>
      <c r="P41" s="82">
        <f>SUM(D41:O41)</f>
        <v>1</v>
      </c>
      <c r="Q41" s="425" t="s">
        <v>780</v>
      </c>
      <c r="R41" s="426"/>
      <c r="S41" s="426"/>
      <c r="T41" s="426"/>
      <c r="U41" s="426"/>
      <c r="V41" s="426"/>
      <c r="W41" s="426"/>
      <c r="X41" s="427"/>
      <c r="Y41" s="411" t="s">
        <v>684</v>
      </c>
      <c r="Z41" s="412"/>
      <c r="AA41" s="412"/>
      <c r="AB41" s="412"/>
      <c r="AC41" s="412"/>
      <c r="AD41" s="412"/>
      <c r="AE41" s="413"/>
      <c r="AG41" s="83"/>
      <c r="AH41" s="83"/>
      <c r="AI41" s="83"/>
      <c r="AJ41" s="83"/>
      <c r="AK41" s="83"/>
      <c r="AL41" s="83"/>
      <c r="AM41" s="83"/>
      <c r="AN41" s="83"/>
      <c r="AO41" s="83"/>
    </row>
    <row r="42" spans="1:41" ht="98" customHeight="1">
      <c r="A42" s="440"/>
      <c r="B42" s="393"/>
      <c r="C42" s="84" t="s">
        <v>50</v>
      </c>
      <c r="D42" s="85"/>
      <c r="E42" s="85"/>
      <c r="F42" s="85"/>
      <c r="G42" s="85"/>
      <c r="H42" s="85"/>
      <c r="I42" s="85"/>
      <c r="J42" s="85">
        <v>0.16</v>
      </c>
      <c r="K42" s="85">
        <v>0.16</v>
      </c>
      <c r="L42" s="85"/>
      <c r="M42" s="85"/>
      <c r="N42" s="85"/>
      <c r="O42" s="85"/>
      <c r="P42" s="82">
        <f>SUM(D42:O42)</f>
        <v>0.32</v>
      </c>
      <c r="Q42" s="428"/>
      <c r="R42" s="429"/>
      <c r="S42" s="429"/>
      <c r="T42" s="429"/>
      <c r="U42" s="429"/>
      <c r="V42" s="429"/>
      <c r="W42" s="429"/>
      <c r="X42" s="430"/>
      <c r="Y42" s="422"/>
      <c r="Z42" s="423"/>
      <c r="AA42" s="423"/>
      <c r="AB42" s="423"/>
      <c r="AC42" s="423"/>
      <c r="AD42" s="423"/>
      <c r="AE42" s="424"/>
    </row>
    <row r="43" spans="1:41" ht="81.650000000000006" customHeight="1">
      <c r="A43" s="278" t="s">
        <v>205</v>
      </c>
      <c r="B43" s="393">
        <v>0.05</v>
      </c>
      <c r="C43" s="80" t="s">
        <v>48</v>
      </c>
      <c r="D43" s="81"/>
      <c r="E43" s="81"/>
      <c r="F43" s="81"/>
      <c r="G43" s="81"/>
      <c r="H43" s="81"/>
      <c r="I43" s="81"/>
      <c r="J43" s="166">
        <v>0.16</v>
      </c>
      <c r="K43" s="166">
        <v>0.16</v>
      </c>
      <c r="L43" s="166">
        <v>0.17</v>
      </c>
      <c r="M43" s="166">
        <v>0.17</v>
      </c>
      <c r="N43" s="166">
        <v>0.17</v>
      </c>
      <c r="O43" s="166">
        <v>0.17</v>
      </c>
      <c r="P43" s="82">
        <f t="shared" ref="P43:P44" si="1">SUM(D43:O43)</f>
        <v>1</v>
      </c>
      <c r="Q43" s="425" t="s">
        <v>779</v>
      </c>
      <c r="R43" s="426"/>
      <c r="S43" s="426"/>
      <c r="T43" s="426"/>
      <c r="U43" s="426"/>
      <c r="V43" s="426"/>
      <c r="W43" s="426"/>
      <c r="X43" s="427"/>
      <c r="Y43" s="431" t="s">
        <v>685</v>
      </c>
      <c r="Z43" s="432"/>
      <c r="AA43" s="432"/>
      <c r="AB43" s="432"/>
      <c r="AC43" s="432"/>
      <c r="AD43" s="432"/>
      <c r="AE43" s="433"/>
    </row>
    <row r="44" spans="1:41" ht="86.15" customHeight="1" thickBot="1">
      <c r="A44" s="279"/>
      <c r="B44" s="394"/>
      <c r="C44" s="158" t="s">
        <v>50</v>
      </c>
      <c r="D44" s="159"/>
      <c r="E44" s="159"/>
      <c r="F44" s="159"/>
      <c r="G44" s="159"/>
      <c r="H44" s="159"/>
      <c r="I44" s="159"/>
      <c r="J44" s="159">
        <v>0.16</v>
      </c>
      <c r="K44" s="159">
        <v>0.16</v>
      </c>
      <c r="L44" s="159"/>
      <c r="M44" s="159"/>
      <c r="N44" s="159"/>
      <c r="O44" s="159"/>
      <c r="P44" s="160">
        <f t="shared" si="1"/>
        <v>0.32</v>
      </c>
      <c r="Q44" s="437"/>
      <c r="R44" s="438"/>
      <c r="S44" s="438"/>
      <c r="T44" s="438"/>
      <c r="U44" s="438"/>
      <c r="V44" s="438"/>
      <c r="W44" s="438"/>
      <c r="X44" s="439"/>
      <c r="Y44" s="434"/>
      <c r="Z44" s="435"/>
      <c r="AA44" s="435"/>
      <c r="AB44" s="435"/>
      <c r="AC44" s="435"/>
      <c r="AD44" s="435"/>
      <c r="AE44" s="436"/>
    </row>
    <row r="45" spans="1:41">
      <c r="A45" s="15" t="s">
        <v>192</v>
      </c>
    </row>
  </sheetData>
  <mergeCells count="75">
    <mergeCell ref="Y43:AE44"/>
    <mergeCell ref="AC35:AE36"/>
    <mergeCell ref="A43:A44"/>
    <mergeCell ref="B43:B44"/>
    <mergeCell ref="Q43:X44"/>
    <mergeCell ref="Y41:AE42"/>
    <mergeCell ref="A38:AE38"/>
    <mergeCell ref="A39:A40"/>
    <mergeCell ref="B39:B40"/>
    <mergeCell ref="C39:C40"/>
    <mergeCell ref="D39:P39"/>
    <mergeCell ref="Q39:AE39"/>
    <mergeCell ref="Q40:X40"/>
    <mergeCell ref="Y40:AE40"/>
    <mergeCell ref="A41:A42"/>
    <mergeCell ref="B41:B42"/>
    <mergeCell ref="Q41:X42"/>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1 Q35 Q43 Y35 AC35" xr:uid="{E6C6AD46-1DDF-46F9-8FD1-B7739F2C10DF}">
      <formula1>2000</formula1>
    </dataValidation>
    <dataValidation type="textLength" operator="lessThanOrEqual" allowBlank="1" showInputMessage="1" showErrorMessage="1" errorTitle="Máximo 2.000 caracteres" error="Máximo 2.000 caracteres" promptTitle="2.000 caracteres" sqref="Q30:Q31" xr:uid="{1B8C887B-C941-4A5E-882F-1DD9C4C4FD07}">
      <formula1>2000</formula1>
    </dataValidation>
    <dataValidation type="list" allowBlank="1" showInputMessage="1" showErrorMessage="1" sqref="C7:C9" xr:uid="{4DBCEFD8-4505-488F-8EAE-9CCC33A786BF}">
      <formula1>$B$21:$M$21</formula1>
    </dataValidation>
  </dataValidations>
  <hyperlinks>
    <hyperlink ref="Y41" r:id="rId1" xr:uid="{631C4D7E-CCB0-455D-961E-3B0C5FE8AEA6}"/>
    <hyperlink ref="Y43" r:id="rId2" xr:uid="{216BAEBF-C3F3-495A-918A-3BCB154F1EE9}"/>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BDC8D85-694E-47F0-99B0-CA790D42B14E}">
          <x14:formula1>
            <xm:f>listas!$D$2:$D$15</xm:f>
          </x14:formula1>
          <xm:sqref>C11:AE13</xm:sqref>
        </x14:dataValidation>
        <x14:dataValidation type="list" allowBlank="1" showInputMessage="1" showErrorMessage="1" xr:uid="{89B11DE2-8F2A-43A5-B681-34E5E5DB6D48}">
          <x14:formula1>
            <xm:f>listas!$A$2:$A$6</xm:f>
          </x14:formula1>
          <xm:sqref>C15:K15</xm:sqref>
        </x14:dataValidation>
        <x14:dataValidation type="list" allowBlank="1" showInputMessage="1" showErrorMessage="1" xr:uid="{53C67EB5-AC38-4C57-A715-884293C38085}">
          <x14:formula1>
            <xm:f>listas!$B$2:$B$8</xm:f>
          </x14:formula1>
          <xm:sqref>R15:X15</xm:sqref>
        </x14:dataValidation>
        <x14:dataValidation type="list" allowBlank="1" showInputMessage="1" showErrorMessage="1" xr:uid="{CA578091-0A9F-40E5-8F49-0BAE7AE993F4}">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77FC-B730-419B-9870-DAB5EF4C91DA}">
  <sheetPr>
    <tabColor rgb="FF00B050"/>
    <pageSetUpPr fitToPage="1"/>
  </sheetPr>
  <dimension ref="A1:AO47"/>
  <sheetViews>
    <sheetView showGridLines="0" topLeftCell="H35" zoomScale="60" zoomScaleNormal="60" workbookViewId="0">
      <selection activeCell="Q35" sqref="Q35:T36"/>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206</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289071000</v>
      </c>
      <c r="Y22" s="236"/>
      <c r="Z22" s="236"/>
      <c r="AA22" s="236"/>
      <c r="AB22" s="236"/>
      <c r="AC22" s="236">
        <f>SUM(Q22:AB22)</f>
        <v>289071000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107994000</v>
      </c>
      <c r="Y23" s="236"/>
      <c r="Z23" s="236"/>
      <c r="AA23" s="236"/>
      <c r="AB23" s="236"/>
      <c r="AC23" s="234">
        <f>SUM(Q23:AB23)</f>
        <v>107994000</v>
      </c>
      <c r="AD23" s="235">
        <f>AC23/SUM(W22:X22)</f>
        <v>0.37358987930300858</v>
      </c>
      <c r="AE23" s="232">
        <f>AC23/AC22</f>
        <v>0.37358987930300858</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c r="Y24" s="236">
        <v>37191000</v>
      </c>
      <c r="Z24" s="236">
        <v>62970000</v>
      </c>
      <c r="AA24" s="236">
        <v>62970000</v>
      </c>
      <c r="AB24" s="236">
        <f>+AA24*2</f>
        <v>125940000</v>
      </c>
      <c r="AC24" s="236">
        <f>SUM(Q24:AB24)</f>
        <v>289071000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218.25" customHeight="1" thickBot="1">
      <c r="A30" s="106"/>
      <c r="B30" s="389"/>
      <c r="C30" s="389"/>
      <c r="D30" s="16"/>
      <c r="E30" s="16"/>
      <c r="F30" s="16"/>
      <c r="G30" s="16"/>
      <c r="H30" s="16"/>
      <c r="I30" s="16"/>
      <c r="J30" s="16"/>
      <c r="K30" s="16"/>
      <c r="L30" s="16"/>
      <c r="M30" s="16"/>
      <c r="N30" s="16"/>
      <c r="O30" s="16"/>
      <c r="P30" s="69">
        <f>SUM(D30:O30)</f>
        <v>0</v>
      </c>
      <c r="Q30" s="441"/>
      <c r="R30" s="441"/>
      <c r="S30" s="441"/>
      <c r="T30" s="441"/>
      <c r="U30" s="441"/>
      <c r="V30" s="441"/>
      <c r="W30" s="441"/>
      <c r="X30" s="441"/>
      <c r="Y30" s="442"/>
      <c r="Z30" s="442"/>
      <c r="AA30" s="442"/>
      <c r="AB30" s="442"/>
      <c r="AC30" s="442"/>
      <c r="AD30" s="442"/>
      <c r="AE30" s="443"/>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70" customHeight="1">
      <c r="A35" s="283" t="s">
        <v>206</v>
      </c>
      <c r="B35" s="285">
        <f>SUM(B41:B46)</f>
        <v>0.1</v>
      </c>
      <c r="C35" s="75" t="s">
        <v>48</v>
      </c>
      <c r="D35" s="74"/>
      <c r="E35" s="74"/>
      <c r="F35" s="74"/>
      <c r="G35" s="74"/>
      <c r="H35" s="74"/>
      <c r="I35" s="74"/>
      <c r="J35" s="238">
        <v>60</v>
      </c>
      <c r="K35" s="238">
        <v>0</v>
      </c>
      <c r="L35" s="238">
        <v>40</v>
      </c>
      <c r="M35" s="238">
        <v>135</v>
      </c>
      <c r="N35" s="238">
        <v>135</v>
      </c>
      <c r="O35" s="238">
        <v>130</v>
      </c>
      <c r="P35" s="165">
        <f>SUM(D35:O35)</f>
        <v>500</v>
      </c>
      <c r="Q35" s="444" t="s">
        <v>755</v>
      </c>
      <c r="R35" s="444"/>
      <c r="S35" s="444"/>
      <c r="T35" s="444"/>
      <c r="U35" s="444" t="s">
        <v>756</v>
      </c>
      <c r="V35" s="444"/>
      <c r="W35" s="444"/>
      <c r="X35" s="444"/>
      <c r="Y35" s="446" t="s">
        <v>194</v>
      </c>
      <c r="Z35" s="447"/>
      <c r="AA35" s="447"/>
      <c r="AB35" s="448"/>
      <c r="AC35" s="444" t="s">
        <v>676</v>
      </c>
      <c r="AD35" s="444"/>
      <c r="AE35" s="444"/>
      <c r="AF35" s="142"/>
      <c r="AG35" s="145"/>
      <c r="AH35" s="73"/>
      <c r="AI35" s="73"/>
      <c r="AJ35" s="73"/>
      <c r="AK35" s="73"/>
      <c r="AL35" s="73"/>
      <c r="AM35" s="73"/>
      <c r="AN35" s="73"/>
      <c r="AO35" s="73"/>
    </row>
    <row r="36" spans="1:41" ht="70" customHeight="1" thickBot="1">
      <c r="A36" s="284"/>
      <c r="B36" s="445"/>
      <c r="C36" s="76" t="s">
        <v>50</v>
      </c>
      <c r="D36" s="146"/>
      <c r="E36" s="146"/>
      <c r="F36" s="146"/>
      <c r="G36" s="77"/>
      <c r="H36" s="77"/>
      <c r="I36" s="77"/>
      <c r="J36" s="240">
        <v>64</v>
      </c>
      <c r="K36" s="240">
        <v>0</v>
      </c>
      <c r="L36" s="240"/>
      <c r="M36" s="240"/>
      <c r="N36" s="240"/>
      <c r="O36" s="240"/>
      <c r="P36" s="239">
        <f>SUM(D36:O36)</f>
        <v>64</v>
      </c>
      <c r="Q36" s="444"/>
      <c r="R36" s="444"/>
      <c r="S36" s="444"/>
      <c r="T36" s="444"/>
      <c r="U36" s="444"/>
      <c r="V36" s="444"/>
      <c r="W36" s="444"/>
      <c r="X36" s="444"/>
      <c r="Y36" s="449"/>
      <c r="Z36" s="450"/>
      <c r="AA36" s="450"/>
      <c r="AB36" s="451"/>
      <c r="AC36" s="444"/>
      <c r="AD36" s="444"/>
      <c r="AE36" s="444"/>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70" customHeight="1">
      <c r="A41" s="278" t="s">
        <v>209</v>
      </c>
      <c r="B41" s="393">
        <v>0.04</v>
      </c>
      <c r="C41" s="80" t="s">
        <v>48</v>
      </c>
      <c r="D41" s="81"/>
      <c r="E41" s="81"/>
      <c r="F41" s="81"/>
      <c r="G41" s="81"/>
      <c r="H41" s="81"/>
      <c r="I41" s="81"/>
      <c r="J41" s="166">
        <v>0.18</v>
      </c>
      <c r="K41" s="166">
        <v>0</v>
      </c>
      <c r="L41" s="166">
        <v>0.1</v>
      </c>
      <c r="M41" s="166">
        <v>0.24</v>
      </c>
      <c r="N41" s="166">
        <v>0.24</v>
      </c>
      <c r="O41" s="166">
        <v>0.24</v>
      </c>
      <c r="P41" s="82">
        <f t="shared" ref="P41:P44" si="1">SUM(D41:O41)</f>
        <v>1</v>
      </c>
      <c r="Q41" s="425" t="s">
        <v>757</v>
      </c>
      <c r="R41" s="426"/>
      <c r="S41" s="426"/>
      <c r="T41" s="426"/>
      <c r="U41" s="426"/>
      <c r="V41" s="426"/>
      <c r="W41" s="426"/>
      <c r="X41" s="427"/>
      <c r="Y41" s="452" t="s">
        <v>686</v>
      </c>
      <c r="Z41" s="426"/>
      <c r="AA41" s="426"/>
      <c r="AB41" s="426"/>
      <c r="AC41" s="426"/>
      <c r="AD41" s="426"/>
      <c r="AE41" s="453"/>
      <c r="AG41" s="83"/>
      <c r="AH41" s="83"/>
      <c r="AI41" s="83"/>
      <c r="AJ41" s="83"/>
      <c r="AK41" s="83"/>
      <c r="AL41" s="83"/>
      <c r="AM41" s="83"/>
      <c r="AN41" s="83"/>
      <c r="AO41" s="83"/>
    </row>
    <row r="42" spans="1:41" ht="170" customHeight="1">
      <c r="A42" s="282"/>
      <c r="B42" s="393"/>
      <c r="C42" s="84" t="s">
        <v>50</v>
      </c>
      <c r="D42" s="85"/>
      <c r="E42" s="85"/>
      <c r="F42" s="85"/>
      <c r="G42" s="85"/>
      <c r="H42" s="85"/>
      <c r="I42" s="85"/>
      <c r="J42" s="85">
        <v>0.18</v>
      </c>
      <c r="K42" s="85">
        <v>0</v>
      </c>
      <c r="L42" s="85"/>
      <c r="M42" s="85"/>
      <c r="N42" s="85"/>
      <c r="O42" s="85"/>
      <c r="P42" s="82">
        <f t="shared" si="1"/>
        <v>0.18</v>
      </c>
      <c r="Q42" s="428"/>
      <c r="R42" s="429"/>
      <c r="S42" s="429"/>
      <c r="T42" s="429"/>
      <c r="U42" s="429"/>
      <c r="V42" s="429"/>
      <c r="W42" s="429"/>
      <c r="X42" s="430"/>
      <c r="Y42" s="428"/>
      <c r="Z42" s="429"/>
      <c r="AA42" s="429"/>
      <c r="AB42" s="429"/>
      <c r="AC42" s="429"/>
      <c r="AD42" s="429"/>
      <c r="AE42" s="455"/>
    </row>
    <row r="43" spans="1:41" ht="92" customHeight="1">
      <c r="A43" s="278" t="s">
        <v>210</v>
      </c>
      <c r="B43" s="393">
        <v>0.04</v>
      </c>
      <c r="C43" s="80" t="s">
        <v>48</v>
      </c>
      <c r="D43" s="81"/>
      <c r="E43" s="81"/>
      <c r="F43" s="81"/>
      <c r="G43" s="81"/>
      <c r="H43" s="81"/>
      <c r="I43" s="81"/>
      <c r="J43" s="166">
        <v>0.18</v>
      </c>
      <c r="K43" s="166">
        <v>0</v>
      </c>
      <c r="L43" s="166">
        <v>0.1</v>
      </c>
      <c r="M43" s="166">
        <v>0.24</v>
      </c>
      <c r="N43" s="166">
        <v>0.24</v>
      </c>
      <c r="O43" s="166">
        <v>0.24</v>
      </c>
      <c r="P43" s="82">
        <f t="shared" si="1"/>
        <v>1</v>
      </c>
      <c r="Q43" s="425" t="s">
        <v>758</v>
      </c>
      <c r="R43" s="426"/>
      <c r="S43" s="426"/>
      <c r="T43" s="426"/>
      <c r="U43" s="426"/>
      <c r="V43" s="426"/>
      <c r="W43" s="426"/>
      <c r="X43" s="427"/>
      <c r="Y43" s="452" t="s">
        <v>687</v>
      </c>
      <c r="Z43" s="426"/>
      <c r="AA43" s="426"/>
      <c r="AB43" s="426"/>
      <c r="AC43" s="426"/>
      <c r="AD43" s="426"/>
      <c r="AE43" s="453"/>
    </row>
    <row r="44" spans="1:41" ht="92" customHeight="1">
      <c r="A44" s="282"/>
      <c r="B44" s="393"/>
      <c r="C44" s="84" t="s">
        <v>50</v>
      </c>
      <c r="D44" s="85"/>
      <c r="E44" s="85"/>
      <c r="F44" s="85"/>
      <c r="G44" s="85"/>
      <c r="H44" s="85"/>
      <c r="I44" s="85"/>
      <c r="J44" s="85">
        <v>0.18</v>
      </c>
      <c r="K44" s="85">
        <v>0</v>
      </c>
      <c r="L44" s="85"/>
      <c r="M44" s="85"/>
      <c r="N44" s="85"/>
      <c r="O44" s="85"/>
      <c r="P44" s="82">
        <f t="shared" si="1"/>
        <v>0.18</v>
      </c>
      <c r="Q44" s="428"/>
      <c r="R44" s="429"/>
      <c r="S44" s="429"/>
      <c r="T44" s="429"/>
      <c r="U44" s="429"/>
      <c r="V44" s="429"/>
      <c r="W44" s="429"/>
      <c r="X44" s="430"/>
      <c r="Y44" s="428"/>
      <c r="Z44" s="429"/>
      <c r="AA44" s="429"/>
      <c r="AB44" s="429"/>
      <c r="AC44" s="429"/>
      <c r="AD44" s="429"/>
      <c r="AE44" s="455"/>
    </row>
    <row r="45" spans="1:41" ht="122" customHeight="1">
      <c r="A45" s="278" t="s">
        <v>211</v>
      </c>
      <c r="B45" s="393">
        <v>0.02</v>
      </c>
      <c r="C45" s="80" t="s">
        <v>48</v>
      </c>
      <c r="D45" s="81"/>
      <c r="E45" s="81"/>
      <c r="F45" s="81"/>
      <c r="G45" s="81"/>
      <c r="H45" s="81"/>
      <c r="I45" s="81"/>
      <c r="J45" s="166">
        <v>0.18</v>
      </c>
      <c r="K45" s="166">
        <v>0</v>
      </c>
      <c r="L45" s="166">
        <v>0.1</v>
      </c>
      <c r="M45" s="166">
        <v>0.24</v>
      </c>
      <c r="N45" s="166">
        <v>0.24</v>
      </c>
      <c r="O45" s="166">
        <v>0.24</v>
      </c>
      <c r="P45" s="82">
        <f t="shared" ref="P45:P46" si="2">SUM(D45:O45)</f>
        <v>1</v>
      </c>
      <c r="Q45" s="425" t="s">
        <v>737</v>
      </c>
      <c r="R45" s="426"/>
      <c r="S45" s="426"/>
      <c r="T45" s="426"/>
      <c r="U45" s="426"/>
      <c r="V45" s="426"/>
      <c r="W45" s="426"/>
      <c r="X45" s="427"/>
      <c r="Y45" s="452" t="s">
        <v>688</v>
      </c>
      <c r="Z45" s="426"/>
      <c r="AA45" s="426"/>
      <c r="AB45" s="426"/>
      <c r="AC45" s="426"/>
      <c r="AD45" s="426"/>
      <c r="AE45" s="453"/>
    </row>
    <row r="46" spans="1:41" ht="122" customHeight="1" thickBot="1">
      <c r="A46" s="279"/>
      <c r="B46" s="394"/>
      <c r="C46" s="76" t="s">
        <v>50</v>
      </c>
      <c r="D46" s="86"/>
      <c r="E46" s="86"/>
      <c r="F46" s="86"/>
      <c r="G46" s="86"/>
      <c r="H46" s="86"/>
      <c r="I46" s="86"/>
      <c r="J46" s="86">
        <v>0.18</v>
      </c>
      <c r="K46" s="86">
        <v>0</v>
      </c>
      <c r="L46" s="86"/>
      <c r="M46" s="86"/>
      <c r="N46" s="86"/>
      <c r="O46" s="86"/>
      <c r="P46" s="87">
        <f t="shared" si="2"/>
        <v>0.18</v>
      </c>
      <c r="Q46" s="437"/>
      <c r="R46" s="438"/>
      <c r="S46" s="438"/>
      <c r="T46" s="438"/>
      <c r="U46" s="438"/>
      <c r="V46" s="438"/>
      <c r="W46" s="438"/>
      <c r="X46" s="439"/>
      <c r="Y46" s="437"/>
      <c r="Z46" s="438"/>
      <c r="AA46" s="438"/>
      <c r="AB46" s="438"/>
      <c r="AC46" s="438"/>
      <c r="AD46" s="438"/>
      <c r="AE46" s="454"/>
    </row>
    <row r="47" spans="1:41">
      <c r="A47" s="15" t="s">
        <v>192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Q35 U35 Y35" xr:uid="{713B9E76-61C5-48B4-B1F7-8FA739957EE3}">
      <formula1>2000</formula1>
    </dataValidation>
    <dataValidation type="textLength" operator="lessThanOrEqual" allowBlank="1" showInputMessage="1" showErrorMessage="1" errorTitle="Máximo 2.000 caracteres" error="Máximo 2.000 caracteres" promptTitle="2.000 caracteres" sqref="Q30:Q31" xr:uid="{8C3F0D2C-B68D-49CE-B919-DB6E896A873A}">
      <formula1>2000</formula1>
    </dataValidation>
    <dataValidation type="list" allowBlank="1" showInputMessage="1" showErrorMessage="1" sqref="C7:C9" xr:uid="{5EA9B3E1-02A8-4723-834A-DBF74419E958}">
      <formula1>$B$21:$M$21</formula1>
    </dataValidation>
    <dataValidation operator="lessThanOrEqual" allowBlank="1" showInputMessage="1" showErrorMessage="1" errorTitle="Máximo 2.000 caracteres" error="Máximo 2.000 caracteres" sqref="Q45:X46" xr:uid="{0759FBB1-653F-4B74-8A9B-73BB765406E0}"/>
  </dataValidations>
  <hyperlinks>
    <hyperlink ref="Y41" r:id="rId1" xr:uid="{702354C0-FB88-4B8C-8D5A-A2D3319693F1}"/>
    <hyperlink ref="Y43" r:id="rId2" xr:uid="{C3A5D053-C6BF-45F2-8D7D-5C04340412B4}"/>
    <hyperlink ref="Y45" r:id="rId3" xr:uid="{8FDE80BF-C745-4CDB-B51A-FFA645DCB60E}"/>
  </hyperlinks>
  <pageMargins left="0.25" right="0.25" top="0.75" bottom="0.75" header="0.3" footer="0.3"/>
  <pageSetup scale="21" orientation="landscape"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A9B2D863-073F-4CD8-AB70-9F57B9868EC6}">
          <x14:formula1>
            <xm:f>listas!$D$2:$D$15</xm:f>
          </x14:formula1>
          <xm:sqref>C11:AE13</xm:sqref>
        </x14:dataValidation>
        <x14:dataValidation type="list" allowBlank="1" showInputMessage="1" showErrorMessage="1" xr:uid="{AED49CD0-DB93-47D1-8CB9-B50A0852CDFE}">
          <x14:formula1>
            <xm:f>listas!$A$2:$A$6</xm:f>
          </x14:formula1>
          <xm:sqref>C15:K15</xm:sqref>
        </x14:dataValidation>
        <x14:dataValidation type="list" allowBlank="1" showInputMessage="1" showErrorMessage="1" xr:uid="{048E0726-DD14-4BDD-A81E-185701371365}">
          <x14:formula1>
            <xm:f>listas!$B$2:$B$8</xm:f>
          </x14:formula1>
          <xm:sqref>R15:X15</xm:sqref>
        </x14:dataValidation>
        <x14:dataValidation type="list" allowBlank="1" showInputMessage="1" showErrorMessage="1" xr:uid="{57582599-F657-4CC2-B017-0185138B20D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3916-3265-49E0-ADFD-17EE37CE88BF}">
  <sheetPr>
    <tabColor rgb="FF00B050"/>
    <pageSetUpPr fitToPage="1"/>
  </sheetPr>
  <dimension ref="A1:AO45"/>
  <sheetViews>
    <sheetView showGridLines="0" topLeftCell="Q43" zoomScale="60" zoomScaleNormal="60" workbookViewId="0">
      <selection activeCell="U45" sqref="U45"/>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212</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324459000</v>
      </c>
      <c r="Y22" s="236">
        <v>0</v>
      </c>
      <c r="Z22" s="236">
        <v>0</v>
      </c>
      <c r="AA22" s="236">
        <v>0</v>
      </c>
      <c r="AB22" s="236">
        <v>5901000</v>
      </c>
      <c r="AC22" s="236">
        <f>SUM(Q22:AB22)</f>
        <v>330360000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147525000</v>
      </c>
      <c r="Y23" s="236"/>
      <c r="Z23" s="236"/>
      <c r="AA23" s="236"/>
      <c r="AB23" s="236"/>
      <c r="AC23" s="234">
        <f>SUM(Q23:AB23)</f>
        <v>147525000</v>
      </c>
      <c r="AD23" s="235">
        <f>AC23/SUM(W22:X22)</f>
        <v>0.45467994415319041</v>
      </c>
      <c r="AE23" s="232">
        <f>AC23/AC22</f>
        <v>0.44655830003632402</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v>0</v>
      </c>
      <c r="Y24" s="236">
        <v>60171000</v>
      </c>
      <c r="Z24" s="236">
        <v>66072000</v>
      </c>
      <c r="AA24" s="236">
        <v>66072000</v>
      </c>
      <c r="AB24" s="236">
        <f>+AA24*2+5901000</f>
        <v>138045000</v>
      </c>
      <c r="AC24" s="236">
        <f>SUM(Q24:AB24)</f>
        <v>330360000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82.5" customHeight="1">
      <c r="A35" s="283" t="s">
        <v>212</v>
      </c>
      <c r="B35" s="285">
        <f>SUM(B41:B44)</f>
        <v>0.1</v>
      </c>
      <c r="C35" s="75" t="s">
        <v>48</v>
      </c>
      <c r="D35" s="74"/>
      <c r="E35" s="74"/>
      <c r="F35" s="74"/>
      <c r="G35" s="74"/>
      <c r="H35" s="74"/>
      <c r="I35" s="74"/>
      <c r="J35" s="238">
        <v>100</v>
      </c>
      <c r="K35" s="238">
        <v>0</v>
      </c>
      <c r="L35" s="238">
        <v>50</v>
      </c>
      <c r="M35" s="238">
        <v>150</v>
      </c>
      <c r="N35" s="238">
        <v>150</v>
      </c>
      <c r="O35" s="238">
        <v>150</v>
      </c>
      <c r="P35" s="165">
        <f>SUM(D35:O35)</f>
        <v>600</v>
      </c>
      <c r="Q35" s="460" t="s">
        <v>760</v>
      </c>
      <c r="R35" s="461"/>
      <c r="S35" s="461"/>
      <c r="T35" s="462"/>
      <c r="U35" s="460" t="s">
        <v>761</v>
      </c>
      <c r="V35" s="461"/>
      <c r="W35" s="461"/>
      <c r="X35" s="462"/>
      <c r="Y35" s="456" t="s">
        <v>213</v>
      </c>
      <c r="Z35" s="456"/>
      <c r="AA35" s="456"/>
      <c r="AB35" s="456"/>
      <c r="AC35" s="456" t="s">
        <v>214</v>
      </c>
      <c r="AD35" s="456"/>
      <c r="AE35" s="457"/>
      <c r="AF35" s="142"/>
      <c r="AG35" s="145"/>
      <c r="AH35" s="73"/>
      <c r="AI35" s="73"/>
      <c r="AJ35" s="73"/>
      <c r="AK35" s="73"/>
      <c r="AL35" s="73"/>
      <c r="AM35" s="73"/>
      <c r="AN35" s="73"/>
      <c r="AO35" s="73"/>
    </row>
    <row r="36" spans="1:41" ht="82.5" customHeight="1" thickBot="1">
      <c r="A36" s="284"/>
      <c r="B36" s="445"/>
      <c r="C36" s="76" t="s">
        <v>50</v>
      </c>
      <c r="D36" s="146"/>
      <c r="E36" s="146"/>
      <c r="F36" s="146"/>
      <c r="G36" s="77"/>
      <c r="H36" s="77"/>
      <c r="I36" s="77"/>
      <c r="J36" s="240">
        <v>370</v>
      </c>
      <c r="K36" s="240">
        <v>0</v>
      </c>
      <c r="L36" s="240"/>
      <c r="M36" s="240"/>
      <c r="N36" s="240"/>
      <c r="O36" s="240"/>
      <c r="P36" s="239">
        <f>SUM(D36:O36)</f>
        <v>370</v>
      </c>
      <c r="Q36" s="463"/>
      <c r="R36" s="464"/>
      <c r="S36" s="464"/>
      <c r="T36" s="465"/>
      <c r="U36" s="463"/>
      <c r="V36" s="464"/>
      <c r="W36" s="464"/>
      <c r="X36" s="465"/>
      <c r="Y36" s="458"/>
      <c r="Z36" s="458"/>
      <c r="AA36" s="458"/>
      <c r="AB36" s="458"/>
      <c r="AC36" s="458"/>
      <c r="AD36" s="458"/>
      <c r="AE36" s="459"/>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27" customHeight="1">
      <c r="A41" s="278" t="s">
        <v>215</v>
      </c>
      <c r="B41" s="393">
        <v>0.05</v>
      </c>
      <c r="C41" s="80" t="s">
        <v>48</v>
      </c>
      <c r="D41" s="81"/>
      <c r="E41" s="81"/>
      <c r="F41" s="81"/>
      <c r="G41" s="81"/>
      <c r="H41" s="81"/>
      <c r="I41" s="81"/>
      <c r="J41" s="166">
        <v>0.18</v>
      </c>
      <c r="K41" s="166">
        <v>0</v>
      </c>
      <c r="L41" s="166">
        <v>0.1</v>
      </c>
      <c r="M41" s="166">
        <v>0.24</v>
      </c>
      <c r="N41" s="166">
        <v>0.24</v>
      </c>
      <c r="O41" s="166">
        <v>0.24</v>
      </c>
      <c r="P41" s="82">
        <f t="shared" ref="P41:P44" si="1">SUM(D41:O41)</f>
        <v>1</v>
      </c>
      <c r="Q41" s="252" t="s">
        <v>762</v>
      </c>
      <c r="R41" s="253"/>
      <c r="S41" s="253"/>
      <c r="T41" s="253"/>
      <c r="U41" s="253"/>
      <c r="V41" s="253"/>
      <c r="W41" s="253"/>
      <c r="X41" s="254"/>
      <c r="Y41" s="411" t="s">
        <v>689</v>
      </c>
      <c r="Z41" s="412"/>
      <c r="AA41" s="412"/>
      <c r="AB41" s="412"/>
      <c r="AC41" s="412"/>
      <c r="AD41" s="412"/>
      <c r="AE41" s="413"/>
      <c r="AG41" s="83"/>
      <c r="AH41" s="83"/>
      <c r="AI41" s="83"/>
      <c r="AJ41" s="83"/>
      <c r="AK41" s="83"/>
      <c r="AL41" s="83"/>
      <c r="AM41" s="83"/>
      <c r="AN41" s="83"/>
      <c r="AO41" s="83"/>
    </row>
    <row r="42" spans="1:41" ht="127" customHeight="1">
      <c r="A42" s="282"/>
      <c r="B42" s="393"/>
      <c r="C42" s="84" t="s">
        <v>50</v>
      </c>
      <c r="D42" s="85"/>
      <c r="E42" s="85"/>
      <c r="F42" s="85"/>
      <c r="G42" s="85"/>
      <c r="H42" s="85"/>
      <c r="I42" s="85"/>
      <c r="J42" s="85">
        <v>0.18</v>
      </c>
      <c r="K42" s="85">
        <v>0</v>
      </c>
      <c r="L42" s="85"/>
      <c r="M42" s="85"/>
      <c r="N42" s="85"/>
      <c r="O42" s="85"/>
      <c r="P42" s="82">
        <f t="shared" si="1"/>
        <v>0.18</v>
      </c>
      <c r="Q42" s="270"/>
      <c r="R42" s="271"/>
      <c r="S42" s="271"/>
      <c r="T42" s="271"/>
      <c r="U42" s="271"/>
      <c r="V42" s="271"/>
      <c r="W42" s="271"/>
      <c r="X42" s="272"/>
      <c r="Y42" s="422"/>
      <c r="Z42" s="423"/>
      <c r="AA42" s="423"/>
      <c r="AB42" s="423"/>
      <c r="AC42" s="423"/>
      <c r="AD42" s="423"/>
      <c r="AE42" s="424"/>
    </row>
    <row r="43" spans="1:41" ht="165" customHeight="1">
      <c r="A43" s="278" t="s">
        <v>216</v>
      </c>
      <c r="B43" s="393">
        <v>0.05</v>
      </c>
      <c r="C43" s="80" t="s">
        <v>48</v>
      </c>
      <c r="D43" s="81"/>
      <c r="E43" s="81"/>
      <c r="F43" s="81"/>
      <c r="G43" s="81"/>
      <c r="H43" s="81"/>
      <c r="I43" s="81"/>
      <c r="J43" s="166">
        <v>0.18</v>
      </c>
      <c r="K43" s="166">
        <v>0</v>
      </c>
      <c r="L43" s="166">
        <v>0.1</v>
      </c>
      <c r="M43" s="166">
        <v>0.24</v>
      </c>
      <c r="N43" s="166">
        <v>0.24</v>
      </c>
      <c r="O43" s="166">
        <v>0.24</v>
      </c>
      <c r="P43" s="82">
        <f t="shared" si="1"/>
        <v>1</v>
      </c>
      <c r="Q43" s="252" t="s">
        <v>763</v>
      </c>
      <c r="R43" s="253"/>
      <c r="S43" s="253"/>
      <c r="T43" s="253"/>
      <c r="U43" s="253"/>
      <c r="V43" s="253"/>
      <c r="W43" s="253"/>
      <c r="X43" s="254"/>
      <c r="Y43" s="411" t="s">
        <v>689</v>
      </c>
      <c r="Z43" s="412"/>
      <c r="AA43" s="412"/>
      <c r="AB43" s="412"/>
      <c r="AC43" s="412"/>
      <c r="AD43" s="412"/>
      <c r="AE43" s="413"/>
    </row>
    <row r="44" spans="1:41" ht="165" customHeight="1" thickBot="1">
      <c r="A44" s="279"/>
      <c r="B44" s="394"/>
      <c r="C44" s="76" t="s">
        <v>50</v>
      </c>
      <c r="D44" s="86"/>
      <c r="E44" s="86"/>
      <c r="F44" s="86"/>
      <c r="G44" s="86"/>
      <c r="H44" s="86"/>
      <c r="I44" s="86"/>
      <c r="J44" s="86">
        <v>0.18</v>
      </c>
      <c r="K44" s="167">
        <v>0</v>
      </c>
      <c r="L44" s="167"/>
      <c r="M44" s="167"/>
      <c r="N44" s="167"/>
      <c r="O44" s="167"/>
      <c r="P44" s="87">
        <f t="shared" si="1"/>
        <v>0.18</v>
      </c>
      <c r="Q44" s="255"/>
      <c r="R44" s="256"/>
      <c r="S44" s="256"/>
      <c r="T44" s="256"/>
      <c r="U44" s="256"/>
      <c r="V44" s="256"/>
      <c r="W44" s="256"/>
      <c r="X44" s="257"/>
      <c r="Y44" s="414"/>
      <c r="Z44" s="415"/>
      <c r="AA44" s="415"/>
      <c r="AB44" s="415"/>
      <c r="AC44" s="415"/>
      <c r="AD44" s="415"/>
      <c r="AE44" s="416"/>
    </row>
    <row r="45" spans="1:41">
      <c r="A45" s="15" t="s">
        <v>192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2D4D23E-E9E2-4D8C-A244-298BB59B375D}">
      <formula1>$B$21:$M$21</formula1>
    </dataValidation>
    <dataValidation type="textLength" operator="lessThanOrEqual" allowBlank="1" showInputMessage="1" showErrorMessage="1" errorTitle="Máximo 2.000 caracteres" error="Máximo 2.000 caracteres" promptTitle="2.000 caracteres" sqref="Q30:Q31" xr:uid="{573D1E39-F967-44FF-81A6-4F94C6BB7B20}">
      <formula1>2000</formula1>
    </dataValidation>
    <dataValidation type="textLength" operator="lessThanOrEqual" allowBlank="1" showInputMessage="1" showErrorMessage="1" errorTitle="Máximo 2.000 caracteres" error="Máximo 2.000 caracteres" sqref="AC35 Q35 Y35 Q41 Q43 U35" xr:uid="{1C795800-4175-42EA-B94C-EDE599CFE9DF}">
      <formula1>2000</formula1>
    </dataValidation>
  </dataValidations>
  <hyperlinks>
    <hyperlink ref="Y41" r:id="rId1" xr:uid="{D94E17E2-61CF-474F-A189-DE04DE04377B}"/>
    <hyperlink ref="Y43" r:id="rId2" xr:uid="{8BB4492A-BCF8-4C8D-8411-D1CEA10BD2C1}"/>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CF32347-5A83-4063-A5CD-E620B5CA6E0A}">
          <x14:formula1>
            <xm:f>listas!$C$2:$C$20</xm:f>
          </x14:formula1>
          <xm:sqref>AA15:AE15</xm:sqref>
        </x14:dataValidation>
        <x14:dataValidation type="list" allowBlank="1" showInputMessage="1" showErrorMessage="1" xr:uid="{E6A0C1A6-143C-4488-8E63-87A7BCDD02BC}">
          <x14:formula1>
            <xm:f>listas!$B$2:$B$8</xm:f>
          </x14:formula1>
          <xm:sqref>R15:X15</xm:sqref>
        </x14:dataValidation>
        <x14:dataValidation type="list" allowBlank="1" showInputMessage="1" showErrorMessage="1" xr:uid="{DCB9AFDC-F4CB-4828-B5BF-877A2B71F90C}">
          <x14:formula1>
            <xm:f>listas!$A$2:$A$6</xm:f>
          </x14:formula1>
          <xm:sqref>C15:K15</xm:sqref>
        </x14:dataValidation>
        <x14:dataValidation type="list" allowBlank="1" showInputMessage="1" showErrorMessage="1" xr:uid="{654AE097-033C-441B-91CD-1EA0FA4C64C8}">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3CD4-9D3D-4F57-978E-F90F842A6A6C}">
  <sheetPr>
    <tabColor rgb="FF00B050"/>
    <pageSetUpPr fitToPage="1"/>
  </sheetPr>
  <dimension ref="A1:AO45"/>
  <sheetViews>
    <sheetView showGridLines="0" topLeftCell="Q43" zoomScale="60" zoomScaleNormal="60" workbookViewId="0">
      <selection activeCell="Q43" sqref="Q43:X44"/>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217</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289149000</v>
      </c>
      <c r="Y22" s="236">
        <v>0</v>
      </c>
      <c r="Z22" s="236">
        <v>0</v>
      </c>
      <c r="AA22" s="236">
        <v>0</v>
      </c>
      <c r="AB22" s="236">
        <v>0</v>
      </c>
      <c r="AC22" s="236">
        <f>SUM(Q22:AB22)</f>
        <v>289149000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59010000</v>
      </c>
      <c r="Y23" s="236"/>
      <c r="Z23" s="236"/>
      <c r="AA23" s="236"/>
      <c r="AB23" s="236"/>
      <c r="AC23" s="234">
        <f>SUM(Q23:AB23)</f>
        <v>59010000</v>
      </c>
      <c r="AD23" s="235">
        <f>AC23/SUM(W22:X22)</f>
        <v>0.20408163265306123</v>
      </c>
      <c r="AE23" s="232">
        <f>AC23/AC22</f>
        <v>0.20408163265306123</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v>0</v>
      </c>
      <c r="Y24" s="236">
        <v>53109000</v>
      </c>
      <c r="Z24" s="236">
        <v>59010000</v>
      </c>
      <c r="AA24" s="236">
        <v>59010000</v>
      </c>
      <c r="AB24" s="236">
        <f>+AA24*2</f>
        <v>118020000</v>
      </c>
      <c r="AC24" s="236">
        <f>SUM(Q24:AB24)</f>
        <v>289149000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31.25" customHeight="1">
      <c r="A35" s="283" t="s">
        <v>217</v>
      </c>
      <c r="B35" s="285">
        <f>SUM(B41:B44)</f>
        <v>0.1</v>
      </c>
      <c r="C35" s="75" t="s">
        <v>48</v>
      </c>
      <c r="D35" s="74"/>
      <c r="E35" s="74"/>
      <c r="F35" s="74"/>
      <c r="G35" s="74"/>
      <c r="H35" s="74"/>
      <c r="I35" s="74"/>
      <c r="J35" s="238">
        <v>60</v>
      </c>
      <c r="K35" s="238">
        <v>0</v>
      </c>
      <c r="L35" s="238">
        <v>30</v>
      </c>
      <c r="M35" s="238">
        <v>110</v>
      </c>
      <c r="N35" s="238">
        <v>110</v>
      </c>
      <c r="O35" s="238">
        <v>110</v>
      </c>
      <c r="P35" s="165">
        <f>SUM(D35:O35)</f>
        <v>420</v>
      </c>
      <c r="Q35" s="470" t="s">
        <v>764</v>
      </c>
      <c r="R35" s="471"/>
      <c r="S35" s="471"/>
      <c r="T35" s="472"/>
      <c r="U35" s="470" t="s">
        <v>765</v>
      </c>
      <c r="V35" s="471"/>
      <c r="W35" s="471"/>
      <c r="X35" s="472"/>
      <c r="Y35" s="466" t="s">
        <v>194</v>
      </c>
      <c r="Z35" s="466"/>
      <c r="AA35" s="466"/>
      <c r="AB35" s="466"/>
      <c r="AC35" s="466" t="s">
        <v>218</v>
      </c>
      <c r="AD35" s="466"/>
      <c r="AE35" s="467"/>
      <c r="AF35" s="142"/>
      <c r="AG35" s="145"/>
      <c r="AH35" s="73"/>
      <c r="AI35" s="73"/>
      <c r="AJ35" s="73"/>
      <c r="AK35" s="73"/>
      <c r="AL35" s="73"/>
      <c r="AM35" s="73"/>
      <c r="AN35" s="73"/>
      <c r="AO35" s="73"/>
    </row>
    <row r="36" spans="1:41" ht="108" customHeight="1" thickBot="1">
      <c r="A36" s="284"/>
      <c r="B36" s="445"/>
      <c r="C36" s="76" t="s">
        <v>50</v>
      </c>
      <c r="D36" s="146"/>
      <c r="E36" s="146"/>
      <c r="F36" s="146"/>
      <c r="G36" s="77"/>
      <c r="H36" s="77"/>
      <c r="I36" s="77"/>
      <c r="J36" s="240">
        <v>262</v>
      </c>
      <c r="K36" s="240">
        <v>0</v>
      </c>
      <c r="L36" s="240"/>
      <c r="M36" s="240"/>
      <c r="N36" s="240"/>
      <c r="O36" s="240"/>
      <c r="P36" s="239">
        <f>SUM(D36:O36)</f>
        <v>262</v>
      </c>
      <c r="Q36" s="473"/>
      <c r="R36" s="474"/>
      <c r="S36" s="474"/>
      <c r="T36" s="475"/>
      <c r="U36" s="473"/>
      <c r="V36" s="474"/>
      <c r="W36" s="474"/>
      <c r="X36" s="475"/>
      <c r="Y36" s="468"/>
      <c r="Z36" s="468"/>
      <c r="AA36" s="468"/>
      <c r="AB36" s="468"/>
      <c r="AC36" s="468"/>
      <c r="AD36" s="468"/>
      <c r="AE36" s="469"/>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19.25" customHeight="1">
      <c r="A41" s="278" t="s">
        <v>219</v>
      </c>
      <c r="B41" s="393">
        <v>0.05</v>
      </c>
      <c r="C41" s="80" t="s">
        <v>48</v>
      </c>
      <c r="D41" s="81"/>
      <c r="E41" s="81"/>
      <c r="F41" s="81"/>
      <c r="G41" s="81"/>
      <c r="H41" s="81"/>
      <c r="I41" s="81"/>
      <c r="J41" s="166">
        <v>0.18</v>
      </c>
      <c r="K41" s="166">
        <v>0</v>
      </c>
      <c r="L41" s="166">
        <v>0.1</v>
      </c>
      <c r="M41" s="166">
        <v>0.24</v>
      </c>
      <c r="N41" s="166">
        <v>0.24</v>
      </c>
      <c r="O41" s="166">
        <v>0.24</v>
      </c>
      <c r="P41" s="82">
        <f t="shared" ref="P41:P44" si="1">SUM(D41:O41)</f>
        <v>1</v>
      </c>
      <c r="Q41" s="425" t="s">
        <v>766</v>
      </c>
      <c r="R41" s="476"/>
      <c r="S41" s="476"/>
      <c r="T41" s="476"/>
      <c r="U41" s="476"/>
      <c r="V41" s="476"/>
      <c r="W41" s="476"/>
      <c r="X41" s="477"/>
      <c r="Y41" s="481" t="s">
        <v>690</v>
      </c>
      <c r="Z41" s="482"/>
      <c r="AA41" s="482"/>
      <c r="AB41" s="482"/>
      <c r="AC41" s="482"/>
      <c r="AD41" s="482"/>
      <c r="AE41" s="483"/>
      <c r="AG41" s="83"/>
      <c r="AH41" s="83"/>
      <c r="AI41" s="83"/>
      <c r="AJ41" s="83"/>
      <c r="AK41" s="83"/>
      <c r="AL41" s="83"/>
      <c r="AM41" s="83"/>
      <c r="AN41" s="83"/>
      <c r="AO41" s="83"/>
    </row>
    <row r="42" spans="1:41" ht="124.5" customHeight="1">
      <c r="A42" s="282"/>
      <c r="B42" s="393"/>
      <c r="C42" s="84" t="s">
        <v>50</v>
      </c>
      <c r="D42" s="85"/>
      <c r="E42" s="85"/>
      <c r="F42" s="85"/>
      <c r="G42" s="85"/>
      <c r="H42" s="85"/>
      <c r="I42" s="85"/>
      <c r="J42" s="85">
        <v>0.18</v>
      </c>
      <c r="K42" s="85">
        <v>0</v>
      </c>
      <c r="L42" s="85"/>
      <c r="M42" s="85"/>
      <c r="N42" s="85"/>
      <c r="O42" s="85"/>
      <c r="P42" s="82">
        <f t="shared" si="1"/>
        <v>0.18</v>
      </c>
      <c r="Q42" s="478"/>
      <c r="R42" s="479"/>
      <c r="S42" s="479"/>
      <c r="T42" s="479"/>
      <c r="U42" s="479"/>
      <c r="V42" s="479"/>
      <c r="W42" s="479"/>
      <c r="X42" s="480"/>
      <c r="Y42" s="484"/>
      <c r="Z42" s="485"/>
      <c r="AA42" s="485"/>
      <c r="AB42" s="485"/>
      <c r="AC42" s="485"/>
      <c r="AD42" s="485"/>
      <c r="AE42" s="486"/>
    </row>
    <row r="43" spans="1:41" ht="134.15" customHeight="1">
      <c r="A43" s="278" t="s">
        <v>220</v>
      </c>
      <c r="B43" s="393">
        <v>0.05</v>
      </c>
      <c r="C43" s="80" t="s">
        <v>48</v>
      </c>
      <c r="D43" s="81"/>
      <c r="E43" s="81"/>
      <c r="F43" s="81"/>
      <c r="G43" s="81"/>
      <c r="H43" s="81"/>
      <c r="I43" s="81"/>
      <c r="J43" s="166">
        <v>0.18</v>
      </c>
      <c r="K43" s="166">
        <v>0</v>
      </c>
      <c r="L43" s="166">
        <v>0.1</v>
      </c>
      <c r="M43" s="166">
        <v>0.24</v>
      </c>
      <c r="N43" s="166">
        <v>0.24</v>
      </c>
      <c r="O43" s="166">
        <v>0.24</v>
      </c>
      <c r="P43" s="82">
        <f t="shared" si="1"/>
        <v>1</v>
      </c>
      <c r="Q43" s="487" t="s">
        <v>738</v>
      </c>
      <c r="R43" s="482"/>
      <c r="S43" s="482"/>
      <c r="T43" s="482"/>
      <c r="U43" s="482"/>
      <c r="V43" s="482"/>
      <c r="W43" s="482"/>
      <c r="X43" s="488"/>
      <c r="Y43" s="481" t="s">
        <v>691</v>
      </c>
      <c r="Z43" s="482"/>
      <c r="AA43" s="482"/>
      <c r="AB43" s="482"/>
      <c r="AC43" s="482"/>
      <c r="AD43" s="482"/>
      <c r="AE43" s="483"/>
    </row>
    <row r="44" spans="1:41" ht="198.65" customHeight="1" thickBot="1">
      <c r="A44" s="279"/>
      <c r="B44" s="394"/>
      <c r="C44" s="76" t="s">
        <v>50</v>
      </c>
      <c r="D44" s="86"/>
      <c r="E44" s="86"/>
      <c r="F44" s="86"/>
      <c r="G44" s="86"/>
      <c r="H44" s="86"/>
      <c r="I44" s="86"/>
      <c r="J44" s="86">
        <v>0.18</v>
      </c>
      <c r="K44" s="86">
        <v>0</v>
      </c>
      <c r="L44" s="86"/>
      <c r="M44" s="86"/>
      <c r="N44" s="86"/>
      <c r="O44" s="86"/>
      <c r="P44" s="87">
        <f t="shared" si="1"/>
        <v>0.18</v>
      </c>
      <c r="Q44" s="489"/>
      <c r="R44" s="490"/>
      <c r="S44" s="490"/>
      <c r="T44" s="490"/>
      <c r="U44" s="490"/>
      <c r="V44" s="490"/>
      <c r="W44" s="490"/>
      <c r="X44" s="491"/>
      <c r="Y44" s="489"/>
      <c r="Z44" s="490"/>
      <c r="AA44" s="490"/>
      <c r="AB44" s="490"/>
      <c r="AC44" s="490"/>
      <c r="AD44" s="490"/>
      <c r="AE44" s="492"/>
    </row>
    <row r="45" spans="1:41">
      <c r="A45" s="15" t="s">
        <v>192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3 Q41 Q35 Y35 AC35 U35" xr:uid="{F92294C4-645C-4471-9C9E-0FF1BE87AB79}">
      <formula1>2000</formula1>
    </dataValidation>
    <dataValidation type="textLength" operator="lessThanOrEqual" allowBlank="1" showInputMessage="1" showErrorMessage="1" errorTitle="Máximo 2.000 caracteres" error="Máximo 2.000 caracteres" promptTitle="2.000 caracteres" sqref="Q30:Q31" xr:uid="{FE47E62E-FC7D-4733-941D-02D0D43B4B1E}">
      <formula1>2000</formula1>
    </dataValidation>
    <dataValidation type="list" allowBlank="1" showInputMessage="1" showErrorMessage="1" sqref="C7:C9" xr:uid="{086F1A84-F2BA-4A79-82B2-0354AEFC5AD0}">
      <formula1>$B$21:$M$21</formula1>
    </dataValidation>
  </dataValidations>
  <hyperlinks>
    <hyperlink ref="Y41" r:id="rId1" xr:uid="{9433FD14-468F-4F56-9380-DE7DD3078922}"/>
    <hyperlink ref="Y43" r:id="rId2" xr:uid="{F042A47C-7A62-4A5A-82E9-BD76D132E602}"/>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ADC8946-5C51-4E50-8BA8-A0FF1FCFE907}">
          <x14:formula1>
            <xm:f>listas!$D$2:$D$15</xm:f>
          </x14:formula1>
          <xm:sqref>C11:AE13</xm:sqref>
        </x14:dataValidation>
        <x14:dataValidation type="list" allowBlank="1" showInputMessage="1" showErrorMessage="1" xr:uid="{F214910D-AC8B-4F2D-A284-8D0E8E6E81B5}">
          <x14:formula1>
            <xm:f>listas!$A$2:$A$6</xm:f>
          </x14:formula1>
          <xm:sqref>C15:K15</xm:sqref>
        </x14:dataValidation>
        <x14:dataValidation type="list" allowBlank="1" showInputMessage="1" showErrorMessage="1" xr:uid="{5F7B840E-32DB-45DF-ADAB-1B025A5F4996}">
          <x14:formula1>
            <xm:f>listas!$B$2:$B$8</xm:f>
          </x14:formula1>
          <xm:sqref>R15:X15</xm:sqref>
        </x14:dataValidation>
        <x14:dataValidation type="list" allowBlank="1" showInputMessage="1" showErrorMessage="1" xr:uid="{C10B0958-4FBA-4E2C-818C-5A5A2A37B079}">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190A-1A1E-483F-A6B0-B9E621C4E3D5}">
  <sheetPr>
    <tabColor rgb="FF00B050"/>
    <pageSetUpPr fitToPage="1"/>
  </sheetPr>
  <dimension ref="A1:AO54"/>
  <sheetViews>
    <sheetView showGridLines="0" topLeftCell="Q39" zoomScale="60" zoomScaleNormal="60" workbookViewId="0">
      <selection activeCell="Q43" sqref="Q43:X44"/>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198</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221</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584922000</v>
      </c>
      <c r="Y22" s="236">
        <v>0</v>
      </c>
      <c r="Z22" s="236">
        <v>0</v>
      </c>
      <c r="AA22" s="236">
        <v>0</v>
      </c>
      <c r="AB22" s="236">
        <v>24203000</v>
      </c>
      <c r="AC22" s="236">
        <f>SUM(Q22:AB22)</f>
        <v>609125000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22900500</v>
      </c>
      <c r="X23" s="236">
        <v>378817500</v>
      </c>
      <c r="Y23" s="236"/>
      <c r="Z23" s="236"/>
      <c r="AA23" s="236"/>
      <c r="AB23" s="236"/>
      <c r="AC23" s="234">
        <f>SUM(Q23:AB23)</f>
        <v>401718000</v>
      </c>
      <c r="AD23" s="235">
        <f>AC23/SUM(W22:X22)</f>
        <v>0.68678900776513796</v>
      </c>
      <c r="AE23" s="232">
        <f>AC23/AC22</f>
        <v>0.6595001026061974</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v>0</v>
      </c>
      <c r="Y24" s="236">
        <v>68130000</v>
      </c>
      <c r="Z24" s="236">
        <v>129198000</v>
      </c>
      <c r="AA24" s="236">
        <v>129198000</v>
      </c>
      <c r="AB24" s="236">
        <f>+AA24*2+24203000</f>
        <v>282599000</v>
      </c>
      <c r="AC24" s="236">
        <f>SUM(Q24:AB24)</f>
        <v>609125000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67.5" customHeight="1">
      <c r="A35" s="283" t="s">
        <v>221</v>
      </c>
      <c r="B35" s="285">
        <f>SUM(B41:B44)</f>
        <v>0.1</v>
      </c>
      <c r="C35" s="75" t="s">
        <v>48</v>
      </c>
      <c r="D35" s="74"/>
      <c r="E35" s="74"/>
      <c r="F35" s="74"/>
      <c r="G35" s="74"/>
      <c r="H35" s="74"/>
      <c r="I35" s="74"/>
      <c r="J35" s="238">
        <v>200</v>
      </c>
      <c r="K35" s="238">
        <v>100</v>
      </c>
      <c r="L35" s="238">
        <v>225</v>
      </c>
      <c r="M35" s="238">
        <v>225</v>
      </c>
      <c r="N35" s="238">
        <v>225</v>
      </c>
      <c r="O35" s="238">
        <v>225</v>
      </c>
      <c r="P35" s="165">
        <f>SUM(D35:O35)</f>
        <v>1200</v>
      </c>
      <c r="Q35" s="300" t="s">
        <v>767</v>
      </c>
      <c r="R35" s="301"/>
      <c r="S35" s="301"/>
      <c r="T35" s="302"/>
      <c r="U35" s="306" t="s">
        <v>768</v>
      </c>
      <c r="V35" s="306"/>
      <c r="W35" s="306"/>
      <c r="X35" s="306"/>
      <c r="Y35" s="306" t="s">
        <v>194</v>
      </c>
      <c r="Z35" s="306"/>
      <c r="AA35" s="306"/>
      <c r="AB35" s="306"/>
      <c r="AC35" s="306" t="s">
        <v>739</v>
      </c>
      <c r="AD35" s="306"/>
      <c r="AE35" s="308"/>
      <c r="AF35" s="213"/>
      <c r="AG35" s="214"/>
      <c r="AH35" s="73"/>
      <c r="AI35" s="73"/>
      <c r="AJ35" s="73"/>
      <c r="AK35" s="73"/>
      <c r="AL35" s="73"/>
      <c r="AM35" s="73"/>
      <c r="AN35" s="73"/>
      <c r="AO35" s="73"/>
    </row>
    <row r="36" spans="1:41" ht="167.5" customHeight="1" thickBot="1">
      <c r="A36" s="284"/>
      <c r="B36" s="445"/>
      <c r="C36" s="76" t="s">
        <v>50</v>
      </c>
      <c r="D36" s="146"/>
      <c r="E36" s="146"/>
      <c r="F36" s="146"/>
      <c r="G36" s="77"/>
      <c r="H36" s="77"/>
      <c r="I36" s="77"/>
      <c r="J36" s="240">
        <v>1929</v>
      </c>
      <c r="K36" s="240">
        <v>586</v>
      </c>
      <c r="L36" s="240"/>
      <c r="M36" s="240"/>
      <c r="N36" s="240"/>
      <c r="O36" s="240"/>
      <c r="P36" s="240">
        <f>SUM(D36:O36)</f>
        <v>2515</v>
      </c>
      <c r="Q36" s="303"/>
      <c r="R36" s="304"/>
      <c r="S36" s="304"/>
      <c r="T36" s="305"/>
      <c r="U36" s="307"/>
      <c r="V36" s="307"/>
      <c r="W36" s="307"/>
      <c r="X36" s="307"/>
      <c r="Y36" s="307"/>
      <c r="Z36" s="307"/>
      <c r="AA36" s="307"/>
      <c r="AB36" s="307"/>
      <c r="AC36" s="307"/>
      <c r="AD36" s="307"/>
      <c r="AE36" s="309"/>
      <c r="AF36" s="213"/>
      <c r="AG36" s="214"/>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31.5" customHeight="1">
      <c r="A41" s="278" t="s">
        <v>222</v>
      </c>
      <c r="B41" s="393">
        <v>0.05</v>
      </c>
      <c r="C41" s="80" t="s">
        <v>48</v>
      </c>
      <c r="D41" s="81"/>
      <c r="E41" s="81"/>
      <c r="F41" s="81"/>
      <c r="G41" s="81"/>
      <c r="H41" s="81"/>
      <c r="I41" s="81"/>
      <c r="J41" s="166">
        <v>0.18</v>
      </c>
      <c r="K41" s="166">
        <v>0.1</v>
      </c>
      <c r="L41" s="166">
        <v>0.18</v>
      </c>
      <c r="M41" s="166">
        <v>0.18</v>
      </c>
      <c r="N41" s="166">
        <v>0.18</v>
      </c>
      <c r="O41" s="166">
        <v>0.18</v>
      </c>
      <c r="P41" s="82">
        <f t="shared" ref="P41:P44" si="1">SUM(D41:O41)</f>
        <v>1</v>
      </c>
      <c r="Q41" s="252" t="s">
        <v>769</v>
      </c>
      <c r="R41" s="253"/>
      <c r="S41" s="253"/>
      <c r="T41" s="253"/>
      <c r="U41" s="253"/>
      <c r="V41" s="253"/>
      <c r="W41" s="253"/>
      <c r="X41" s="254"/>
      <c r="Y41" s="258" t="s">
        <v>692</v>
      </c>
      <c r="Z41" s="259"/>
      <c r="AA41" s="259"/>
      <c r="AB41" s="259"/>
      <c r="AC41" s="259"/>
      <c r="AD41" s="259"/>
      <c r="AE41" s="260"/>
      <c r="AG41" s="83"/>
      <c r="AH41" s="83"/>
      <c r="AI41" s="83"/>
      <c r="AJ41" s="83"/>
      <c r="AK41" s="83"/>
      <c r="AL41" s="83"/>
      <c r="AM41" s="83"/>
      <c r="AN41" s="83"/>
      <c r="AO41" s="83"/>
    </row>
    <row r="42" spans="1:41" ht="131.5" customHeight="1">
      <c r="A42" s="282"/>
      <c r="B42" s="393"/>
      <c r="C42" s="84" t="s">
        <v>50</v>
      </c>
      <c r="D42" s="85"/>
      <c r="E42" s="85"/>
      <c r="F42" s="85"/>
      <c r="G42" s="85"/>
      <c r="H42" s="85"/>
      <c r="I42" s="85"/>
      <c r="J42" s="85">
        <v>0.18</v>
      </c>
      <c r="K42" s="85">
        <v>0.1</v>
      </c>
      <c r="L42" s="85"/>
      <c r="M42" s="85"/>
      <c r="N42" s="85"/>
      <c r="O42" s="85"/>
      <c r="P42" s="82">
        <f t="shared" si="1"/>
        <v>0.28000000000000003</v>
      </c>
      <c r="Q42" s="270"/>
      <c r="R42" s="271"/>
      <c r="S42" s="271"/>
      <c r="T42" s="271"/>
      <c r="U42" s="271"/>
      <c r="V42" s="271"/>
      <c r="W42" s="271"/>
      <c r="X42" s="272"/>
      <c r="Y42" s="267"/>
      <c r="Z42" s="268"/>
      <c r="AA42" s="268"/>
      <c r="AB42" s="268"/>
      <c r="AC42" s="268"/>
      <c r="AD42" s="268"/>
      <c r="AE42" s="269"/>
    </row>
    <row r="43" spans="1:41" ht="138" customHeight="1">
      <c r="A43" s="278" t="s">
        <v>223</v>
      </c>
      <c r="B43" s="393">
        <v>0.05</v>
      </c>
      <c r="C43" s="80" t="s">
        <v>48</v>
      </c>
      <c r="D43" s="81"/>
      <c r="E43" s="81"/>
      <c r="F43" s="81"/>
      <c r="G43" s="81"/>
      <c r="H43" s="81"/>
      <c r="I43" s="81"/>
      <c r="J43" s="166">
        <v>0.18</v>
      </c>
      <c r="K43" s="166">
        <v>0.1</v>
      </c>
      <c r="L43" s="166">
        <v>0.18</v>
      </c>
      <c r="M43" s="166">
        <v>0.18</v>
      </c>
      <c r="N43" s="166">
        <v>0.18</v>
      </c>
      <c r="O43" s="166">
        <v>0.18</v>
      </c>
      <c r="P43" s="82">
        <f t="shared" si="1"/>
        <v>1</v>
      </c>
      <c r="Q43" s="493" t="s">
        <v>740</v>
      </c>
      <c r="R43" s="494"/>
      <c r="S43" s="494"/>
      <c r="T43" s="494"/>
      <c r="U43" s="494"/>
      <c r="V43" s="494"/>
      <c r="W43" s="494"/>
      <c r="X43" s="495"/>
      <c r="Y43" s="258" t="s">
        <v>693</v>
      </c>
      <c r="Z43" s="259"/>
      <c r="AA43" s="259"/>
      <c r="AB43" s="259"/>
      <c r="AC43" s="259"/>
      <c r="AD43" s="259"/>
      <c r="AE43" s="260"/>
    </row>
    <row r="44" spans="1:41" ht="138" customHeight="1" thickBot="1">
      <c r="A44" s="279"/>
      <c r="B44" s="394"/>
      <c r="C44" s="76" t="s">
        <v>50</v>
      </c>
      <c r="D44" s="86"/>
      <c r="E44" s="86"/>
      <c r="F44" s="86"/>
      <c r="G44" s="86"/>
      <c r="H44" s="86"/>
      <c r="I44" s="86"/>
      <c r="J44" s="86">
        <v>0.18</v>
      </c>
      <c r="K44" s="86">
        <v>0.1</v>
      </c>
      <c r="L44" s="86"/>
      <c r="M44" s="86"/>
      <c r="N44" s="86"/>
      <c r="O44" s="86"/>
      <c r="P44" s="87">
        <f t="shared" si="1"/>
        <v>0.28000000000000003</v>
      </c>
      <c r="Q44" s="496"/>
      <c r="R44" s="497"/>
      <c r="S44" s="497"/>
      <c r="T44" s="497"/>
      <c r="U44" s="497"/>
      <c r="V44" s="497"/>
      <c r="W44" s="497"/>
      <c r="X44" s="498"/>
      <c r="Y44" s="261"/>
      <c r="Z44" s="262"/>
      <c r="AA44" s="262"/>
      <c r="AB44" s="262"/>
      <c r="AC44" s="262"/>
      <c r="AD44" s="262"/>
      <c r="AE44" s="263"/>
    </row>
    <row r="45" spans="1:41">
      <c r="A45" s="15" t="s">
        <v>192</v>
      </c>
      <c r="Q45" s="42"/>
      <c r="R45" s="42"/>
      <c r="S45" s="42"/>
      <c r="T45" s="42"/>
      <c r="U45" s="42"/>
      <c r="V45" s="42"/>
      <c r="W45" s="42"/>
      <c r="X45" s="42"/>
      <c r="Y45" s="42"/>
      <c r="Z45" s="42"/>
      <c r="AA45" s="42"/>
      <c r="AB45" s="42"/>
      <c r="AC45" s="42"/>
      <c r="AD45" s="42"/>
      <c r="AE45" s="42"/>
    </row>
    <row r="46" spans="1:41">
      <c r="Q46" s="42"/>
      <c r="R46" s="42"/>
      <c r="S46" s="42"/>
      <c r="T46" s="42"/>
      <c r="U46" s="42"/>
      <c r="V46" s="42"/>
      <c r="W46" s="42"/>
      <c r="X46" s="42"/>
      <c r="Y46" s="42"/>
      <c r="Z46" s="42"/>
      <c r="AA46" s="42"/>
      <c r="AB46" s="42"/>
      <c r="AC46" s="42"/>
      <c r="AD46" s="42"/>
      <c r="AE46" s="42"/>
    </row>
    <row r="47" spans="1:41">
      <c r="Q47" s="42"/>
      <c r="R47" s="42"/>
      <c r="S47" s="42"/>
      <c r="T47" s="42"/>
      <c r="U47" s="42"/>
      <c r="V47" s="42"/>
      <c r="W47" s="42"/>
      <c r="X47" s="42"/>
      <c r="Y47" s="42"/>
      <c r="Z47" s="42"/>
      <c r="AA47" s="42"/>
      <c r="AB47" s="42"/>
      <c r="AC47" s="42"/>
      <c r="AD47" s="42"/>
      <c r="AE47" s="42"/>
    </row>
    <row r="48" spans="1:41">
      <c r="Q48" s="42"/>
      <c r="R48" s="42"/>
      <c r="S48" s="42"/>
      <c r="T48" s="42"/>
      <c r="U48" s="42"/>
      <c r="V48" s="42"/>
      <c r="W48" s="42"/>
      <c r="X48" s="42"/>
      <c r="Y48" s="42"/>
      <c r="Z48" s="42"/>
      <c r="AA48" s="42"/>
      <c r="AB48" s="42"/>
      <c r="AC48" s="42"/>
      <c r="AD48" s="42"/>
      <c r="AE48" s="42"/>
    </row>
    <row r="49" spans="17:31">
      <c r="Q49" s="42"/>
      <c r="R49" s="42"/>
      <c r="S49" s="42"/>
      <c r="T49" s="42"/>
      <c r="U49" s="42"/>
      <c r="V49" s="42"/>
      <c r="W49" s="42"/>
      <c r="X49" s="42"/>
      <c r="Y49" s="42"/>
      <c r="Z49" s="42"/>
      <c r="AA49" s="42"/>
      <c r="AB49" s="42"/>
      <c r="AC49" s="42"/>
      <c r="AD49" s="42"/>
      <c r="AE49" s="42"/>
    </row>
    <row r="50" spans="17:31">
      <c r="Q50" s="42"/>
      <c r="R50" s="42"/>
      <c r="S50" s="42"/>
      <c r="T50" s="42"/>
      <c r="U50" s="42"/>
      <c r="V50" s="42"/>
      <c r="W50" s="42"/>
      <c r="X50" s="42"/>
      <c r="Y50" s="42"/>
      <c r="Z50" s="42"/>
      <c r="AA50" s="42"/>
      <c r="AB50" s="42"/>
      <c r="AC50" s="42"/>
      <c r="AD50" s="42"/>
      <c r="AE50" s="42"/>
    </row>
    <row r="51" spans="17:31">
      <c r="Q51" s="42"/>
      <c r="R51" s="42"/>
      <c r="S51" s="42"/>
      <c r="T51" s="42"/>
      <c r="U51" s="42"/>
      <c r="V51" s="42"/>
      <c r="W51" s="42"/>
      <c r="X51" s="42"/>
      <c r="Y51" s="42"/>
      <c r="Z51" s="42"/>
      <c r="AA51" s="42"/>
      <c r="AB51" s="42"/>
      <c r="AC51" s="42"/>
      <c r="AD51" s="42"/>
      <c r="AE51" s="42"/>
    </row>
    <row r="52" spans="17:31">
      <c r="Q52" s="42"/>
      <c r="R52" s="42"/>
      <c r="S52" s="42"/>
      <c r="T52" s="42"/>
      <c r="U52" s="42"/>
      <c r="V52" s="42"/>
      <c r="W52" s="42"/>
      <c r="X52" s="42"/>
      <c r="Y52" s="42"/>
      <c r="Z52" s="42"/>
      <c r="AA52" s="42"/>
      <c r="AB52" s="42"/>
      <c r="AC52" s="42"/>
      <c r="AD52" s="42"/>
      <c r="AE52" s="42"/>
    </row>
    <row r="53" spans="17:31">
      <c r="Q53" s="42"/>
      <c r="R53" s="42"/>
      <c r="S53" s="42"/>
      <c r="T53" s="42"/>
      <c r="U53" s="42"/>
      <c r="V53" s="42"/>
      <c r="W53" s="42"/>
      <c r="X53" s="42"/>
      <c r="Y53" s="42"/>
      <c r="Z53" s="42"/>
      <c r="AA53" s="42"/>
      <c r="AB53" s="42"/>
      <c r="AC53" s="42"/>
      <c r="AD53" s="42"/>
      <c r="AE53" s="42"/>
    </row>
    <row r="54" spans="17:31">
      <c r="Q54" s="42"/>
      <c r="R54" s="42"/>
      <c r="S54" s="42"/>
      <c r="T54" s="42"/>
      <c r="U54" s="42"/>
      <c r="V54" s="42"/>
      <c r="W54" s="42"/>
      <c r="X54" s="42"/>
      <c r="Y54" s="42"/>
      <c r="Z54" s="42"/>
      <c r="AA54" s="42"/>
      <c r="AB54" s="42"/>
      <c r="AC54" s="42"/>
      <c r="AD54" s="42"/>
      <c r="AE54" s="42"/>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47D8DE8-34EE-404B-BA16-9C2E2C36AAD8}">
      <formula1>$B$21:$M$21</formula1>
    </dataValidation>
    <dataValidation type="textLength" operator="lessThanOrEqual" allowBlank="1" showInputMessage="1" showErrorMessage="1" errorTitle="Máximo 2.000 caracteres" error="Máximo 2.000 caracteres" promptTitle="2.000 caracteres" sqref="Q30:Q31" xr:uid="{19E7C2B3-59B9-424E-855C-24A905F127E2}">
      <formula1>2000</formula1>
    </dataValidation>
    <dataValidation type="textLength" operator="lessThanOrEqual" allowBlank="1" showInputMessage="1" showErrorMessage="1" errorTitle="Máximo 2.000 caracteres" error="Máximo 2.000 caracteres" sqref="Q35 Y35 AC35 Q41 Q43" xr:uid="{C740E55E-707F-4D5D-87FB-4EC34CC72FF0}">
      <formula1>2000</formula1>
    </dataValidation>
  </dataValidations>
  <hyperlinks>
    <hyperlink ref="Y41" r:id="rId1" xr:uid="{E56FADCA-8DCC-4E14-BF56-A87B1309C940}"/>
    <hyperlink ref="Y43" r:id="rId2" xr:uid="{831E821F-C344-4994-9573-2D5CBE6346B5}"/>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A227832-FBD1-4A1F-86E2-E89ECD344DED}">
          <x14:formula1>
            <xm:f>listas!$C$2:$C$20</xm:f>
          </x14:formula1>
          <xm:sqref>AA15:AE15</xm:sqref>
        </x14:dataValidation>
        <x14:dataValidation type="list" allowBlank="1" showInputMessage="1" showErrorMessage="1" xr:uid="{F8E5FC21-8BFE-406C-B893-A11297AD9BF3}">
          <x14:formula1>
            <xm:f>listas!$B$2:$B$8</xm:f>
          </x14:formula1>
          <xm:sqref>R15:X15</xm:sqref>
        </x14:dataValidation>
        <x14:dataValidation type="list" allowBlank="1" showInputMessage="1" showErrorMessage="1" xr:uid="{096AE140-74DB-4004-ABAC-7D308FAA1630}">
          <x14:formula1>
            <xm:f>listas!$A$2:$A$6</xm:f>
          </x14:formula1>
          <xm:sqref>C15:K15</xm:sqref>
        </x14:dataValidation>
        <x14:dataValidation type="list" allowBlank="1" showInputMessage="1" showErrorMessage="1" xr:uid="{078B8540-B71A-4DE2-82FE-87CED809B998}">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370-E96B-4642-AE3D-82B176DB9455}">
  <sheetPr>
    <tabColor rgb="FF00B050"/>
    <pageSetUpPr fitToPage="1"/>
  </sheetPr>
  <dimension ref="A1:AO49"/>
  <sheetViews>
    <sheetView showGridLines="0" topLeftCell="L30" zoomScale="60" zoomScaleNormal="60" workbookViewId="0">
      <selection activeCell="Q35" sqref="Q35:T36"/>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224</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225</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615200000</v>
      </c>
      <c r="Y22" s="236">
        <v>0</v>
      </c>
      <c r="Z22" s="236">
        <v>0</v>
      </c>
      <c r="AA22" s="236">
        <v>0</v>
      </c>
      <c r="AB22" s="236">
        <v>99800000</v>
      </c>
      <c r="AC22" s="236">
        <f>SUM(Q22:AB22)</f>
        <v>715000000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450586000</v>
      </c>
      <c r="Y23" s="236"/>
      <c r="Z23" s="236"/>
      <c r="AA23" s="236"/>
      <c r="AB23" s="236"/>
      <c r="AC23" s="234">
        <f>SUM(Q23:AB23)</f>
        <v>450586000</v>
      </c>
      <c r="AD23" s="235">
        <f>AC23/SUM(W22:X22)</f>
        <v>0.73242197659297792</v>
      </c>
      <c r="AE23" s="232">
        <f>AC23/AC22</f>
        <v>0.63019020979020979</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v>0</v>
      </c>
      <c r="Y24" s="236">
        <v>114860000</v>
      </c>
      <c r="Z24" s="236">
        <v>125085000</v>
      </c>
      <c r="AA24" s="236">
        <v>125085000</v>
      </c>
      <c r="AB24" s="236">
        <f>+AA24*2+99800000</f>
        <v>349970000</v>
      </c>
      <c r="AC24" s="236">
        <f>SUM(Q24:AB24)</f>
        <v>715000000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44" customHeight="1">
      <c r="A35" s="283" t="s">
        <v>225</v>
      </c>
      <c r="B35" s="503">
        <f>SUM(B41:B48)</f>
        <v>0.1</v>
      </c>
      <c r="C35" s="75" t="s">
        <v>48</v>
      </c>
      <c r="D35" s="74"/>
      <c r="E35" s="74"/>
      <c r="F35" s="74"/>
      <c r="G35" s="74"/>
      <c r="H35" s="74"/>
      <c r="I35" s="74"/>
      <c r="J35" s="74">
        <v>4</v>
      </c>
      <c r="K35" s="74">
        <v>0</v>
      </c>
      <c r="L35" s="74">
        <v>4</v>
      </c>
      <c r="M35" s="74">
        <v>4</v>
      </c>
      <c r="N35" s="74">
        <v>4</v>
      </c>
      <c r="O35" s="74">
        <v>4</v>
      </c>
      <c r="P35" s="241">
        <f>MAX(J35:O35)</f>
        <v>4</v>
      </c>
      <c r="Q35" s="504" t="s">
        <v>744</v>
      </c>
      <c r="R35" s="505"/>
      <c r="S35" s="505"/>
      <c r="T35" s="506"/>
      <c r="U35" s="510" t="s">
        <v>678</v>
      </c>
      <c r="V35" s="511"/>
      <c r="W35" s="511"/>
      <c r="X35" s="512"/>
      <c r="Y35" s="499" t="s">
        <v>194</v>
      </c>
      <c r="Z35" s="499"/>
      <c r="AA35" s="499"/>
      <c r="AB35" s="499"/>
      <c r="AC35" s="499" t="s">
        <v>226</v>
      </c>
      <c r="AD35" s="499"/>
      <c r="AE35" s="500"/>
      <c r="AF35" s="142"/>
      <c r="AG35" s="145"/>
      <c r="AH35" s="73"/>
      <c r="AI35" s="73"/>
      <c r="AJ35" s="73"/>
      <c r="AK35" s="73"/>
      <c r="AL35" s="73"/>
      <c r="AM35" s="73"/>
      <c r="AN35" s="73"/>
      <c r="AO35" s="73"/>
    </row>
    <row r="36" spans="1:41" ht="144" customHeight="1" thickBot="1">
      <c r="A36" s="284"/>
      <c r="B36" s="445"/>
      <c r="C36" s="76" t="s">
        <v>50</v>
      </c>
      <c r="D36" s="146"/>
      <c r="E36" s="146"/>
      <c r="F36" s="146"/>
      <c r="G36" s="77"/>
      <c r="H36" s="77"/>
      <c r="I36" s="77"/>
      <c r="J36" s="233">
        <v>4</v>
      </c>
      <c r="K36" s="233">
        <v>0</v>
      </c>
      <c r="L36" s="242"/>
      <c r="M36" s="242"/>
      <c r="N36" s="242"/>
      <c r="O36" s="242"/>
      <c r="P36" s="243">
        <f>MAX(J36:O36)</f>
        <v>4</v>
      </c>
      <c r="Q36" s="507"/>
      <c r="R36" s="508"/>
      <c r="S36" s="508"/>
      <c r="T36" s="509"/>
      <c r="U36" s="513"/>
      <c r="V36" s="514"/>
      <c r="W36" s="514"/>
      <c r="X36" s="515"/>
      <c r="Y36" s="501"/>
      <c r="Z36" s="501"/>
      <c r="AA36" s="501"/>
      <c r="AB36" s="501"/>
      <c r="AC36" s="501"/>
      <c r="AD36" s="501"/>
      <c r="AE36" s="502"/>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02" customHeight="1">
      <c r="A41" s="278" t="s">
        <v>227</v>
      </c>
      <c r="B41" s="280">
        <v>0.02</v>
      </c>
      <c r="C41" s="80" t="s">
        <v>48</v>
      </c>
      <c r="D41" s="81"/>
      <c r="E41" s="81"/>
      <c r="F41" s="81"/>
      <c r="G41" s="81"/>
      <c r="H41" s="81"/>
      <c r="I41" s="81"/>
      <c r="J41" s="166">
        <v>0.18</v>
      </c>
      <c r="K41" s="166">
        <v>0</v>
      </c>
      <c r="L41" s="166">
        <v>0.1</v>
      </c>
      <c r="M41" s="166">
        <v>0.24</v>
      </c>
      <c r="N41" s="166">
        <v>0.24</v>
      </c>
      <c r="O41" s="166">
        <v>0.24</v>
      </c>
      <c r="P41" s="82">
        <f t="shared" ref="P41:P44" si="1">SUM(D41:O41)</f>
        <v>1</v>
      </c>
      <c r="Q41" s="487" t="s">
        <v>677</v>
      </c>
      <c r="R41" s="482"/>
      <c r="S41" s="482"/>
      <c r="T41" s="482"/>
      <c r="U41" s="482"/>
      <c r="V41" s="482"/>
      <c r="W41" s="482"/>
      <c r="X41" s="488"/>
      <c r="Y41" s="411" t="s">
        <v>694</v>
      </c>
      <c r="Z41" s="412"/>
      <c r="AA41" s="412"/>
      <c r="AB41" s="412"/>
      <c r="AC41" s="412"/>
      <c r="AD41" s="412"/>
      <c r="AE41" s="413"/>
      <c r="AG41" s="83"/>
      <c r="AH41" s="83"/>
      <c r="AI41" s="83"/>
      <c r="AJ41" s="83"/>
      <c r="AK41" s="83"/>
      <c r="AL41" s="83"/>
      <c r="AM41" s="83"/>
      <c r="AN41" s="83"/>
      <c r="AO41" s="83"/>
    </row>
    <row r="42" spans="1:41" ht="102" customHeight="1">
      <c r="A42" s="282"/>
      <c r="B42" s="280"/>
      <c r="C42" s="84" t="s">
        <v>50</v>
      </c>
      <c r="D42" s="85"/>
      <c r="E42" s="85"/>
      <c r="F42" s="85"/>
      <c r="G42" s="85"/>
      <c r="H42" s="85"/>
      <c r="I42" s="85"/>
      <c r="J42" s="85">
        <v>0.18</v>
      </c>
      <c r="K42" s="85">
        <v>0</v>
      </c>
      <c r="L42" s="85"/>
      <c r="M42" s="85"/>
      <c r="N42" s="85"/>
      <c r="O42" s="85"/>
      <c r="P42" s="82">
        <f t="shared" si="1"/>
        <v>0.18</v>
      </c>
      <c r="Q42" s="484"/>
      <c r="R42" s="485"/>
      <c r="S42" s="485"/>
      <c r="T42" s="485"/>
      <c r="U42" s="485"/>
      <c r="V42" s="485"/>
      <c r="W42" s="485"/>
      <c r="X42" s="516"/>
      <c r="Y42" s="422"/>
      <c r="Z42" s="423"/>
      <c r="AA42" s="423"/>
      <c r="AB42" s="423"/>
      <c r="AC42" s="423"/>
      <c r="AD42" s="423"/>
      <c r="AE42" s="424"/>
    </row>
    <row r="43" spans="1:41" ht="180" customHeight="1">
      <c r="A43" s="278" t="s">
        <v>228</v>
      </c>
      <c r="B43" s="280">
        <v>0.03</v>
      </c>
      <c r="C43" s="80" t="s">
        <v>48</v>
      </c>
      <c r="D43" s="81"/>
      <c r="E43" s="81"/>
      <c r="F43" s="81"/>
      <c r="G43" s="81"/>
      <c r="H43" s="81"/>
      <c r="I43" s="81"/>
      <c r="J43" s="166">
        <v>0.18</v>
      </c>
      <c r="K43" s="166">
        <v>0</v>
      </c>
      <c r="L43" s="166">
        <v>0.1</v>
      </c>
      <c r="M43" s="166">
        <v>0.24</v>
      </c>
      <c r="N43" s="166">
        <v>0.24</v>
      </c>
      <c r="O43" s="166">
        <v>0.24</v>
      </c>
      <c r="P43" s="82">
        <f t="shared" si="1"/>
        <v>1</v>
      </c>
      <c r="Q43" s="487" t="s">
        <v>741</v>
      </c>
      <c r="R43" s="482"/>
      <c r="S43" s="482"/>
      <c r="T43" s="482"/>
      <c r="U43" s="482"/>
      <c r="V43" s="482"/>
      <c r="W43" s="482"/>
      <c r="X43" s="488"/>
      <c r="Y43" s="411" t="s">
        <v>695</v>
      </c>
      <c r="Z43" s="412"/>
      <c r="AA43" s="412"/>
      <c r="AB43" s="412"/>
      <c r="AC43" s="412"/>
      <c r="AD43" s="412"/>
      <c r="AE43" s="413"/>
    </row>
    <row r="44" spans="1:41" ht="180" customHeight="1">
      <c r="A44" s="282"/>
      <c r="B44" s="280"/>
      <c r="C44" s="84" t="s">
        <v>50</v>
      </c>
      <c r="D44" s="85"/>
      <c r="E44" s="85"/>
      <c r="F44" s="85"/>
      <c r="G44" s="85"/>
      <c r="H44" s="85"/>
      <c r="I44" s="85"/>
      <c r="J44" s="85">
        <v>0.18</v>
      </c>
      <c r="K44" s="85">
        <v>0</v>
      </c>
      <c r="L44" s="85"/>
      <c r="M44" s="85"/>
      <c r="N44" s="85"/>
      <c r="O44" s="85"/>
      <c r="P44" s="82">
        <f t="shared" si="1"/>
        <v>0.18</v>
      </c>
      <c r="Q44" s="484"/>
      <c r="R44" s="485"/>
      <c r="S44" s="485"/>
      <c r="T44" s="485"/>
      <c r="U44" s="485"/>
      <c r="V44" s="485"/>
      <c r="W44" s="485"/>
      <c r="X44" s="516"/>
      <c r="Y44" s="422"/>
      <c r="Z44" s="423"/>
      <c r="AA44" s="423"/>
      <c r="AB44" s="423"/>
      <c r="AC44" s="423"/>
      <c r="AD44" s="423"/>
      <c r="AE44" s="424"/>
    </row>
    <row r="45" spans="1:41" ht="137" customHeight="1">
      <c r="A45" s="278" t="s">
        <v>229</v>
      </c>
      <c r="B45" s="280">
        <v>0.03</v>
      </c>
      <c r="C45" s="80" t="s">
        <v>48</v>
      </c>
      <c r="D45" s="81"/>
      <c r="E45" s="81"/>
      <c r="F45" s="81"/>
      <c r="G45" s="81"/>
      <c r="H45" s="81"/>
      <c r="I45" s="81"/>
      <c r="J45" s="166">
        <v>0.18</v>
      </c>
      <c r="K45" s="166">
        <v>0</v>
      </c>
      <c r="L45" s="166">
        <v>0.1</v>
      </c>
      <c r="M45" s="166">
        <v>0.24</v>
      </c>
      <c r="N45" s="166">
        <v>0.24</v>
      </c>
      <c r="O45" s="166">
        <v>0.24</v>
      </c>
      <c r="P45" s="82">
        <f t="shared" ref="P45:P48" si="2">SUM(D45:O45)</f>
        <v>1</v>
      </c>
      <c r="Q45" s="487" t="s">
        <v>742</v>
      </c>
      <c r="R45" s="482"/>
      <c r="S45" s="482"/>
      <c r="T45" s="482"/>
      <c r="U45" s="482"/>
      <c r="V45" s="482"/>
      <c r="W45" s="482"/>
      <c r="X45" s="488"/>
      <c r="Y45" s="411" t="s">
        <v>696</v>
      </c>
      <c r="Z45" s="412"/>
      <c r="AA45" s="412"/>
      <c r="AB45" s="412"/>
      <c r="AC45" s="412"/>
      <c r="AD45" s="412"/>
      <c r="AE45" s="413"/>
    </row>
    <row r="46" spans="1:41" ht="137" customHeight="1">
      <c r="A46" s="282"/>
      <c r="B46" s="280"/>
      <c r="C46" s="84" t="s">
        <v>50</v>
      </c>
      <c r="D46" s="85"/>
      <c r="E46" s="85"/>
      <c r="F46" s="85"/>
      <c r="G46" s="85"/>
      <c r="H46" s="85"/>
      <c r="I46" s="85"/>
      <c r="J46" s="85">
        <v>0.18</v>
      </c>
      <c r="K46" s="85">
        <v>0</v>
      </c>
      <c r="L46" s="85"/>
      <c r="M46" s="85"/>
      <c r="N46" s="85"/>
      <c r="O46" s="85"/>
      <c r="P46" s="82">
        <f t="shared" si="2"/>
        <v>0.18</v>
      </c>
      <c r="Q46" s="484"/>
      <c r="R46" s="485"/>
      <c r="S46" s="485"/>
      <c r="T46" s="485"/>
      <c r="U46" s="485"/>
      <c r="V46" s="485"/>
      <c r="W46" s="485"/>
      <c r="X46" s="516"/>
      <c r="Y46" s="422"/>
      <c r="Z46" s="423"/>
      <c r="AA46" s="423"/>
      <c r="AB46" s="423"/>
      <c r="AC46" s="423"/>
      <c r="AD46" s="423"/>
      <c r="AE46" s="424"/>
    </row>
    <row r="47" spans="1:41" ht="195" customHeight="1">
      <c r="A47" s="278" t="s">
        <v>230</v>
      </c>
      <c r="B47" s="280">
        <v>0.02</v>
      </c>
      <c r="C47" s="80" t="s">
        <v>48</v>
      </c>
      <c r="D47" s="81"/>
      <c r="E47" s="81"/>
      <c r="F47" s="81"/>
      <c r="G47" s="81"/>
      <c r="H47" s="81"/>
      <c r="I47" s="81"/>
      <c r="J47" s="166">
        <v>0.18</v>
      </c>
      <c r="K47" s="166">
        <v>0</v>
      </c>
      <c r="L47" s="166">
        <v>0.1</v>
      </c>
      <c r="M47" s="166">
        <v>0.24</v>
      </c>
      <c r="N47" s="166">
        <v>0.24</v>
      </c>
      <c r="O47" s="166">
        <v>0.24</v>
      </c>
      <c r="P47" s="82">
        <f t="shared" si="2"/>
        <v>1</v>
      </c>
      <c r="Q47" s="517" t="s">
        <v>743</v>
      </c>
      <c r="R47" s="518"/>
      <c r="S47" s="518"/>
      <c r="T47" s="518"/>
      <c r="U47" s="518"/>
      <c r="V47" s="518"/>
      <c r="W47" s="518"/>
      <c r="X47" s="519"/>
      <c r="Y47" s="411" t="s">
        <v>697</v>
      </c>
      <c r="Z47" s="412"/>
      <c r="AA47" s="412"/>
      <c r="AB47" s="412"/>
      <c r="AC47" s="412"/>
      <c r="AD47" s="412"/>
      <c r="AE47" s="413"/>
    </row>
    <row r="48" spans="1:41" ht="195" customHeight="1" thickBot="1">
      <c r="A48" s="279"/>
      <c r="B48" s="281"/>
      <c r="C48" s="76" t="s">
        <v>50</v>
      </c>
      <c r="D48" s="86"/>
      <c r="E48" s="86"/>
      <c r="F48" s="86"/>
      <c r="G48" s="86"/>
      <c r="H48" s="86"/>
      <c r="I48" s="86"/>
      <c r="J48" s="86">
        <v>0.18</v>
      </c>
      <c r="K48" s="86">
        <v>0</v>
      </c>
      <c r="L48" s="86"/>
      <c r="M48" s="86"/>
      <c r="N48" s="86"/>
      <c r="O48" s="86"/>
      <c r="P48" s="87">
        <f t="shared" si="2"/>
        <v>0.18</v>
      </c>
      <c r="Q48" s="408"/>
      <c r="R48" s="409"/>
      <c r="S48" s="409"/>
      <c r="T48" s="409"/>
      <c r="U48" s="409"/>
      <c r="V48" s="409"/>
      <c r="W48" s="409"/>
      <c r="X48" s="410"/>
      <c r="Y48" s="414"/>
      <c r="Z48" s="415"/>
      <c r="AA48" s="415"/>
      <c r="AB48" s="415"/>
      <c r="AC48" s="415"/>
      <c r="AD48" s="415"/>
      <c r="AE48" s="416"/>
    </row>
    <row r="49" spans="1:1">
      <c r="A49" s="15" t="s">
        <v>192</v>
      </c>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45 Q41 Q43 Y35 U35 AC35 Q35" xr:uid="{73C02A45-F752-4932-8EA6-6C68301C7E9A}">
      <formula1>2000</formula1>
    </dataValidation>
    <dataValidation type="textLength" operator="lessThanOrEqual" allowBlank="1" showInputMessage="1" showErrorMessage="1" errorTitle="Máximo 2.000 caracteres" error="Máximo 2.000 caracteres" promptTitle="2.000 caracteres" sqref="Q30:Q31" xr:uid="{696E736E-E890-4C20-80B6-6D51B31C732B}">
      <formula1>2000</formula1>
    </dataValidation>
    <dataValidation type="list" allowBlank="1" showInputMessage="1" showErrorMessage="1" sqref="C7:C9" xr:uid="{4153386D-C468-4FFB-A9D0-00FD05AE6D62}">
      <formula1>$B$21:$M$21</formula1>
    </dataValidation>
  </dataValidations>
  <hyperlinks>
    <hyperlink ref="Y41" r:id="rId1" xr:uid="{C08A49C9-183D-44EE-8289-AE1190708C7F}"/>
    <hyperlink ref="Y43" r:id="rId2" xr:uid="{AE5885CA-C8FB-4281-944F-BBEAA7E1C5E6}"/>
    <hyperlink ref="Y45" r:id="rId3" xr:uid="{E27DDAF1-8551-406F-B190-D2A267420AA8}"/>
    <hyperlink ref="Y47" r:id="rId4" xr:uid="{C5F061B6-7F31-4624-9D13-3F07E581AAC5}"/>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3E40EC8E-119E-4F3A-9049-D8B9CCA51B59}">
          <x14:formula1>
            <xm:f>listas!$D$2:$D$15</xm:f>
          </x14:formula1>
          <xm:sqref>C11:AE13</xm:sqref>
        </x14:dataValidation>
        <x14:dataValidation type="list" allowBlank="1" showInputMessage="1" showErrorMessage="1" xr:uid="{DA83203F-5B6F-403A-9FB1-09241672AD7A}">
          <x14:formula1>
            <xm:f>listas!$A$2:$A$6</xm:f>
          </x14:formula1>
          <xm:sqref>C15:K15</xm:sqref>
        </x14:dataValidation>
        <x14:dataValidation type="list" allowBlank="1" showInputMessage="1" showErrorMessage="1" xr:uid="{2D55F0B2-0287-403D-8586-32222EC4D626}">
          <x14:formula1>
            <xm:f>listas!$B$2:$B$8</xm:f>
          </x14:formula1>
          <xm:sqref>R15:X15</xm:sqref>
        </x14:dataValidation>
        <x14:dataValidation type="list" allowBlank="1" showInputMessage="1" showErrorMessage="1" xr:uid="{C5AD4A8E-B8B6-43AD-8CA0-C719B030BB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2B5D-C86F-4FA0-BFD8-5850CCC98AC3}">
  <sheetPr>
    <tabColor rgb="FF00B050"/>
    <pageSetUpPr fitToPage="1"/>
  </sheetPr>
  <dimension ref="A1:AO51"/>
  <sheetViews>
    <sheetView showGridLines="0" topLeftCell="N35" zoomScale="60" zoomScaleNormal="60" workbookViewId="0">
      <selection activeCell="N35" sqref="N35"/>
    </sheetView>
  </sheetViews>
  <sheetFormatPr baseColWidth="10" defaultColWidth="10.81640625" defaultRowHeight="14"/>
  <cols>
    <col min="1" max="1" width="38.453125" style="15" customWidth="1"/>
    <col min="2" max="15" width="20.54296875" style="15" customWidth="1"/>
    <col min="16" max="16" width="32.453125" style="15" customWidth="1"/>
    <col min="17" max="27" width="18.1796875" style="15" customWidth="1"/>
    <col min="28" max="28" width="22.54296875" style="15" customWidth="1"/>
    <col min="29" max="29" width="19" style="15" customWidth="1"/>
    <col min="30" max="30" width="19.453125" style="15" customWidth="1"/>
    <col min="31" max="31" width="20.54296875" style="15" customWidth="1"/>
    <col min="32" max="32" width="22.81640625" style="15" customWidth="1"/>
    <col min="33" max="33" width="18.453125" style="15" bestFit="1" customWidth="1"/>
    <col min="34" max="34" width="8.453125" style="15" customWidth="1"/>
    <col min="35" max="35" width="18.453125" style="15" bestFit="1" customWidth="1"/>
    <col min="36" max="36" width="5.54296875" style="15" customWidth="1"/>
    <col min="37" max="37" width="18.453125" style="15" bestFit="1" customWidth="1"/>
    <col min="38" max="38" width="4.54296875" style="15" customWidth="1"/>
    <col min="39" max="39" width="23" style="15" bestFit="1" customWidth="1"/>
    <col min="40" max="40" width="10.81640625" style="15"/>
    <col min="41" max="41" width="18.453125" style="15" bestFit="1" customWidth="1"/>
    <col min="42" max="42" width="16.1796875" style="15" customWidth="1"/>
    <col min="43" max="16384" width="10.81640625" style="15"/>
  </cols>
  <sheetData>
    <row r="1" spans="1:31" ht="32.25" customHeight="1" thickBot="1">
      <c r="A1" s="359"/>
      <c r="B1" s="362" t="s">
        <v>121</v>
      </c>
      <c r="C1" s="363"/>
      <c r="D1" s="363"/>
      <c r="E1" s="363"/>
      <c r="F1" s="363"/>
      <c r="G1" s="363"/>
      <c r="H1" s="363"/>
      <c r="I1" s="363"/>
      <c r="J1" s="363"/>
      <c r="K1" s="363"/>
      <c r="L1" s="363"/>
      <c r="M1" s="363"/>
      <c r="N1" s="363"/>
      <c r="O1" s="363"/>
      <c r="P1" s="363"/>
      <c r="Q1" s="363"/>
      <c r="R1" s="363"/>
      <c r="S1" s="363"/>
      <c r="T1" s="363"/>
      <c r="U1" s="363"/>
      <c r="V1" s="363"/>
      <c r="W1" s="363"/>
      <c r="X1" s="363"/>
      <c r="Y1" s="363"/>
      <c r="Z1" s="363"/>
      <c r="AA1" s="364"/>
      <c r="AB1" s="371" t="s">
        <v>122</v>
      </c>
      <c r="AC1" s="372"/>
      <c r="AD1" s="372"/>
      <c r="AE1" s="373"/>
    </row>
    <row r="2" spans="1:31" ht="30.75" customHeight="1" thickBot="1">
      <c r="A2" s="360"/>
      <c r="B2" s="362" t="s">
        <v>123</v>
      </c>
      <c r="C2" s="363"/>
      <c r="D2" s="363"/>
      <c r="E2" s="363"/>
      <c r="F2" s="363"/>
      <c r="G2" s="363"/>
      <c r="H2" s="363"/>
      <c r="I2" s="363"/>
      <c r="J2" s="363"/>
      <c r="K2" s="363"/>
      <c r="L2" s="363"/>
      <c r="M2" s="363"/>
      <c r="N2" s="363"/>
      <c r="O2" s="363"/>
      <c r="P2" s="363"/>
      <c r="Q2" s="363"/>
      <c r="R2" s="363"/>
      <c r="S2" s="363"/>
      <c r="T2" s="363"/>
      <c r="U2" s="363"/>
      <c r="V2" s="363"/>
      <c r="W2" s="363"/>
      <c r="X2" s="363"/>
      <c r="Y2" s="363"/>
      <c r="Z2" s="363"/>
      <c r="AA2" s="364"/>
      <c r="AB2" s="371" t="s">
        <v>124</v>
      </c>
      <c r="AC2" s="372"/>
      <c r="AD2" s="372"/>
      <c r="AE2" s="373"/>
    </row>
    <row r="3" spans="1:31" ht="24" customHeight="1" thickBot="1">
      <c r="A3" s="360"/>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71" t="s">
        <v>126</v>
      </c>
      <c r="AC3" s="372"/>
      <c r="AD3" s="372"/>
      <c r="AE3" s="373"/>
    </row>
    <row r="4" spans="1:31" ht="21.75" customHeight="1" thickBot="1">
      <c r="A4" s="361"/>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4" t="s">
        <v>127</v>
      </c>
      <c r="AC4" s="375"/>
      <c r="AD4" s="375"/>
      <c r="AE4" s="376"/>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316" t="s">
        <v>4</v>
      </c>
      <c r="B7" s="317"/>
      <c r="C7" s="354" t="s">
        <v>147</v>
      </c>
      <c r="D7" s="316" t="s">
        <v>6</v>
      </c>
      <c r="E7" s="322"/>
      <c r="F7" s="322"/>
      <c r="G7" s="322"/>
      <c r="H7" s="317"/>
      <c r="I7" s="346">
        <v>45544</v>
      </c>
      <c r="J7" s="347"/>
      <c r="K7" s="316" t="s">
        <v>8</v>
      </c>
      <c r="L7" s="317"/>
      <c r="M7" s="338" t="s">
        <v>129</v>
      </c>
      <c r="N7" s="339"/>
      <c r="O7" s="327"/>
      <c r="P7" s="328"/>
      <c r="Q7" s="20"/>
      <c r="R7" s="20"/>
      <c r="S7" s="20"/>
      <c r="T7" s="20"/>
      <c r="U7" s="20"/>
      <c r="V7" s="20"/>
      <c r="W7" s="20"/>
      <c r="X7" s="20"/>
      <c r="Y7" s="20"/>
      <c r="Z7" s="21"/>
      <c r="AA7" s="20"/>
      <c r="AB7" s="20"/>
      <c r="AD7" s="22"/>
      <c r="AE7" s="23"/>
    </row>
    <row r="8" spans="1:31" ht="15" customHeight="1">
      <c r="A8" s="318"/>
      <c r="B8" s="319"/>
      <c r="C8" s="355"/>
      <c r="D8" s="318"/>
      <c r="E8" s="323"/>
      <c r="F8" s="323"/>
      <c r="G8" s="323"/>
      <c r="H8" s="319"/>
      <c r="I8" s="348"/>
      <c r="J8" s="349"/>
      <c r="K8" s="318"/>
      <c r="L8" s="319"/>
      <c r="M8" s="357" t="s">
        <v>130</v>
      </c>
      <c r="N8" s="358"/>
      <c r="O8" s="340"/>
      <c r="P8" s="341"/>
      <c r="Q8" s="20"/>
      <c r="R8" s="20"/>
      <c r="S8" s="20"/>
      <c r="T8" s="20"/>
      <c r="U8" s="20"/>
      <c r="V8" s="20"/>
      <c r="W8" s="20"/>
      <c r="X8" s="20"/>
      <c r="Y8" s="20"/>
      <c r="Z8" s="21"/>
      <c r="AA8" s="20"/>
      <c r="AB8" s="20"/>
      <c r="AD8" s="22"/>
      <c r="AE8" s="23"/>
    </row>
    <row r="9" spans="1:31" ht="15.75" customHeight="1" thickBot="1">
      <c r="A9" s="320"/>
      <c r="B9" s="321"/>
      <c r="C9" s="356"/>
      <c r="D9" s="320"/>
      <c r="E9" s="324"/>
      <c r="F9" s="324"/>
      <c r="G9" s="324"/>
      <c r="H9" s="321"/>
      <c r="I9" s="350"/>
      <c r="J9" s="351"/>
      <c r="K9" s="320"/>
      <c r="L9" s="321"/>
      <c r="M9" s="342" t="s">
        <v>131</v>
      </c>
      <c r="N9" s="343"/>
      <c r="O9" s="344" t="s">
        <v>132</v>
      </c>
      <c r="P9" s="3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316" t="s">
        <v>10</v>
      </c>
      <c r="B11" s="317"/>
      <c r="C11" s="291" t="s">
        <v>133</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row>
    <row r="12" spans="1:31" ht="15" customHeight="1">
      <c r="A12" s="318"/>
      <c r="B12" s="319"/>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row>
    <row r="13" spans="1:31" ht="15" customHeight="1" thickBot="1">
      <c r="A13" s="320"/>
      <c r="B13" s="321"/>
      <c r="C13" s="332"/>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5" customHeight="1" thickBot="1">
      <c r="A15" s="325" t="s">
        <v>12</v>
      </c>
      <c r="B15" s="326"/>
      <c r="C15" s="335" t="s">
        <v>134</v>
      </c>
      <c r="D15" s="336"/>
      <c r="E15" s="336"/>
      <c r="F15" s="336"/>
      <c r="G15" s="336"/>
      <c r="H15" s="336"/>
      <c r="I15" s="336"/>
      <c r="J15" s="336"/>
      <c r="K15" s="337"/>
      <c r="L15" s="352" t="s">
        <v>14</v>
      </c>
      <c r="M15" s="385"/>
      <c r="N15" s="385"/>
      <c r="O15" s="385"/>
      <c r="P15" s="385"/>
      <c r="Q15" s="353"/>
      <c r="R15" s="386" t="s">
        <v>135</v>
      </c>
      <c r="S15" s="387"/>
      <c r="T15" s="387"/>
      <c r="U15" s="387"/>
      <c r="V15" s="387"/>
      <c r="W15" s="387"/>
      <c r="X15" s="388"/>
      <c r="Y15" s="352" t="s">
        <v>15</v>
      </c>
      <c r="Z15" s="353"/>
      <c r="AA15" s="377" t="s">
        <v>224</v>
      </c>
      <c r="AB15" s="378"/>
      <c r="AC15" s="378"/>
      <c r="AD15" s="378"/>
      <c r="AE15" s="379"/>
    </row>
    <row r="16" spans="1:31" ht="9" customHeight="1" thickBot="1">
      <c r="A16" s="24"/>
      <c r="B16" s="2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D16" s="22"/>
      <c r="AE16" s="23"/>
    </row>
    <row r="17" spans="1:33" s="40" customFormat="1" ht="37.5" customHeight="1" thickBot="1">
      <c r="A17" s="325" t="s">
        <v>17</v>
      </c>
      <c r="B17" s="326"/>
      <c r="C17" s="377" t="s">
        <v>231</v>
      </c>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5" customHeight="1" thickBot="1">
      <c r="A19" s="352" t="s">
        <v>138</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53"/>
      <c r="AF19" s="44"/>
    </row>
    <row r="20" spans="1:33" ht="32.15" customHeight="1" thickBot="1">
      <c r="A20" s="45" t="s">
        <v>19</v>
      </c>
      <c r="B20" s="382" t="s">
        <v>139</v>
      </c>
      <c r="C20" s="383"/>
      <c r="D20" s="383"/>
      <c r="E20" s="383"/>
      <c r="F20" s="383"/>
      <c r="G20" s="383"/>
      <c r="H20" s="383"/>
      <c r="I20" s="383"/>
      <c r="J20" s="383"/>
      <c r="K20" s="383"/>
      <c r="L20" s="383"/>
      <c r="M20" s="383"/>
      <c r="N20" s="383"/>
      <c r="O20" s="384"/>
      <c r="P20" s="352" t="s">
        <v>140</v>
      </c>
      <c r="Q20" s="385"/>
      <c r="R20" s="385"/>
      <c r="S20" s="385"/>
      <c r="T20" s="385"/>
      <c r="U20" s="385"/>
      <c r="V20" s="385"/>
      <c r="W20" s="385"/>
      <c r="X20" s="385"/>
      <c r="Y20" s="385"/>
      <c r="Z20" s="385"/>
      <c r="AA20" s="385"/>
      <c r="AB20" s="385"/>
      <c r="AC20" s="385"/>
      <c r="AD20" s="385"/>
      <c r="AE20" s="353"/>
      <c r="AF20" s="44"/>
    </row>
    <row r="21" spans="1:33" ht="32.15" customHeight="1" thickBo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5" customHeight="1">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36">
        <v>573060000</v>
      </c>
      <c r="Y22" s="236">
        <v>0</v>
      </c>
      <c r="Z22" s="236">
        <v>0</v>
      </c>
      <c r="AA22" s="236">
        <v>0</v>
      </c>
      <c r="AB22" s="236">
        <v>59750000</v>
      </c>
      <c r="AC22" s="236">
        <f>SUM(Q22:AB22)</f>
        <v>632810000</v>
      </c>
      <c r="AD22" s="106"/>
      <c r="AE22" s="163"/>
      <c r="AF22" s="50"/>
    </row>
    <row r="23" spans="1:33" ht="32.15"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36">
        <v>304185000</v>
      </c>
      <c r="Y23" s="236"/>
      <c r="Z23" s="236"/>
      <c r="AA23" s="236"/>
      <c r="AB23" s="236"/>
      <c r="AC23" s="234">
        <f>SUM(Q23:AB23)</f>
        <v>304185000</v>
      </c>
      <c r="AD23" s="235">
        <f>AC23/SUM(W22:X22)</f>
        <v>0.53080829232541094</v>
      </c>
      <c r="AE23" s="232">
        <f>AC23/AC22</f>
        <v>0.48068930642688956</v>
      </c>
      <c r="AF23" s="50"/>
    </row>
    <row r="24" spans="1:33" ht="32.15"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36">
        <v>0</v>
      </c>
      <c r="Y24" s="236">
        <v>66812000</v>
      </c>
      <c r="Z24" s="236">
        <v>126562000</v>
      </c>
      <c r="AA24" s="236">
        <v>126562000</v>
      </c>
      <c r="AB24" s="236">
        <f>+AA24*2+59750000</f>
        <v>312874000</v>
      </c>
      <c r="AC24" s="236">
        <f>SUM(Q24:AB24)</f>
        <v>632810000</v>
      </c>
      <c r="AD24" s="59"/>
      <c r="AE24" s="62"/>
      <c r="AF24" s="50"/>
    </row>
    <row r="25" spans="1:33" ht="32.15" customHeight="1" thickBot="1">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c r="AA25" s="65"/>
      <c r="AB25" s="65"/>
      <c r="AC25" s="65"/>
      <c r="AD25" s="65">
        <f>AC25/SUM(W24:AB24)</f>
        <v>0</v>
      </c>
      <c r="AE25" s="164">
        <f>AC25/AC24</f>
        <v>0</v>
      </c>
      <c r="AF25" s="50"/>
    </row>
    <row r="26" spans="1:33" s="67" customFormat="1" ht="16.5" customHeight="1" thickBot="1"/>
    <row r="27" spans="1:33" ht="34" customHeight="1">
      <c r="A27" s="311" t="s">
        <v>154</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3"/>
    </row>
    <row r="28" spans="1:33" ht="15" customHeight="1">
      <c r="A28" s="288" t="s">
        <v>34</v>
      </c>
      <c r="B28" s="290" t="s">
        <v>36</v>
      </c>
      <c r="C28" s="290"/>
      <c r="D28" s="290" t="s">
        <v>155</v>
      </c>
      <c r="E28" s="290"/>
      <c r="F28" s="290"/>
      <c r="G28" s="290"/>
      <c r="H28" s="290"/>
      <c r="I28" s="290"/>
      <c r="J28" s="290"/>
      <c r="K28" s="290"/>
      <c r="L28" s="290"/>
      <c r="M28" s="290"/>
      <c r="N28" s="290"/>
      <c r="O28" s="290"/>
      <c r="P28" s="290" t="s">
        <v>102</v>
      </c>
      <c r="Q28" s="290" t="s">
        <v>156</v>
      </c>
      <c r="R28" s="290"/>
      <c r="S28" s="290"/>
      <c r="T28" s="290"/>
      <c r="U28" s="290"/>
      <c r="V28" s="290"/>
      <c r="W28" s="290"/>
      <c r="X28" s="290"/>
      <c r="Y28" s="290" t="s">
        <v>157</v>
      </c>
      <c r="Z28" s="290"/>
      <c r="AA28" s="290"/>
      <c r="AB28" s="290"/>
      <c r="AC28" s="290"/>
      <c r="AD28" s="290"/>
      <c r="AE28" s="314"/>
    </row>
    <row r="29" spans="1:33" ht="27" customHeight="1">
      <c r="A29" s="288"/>
      <c r="B29" s="290"/>
      <c r="C29" s="290"/>
      <c r="D29" s="68" t="s">
        <v>141</v>
      </c>
      <c r="E29" s="68" t="s">
        <v>142</v>
      </c>
      <c r="F29" s="68" t="s">
        <v>143</v>
      </c>
      <c r="G29" s="68" t="s">
        <v>144</v>
      </c>
      <c r="H29" s="68" t="s">
        <v>145</v>
      </c>
      <c r="I29" s="68" t="s">
        <v>146</v>
      </c>
      <c r="J29" s="68" t="s">
        <v>128</v>
      </c>
      <c r="K29" s="68" t="s">
        <v>147</v>
      </c>
      <c r="L29" s="68" t="s">
        <v>148</v>
      </c>
      <c r="M29" s="68" t="s">
        <v>149</v>
      </c>
      <c r="N29" s="68" t="s">
        <v>150</v>
      </c>
      <c r="O29" s="68" t="s">
        <v>151</v>
      </c>
      <c r="P29" s="290"/>
      <c r="Q29" s="290"/>
      <c r="R29" s="290"/>
      <c r="S29" s="290"/>
      <c r="T29" s="290"/>
      <c r="U29" s="290"/>
      <c r="V29" s="290"/>
      <c r="W29" s="290"/>
      <c r="X29" s="290"/>
      <c r="Y29" s="290"/>
      <c r="Z29" s="290"/>
      <c r="AA29" s="290"/>
      <c r="AB29" s="290"/>
      <c r="AC29" s="290"/>
      <c r="AD29" s="290"/>
      <c r="AE29" s="314"/>
    </row>
    <row r="30" spans="1:33" ht="112" customHeight="1" thickBot="1">
      <c r="A30" s="106"/>
      <c r="B30" s="389"/>
      <c r="C30" s="389"/>
      <c r="D30" s="16"/>
      <c r="E30" s="16"/>
      <c r="F30" s="16"/>
      <c r="G30" s="16"/>
      <c r="H30" s="16"/>
      <c r="I30" s="16"/>
      <c r="J30" s="16"/>
      <c r="K30" s="16"/>
      <c r="L30" s="16"/>
      <c r="M30" s="16"/>
      <c r="N30" s="16"/>
      <c r="O30" s="16"/>
      <c r="P30" s="69">
        <f>SUM(D30:O30)</f>
        <v>0</v>
      </c>
      <c r="Q30" s="380"/>
      <c r="R30" s="380"/>
      <c r="S30" s="380"/>
      <c r="T30" s="380"/>
      <c r="U30" s="380"/>
      <c r="V30" s="380"/>
      <c r="W30" s="380"/>
      <c r="X30" s="380"/>
      <c r="Y30" s="380"/>
      <c r="Z30" s="380"/>
      <c r="AA30" s="380"/>
      <c r="AB30" s="380"/>
      <c r="AC30" s="380"/>
      <c r="AD30" s="380"/>
      <c r="AE30" s="381"/>
      <c r="AF30" s="142"/>
      <c r="AG30" s="142"/>
    </row>
    <row r="31" spans="1:33" ht="12" customHeight="1" thickBot="1">
      <c r="A31" s="70"/>
      <c r="B31" s="71"/>
      <c r="C31" s="71"/>
      <c r="D31" s="27"/>
      <c r="E31" s="27"/>
      <c r="F31" s="27"/>
      <c r="G31" s="27"/>
      <c r="H31" s="27"/>
      <c r="I31" s="27"/>
      <c r="J31" s="27"/>
      <c r="K31" s="27"/>
      <c r="L31" s="27"/>
      <c r="M31" s="27"/>
      <c r="N31" s="27"/>
      <c r="O31" s="27"/>
      <c r="P31" s="72"/>
      <c r="Q31" s="143"/>
      <c r="R31" s="143"/>
      <c r="S31" s="143"/>
      <c r="T31" s="143"/>
      <c r="U31" s="143"/>
      <c r="V31" s="143"/>
      <c r="W31" s="143"/>
      <c r="X31" s="143"/>
      <c r="Y31" s="143"/>
      <c r="Z31" s="143"/>
      <c r="AA31" s="143"/>
      <c r="AB31" s="143"/>
      <c r="AC31" s="143"/>
      <c r="AD31" s="143"/>
      <c r="AE31" s="144"/>
      <c r="AF31" s="142"/>
      <c r="AG31" s="142"/>
    </row>
    <row r="32" spans="1:33" ht="45" customHeight="1">
      <c r="A32" s="291" t="s">
        <v>158</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3"/>
      <c r="AF32" s="142"/>
      <c r="AG32" s="142"/>
    </row>
    <row r="33" spans="1:41" ht="23.15" customHeight="1">
      <c r="A33" s="288" t="s">
        <v>44</v>
      </c>
      <c r="B33" s="290" t="s">
        <v>46</v>
      </c>
      <c r="C33" s="290" t="s">
        <v>36</v>
      </c>
      <c r="D33" s="290" t="s">
        <v>159</v>
      </c>
      <c r="E33" s="290"/>
      <c r="F33" s="290"/>
      <c r="G33" s="290"/>
      <c r="H33" s="290"/>
      <c r="I33" s="290"/>
      <c r="J33" s="290"/>
      <c r="K33" s="290"/>
      <c r="L33" s="290"/>
      <c r="M33" s="290"/>
      <c r="N33" s="290"/>
      <c r="O33" s="290"/>
      <c r="P33" s="290"/>
      <c r="Q33" s="290" t="s">
        <v>160</v>
      </c>
      <c r="R33" s="290"/>
      <c r="S33" s="290"/>
      <c r="T33" s="290"/>
      <c r="U33" s="290"/>
      <c r="V33" s="290"/>
      <c r="W33" s="290"/>
      <c r="X33" s="290"/>
      <c r="Y33" s="290"/>
      <c r="Z33" s="290"/>
      <c r="AA33" s="290"/>
      <c r="AB33" s="290"/>
      <c r="AC33" s="290"/>
      <c r="AD33" s="290"/>
      <c r="AE33" s="314"/>
      <c r="AF33" s="142"/>
      <c r="AG33" s="145"/>
      <c r="AH33" s="73"/>
      <c r="AI33" s="73"/>
      <c r="AJ33" s="73"/>
      <c r="AK33" s="73"/>
      <c r="AL33" s="73"/>
      <c r="AM33" s="73"/>
      <c r="AN33" s="73"/>
      <c r="AO33" s="73"/>
    </row>
    <row r="34" spans="1:41" ht="27" customHeight="1">
      <c r="A34" s="288"/>
      <c r="B34" s="290"/>
      <c r="C34" s="315"/>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64" t="s">
        <v>52</v>
      </c>
      <c r="R34" s="265"/>
      <c r="S34" s="265"/>
      <c r="T34" s="294"/>
      <c r="U34" s="290" t="s">
        <v>54</v>
      </c>
      <c r="V34" s="290"/>
      <c r="W34" s="290"/>
      <c r="X34" s="290"/>
      <c r="Y34" s="290" t="s">
        <v>56</v>
      </c>
      <c r="Z34" s="290"/>
      <c r="AA34" s="290"/>
      <c r="AB34" s="290"/>
      <c r="AC34" s="290" t="s">
        <v>58</v>
      </c>
      <c r="AD34" s="290"/>
      <c r="AE34" s="314"/>
      <c r="AF34" s="142"/>
      <c r="AG34" s="145"/>
      <c r="AH34" s="73"/>
      <c r="AI34" s="73"/>
      <c r="AJ34" s="73"/>
      <c r="AK34" s="73"/>
      <c r="AL34" s="73"/>
      <c r="AM34" s="73"/>
      <c r="AN34" s="73"/>
      <c r="AO34" s="73"/>
    </row>
    <row r="35" spans="1:41" ht="138" customHeight="1">
      <c r="A35" s="283" t="s">
        <v>231</v>
      </c>
      <c r="B35" s="285">
        <f>SUM(B41:B50)</f>
        <v>0.1</v>
      </c>
      <c r="C35" s="75" t="s">
        <v>48</v>
      </c>
      <c r="D35" s="74"/>
      <c r="E35" s="74"/>
      <c r="F35" s="74"/>
      <c r="G35" s="74"/>
      <c r="H35" s="74"/>
      <c r="I35" s="74"/>
      <c r="J35" s="74">
        <v>20</v>
      </c>
      <c r="K35" s="74">
        <v>0</v>
      </c>
      <c r="L35" s="74">
        <v>20</v>
      </c>
      <c r="M35" s="74">
        <v>20</v>
      </c>
      <c r="N35" s="74">
        <v>20</v>
      </c>
      <c r="O35" s="74">
        <v>20</v>
      </c>
      <c r="P35" s="241">
        <f>MAX(J35:O35)</f>
        <v>20</v>
      </c>
      <c r="Q35" s="470" t="s">
        <v>745</v>
      </c>
      <c r="R35" s="520"/>
      <c r="S35" s="520"/>
      <c r="T35" s="521"/>
      <c r="U35" s="466" t="s">
        <v>778</v>
      </c>
      <c r="V35" s="466"/>
      <c r="W35" s="466"/>
      <c r="X35" s="466"/>
      <c r="Y35" s="466" t="s">
        <v>232</v>
      </c>
      <c r="Z35" s="466"/>
      <c r="AA35" s="466"/>
      <c r="AB35" s="466"/>
      <c r="AC35" s="466" t="s">
        <v>233</v>
      </c>
      <c r="AD35" s="466"/>
      <c r="AE35" s="467"/>
      <c r="AF35" s="142"/>
      <c r="AG35" s="145"/>
      <c r="AH35" s="73"/>
      <c r="AI35" s="73"/>
      <c r="AJ35" s="73"/>
      <c r="AK35" s="73"/>
      <c r="AL35" s="73"/>
      <c r="AM35" s="73"/>
      <c r="AN35" s="73"/>
      <c r="AO35" s="73"/>
    </row>
    <row r="36" spans="1:41" ht="195.75" customHeight="1" thickBot="1">
      <c r="A36" s="284"/>
      <c r="B36" s="445"/>
      <c r="C36" s="76" t="s">
        <v>50</v>
      </c>
      <c r="D36" s="146"/>
      <c r="E36" s="146"/>
      <c r="F36" s="146"/>
      <c r="G36" s="77"/>
      <c r="H36" s="77"/>
      <c r="I36" s="77"/>
      <c r="J36" s="233">
        <v>20</v>
      </c>
      <c r="K36" s="233">
        <v>0</v>
      </c>
      <c r="L36" s="242"/>
      <c r="M36" s="242"/>
      <c r="N36" s="242"/>
      <c r="O36" s="242"/>
      <c r="P36" s="243">
        <f>MAX(J36:O36)</f>
        <v>20</v>
      </c>
      <c r="Q36" s="522"/>
      <c r="R36" s="523"/>
      <c r="S36" s="523"/>
      <c r="T36" s="524"/>
      <c r="U36" s="468"/>
      <c r="V36" s="468"/>
      <c r="W36" s="468"/>
      <c r="X36" s="468"/>
      <c r="Y36" s="468"/>
      <c r="Z36" s="468"/>
      <c r="AA36" s="468"/>
      <c r="AB36" s="468"/>
      <c r="AC36" s="468"/>
      <c r="AD36" s="468"/>
      <c r="AE36" s="469"/>
      <c r="AF36" s="142"/>
      <c r="AG36" s="145"/>
      <c r="AH36" s="73"/>
      <c r="AI36" s="73"/>
      <c r="AJ36" s="73"/>
      <c r="AK36" s="73"/>
      <c r="AL36" s="73"/>
      <c r="AM36" s="73"/>
      <c r="AN36" s="73"/>
      <c r="AO36" s="73"/>
    </row>
    <row r="37" spans="1:41" s="67" customFormat="1" ht="17.25" customHeight="1" thickBot="1"/>
    <row r="38" spans="1:41" ht="45" customHeight="1" thickBot="1">
      <c r="A38" s="291" t="s">
        <v>165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3"/>
      <c r="AG38" s="73"/>
      <c r="AH38" s="73"/>
      <c r="AI38" s="73"/>
      <c r="AJ38" s="73"/>
      <c r="AK38" s="73"/>
      <c r="AL38" s="73"/>
      <c r="AM38" s="73"/>
      <c r="AN38" s="73"/>
      <c r="AO38" s="73"/>
    </row>
    <row r="39" spans="1:41" ht="26.15" customHeight="1">
      <c r="A39" s="287" t="s">
        <v>60</v>
      </c>
      <c r="B39" s="289" t="s">
        <v>166</v>
      </c>
      <c r="C39" s="295" t="s">
        <v>167</v>
      </c>
      <c r="D39" s="297" t="s">
        <v>168</v>
      </c>
      <c r="E39" s="298"/>
      <c r="F39" s="298"/>
      <c r="G39" s="298"/>
      <c r="H39" s="298"/>
      <c r="I39" s="298"/>
      <c r="J39" s="298"/>
      <c r="K39" s="298"/>
      <c r="L39" s="298"/>
      <c r="M39" s="298"/>
      <c r="N39" s="298"/>
      <c r="O39" s="298"/>
      <c r="P39" s="299"/>
      <c r="Q39" s="289" t="s">
        <v>169</v>
      </c>
      <c r="R39" s="289"/>
      <c r="S39" s="289"/>
      <c r="T39" s="289"/>
      <c r="U39" s="289"/>
      <c r="V39" s="289"/>
      <c r="W39" s="289"/>
      <c r="X39" s="289"/>
      <c r="Y39" s="289"/>
      <c r="Z39" s="289"/>
      <c r="AA39" s="289"/>
      <c r="AB39" s="289"/>
      <c r="AC39" s="289"/>
      <c r="AD39" s="289"/>
      <c r="AE39" s="310"/>
      <c r="AG39" s="73"/>
      <c r="AH39" s="73"/>
      <c r="AI39" s="73"/>
      <c r="AJ39" s="73"/>
      <c r="AK39" s="73"/>
      <c r="AL39" s="73"/>
      <c r="AM39" s="73"/>
      <c r="AN39" s="73"/>
      <c r="AO39" s="73"/>
    </row>
    <row r="40" spans="1:41" ht="26.15" customHeight="1">
      <c r="A40" s="288"/>
      <c r="B40" s="290"/>
      <c r="C40" s="296"/>
      <c r="D40" s="68" t="s">
        <v>170</v>
      </c>
      <c r="E40" s="68" t="s">
        <v>171</v>
      </c>
      <c r="F40" s="68" t="s">
        <v>172</v>
      </c>
      <c r="G40" s="68" t="s">
        <v>173</v>
      </c>
      <c r="H40" s="68" t="s">
        <v>174</v>
      </c>
      <c r="I40" s="68" t="s">
        <v>175</v>
      </c>
      <c r="J40" s="68" t="s">
        <v>176</v>
      </c>
      <c r="K40" s="68" t="s">
        <v>177</v>
      </c>
      <c r="L40" s="68" t="s">
        <v>178</v>
      </c>
      <c r="M40" s="68" t="s">
        <v>179</v>
      </c>
      <c r="N40" s="68" t="s">
        <v>180</v>
      </c>
      <c r="O40" s="68" t="s">
        <v>181</v>
      </c>
      <c r="P40" s="68" t="s">
        <v>182</v>
      </c>
      <c r="Q40" s="264" t="s">
        <v>183</v>
      </c>
      <c r="R40" s="265"/>
      <c r="S40" s="265"/>
      <c r="T40" s="265"/>
      <c r="U40" s="265"/>
      <c r="V40" s="265"/>
      <c r="W40" s="265"/>
      <c r="X40" s="294"/>
      <c r="Y40" s="264" t="s">
        <v>68</v>
      </c>
      <c r="Z40" s="265"/>
      <c r="AA40" s="265"/>
      <c r="AB40" s="265"/>
      <c r="AC40" s="265"/>
      <c r="AD40" s="265"/>
      <c r="AE40" s="266"/>
      <c r="AG40" s="79"/>
      <c r="AH40" s="79"/>
      <c r="AI40" s="79"/>
      <c r="AJ40" s="79"/>
      <c r="AK40" s="79"/>
      <c r="AL40" s="79"/>
      <c r="AM40" s="79"/>
      <c r="AN40" s="79"/>
      <c r="AO40" s="79"/>
    </row>
    <row r="41" spans="1:41" ht="102" customHeight="1">
      <c r="A41" s="278" t="s">
        <v>234</v>
      </c>
      <c r="B41" s="393">
        <v>0.02</v>
      </c>
      <c r="C41" s="80" t="s">
        <v>48</v>
      </c>
      <c r="D41" s="81"/>
      <c r="E41" s="81"/>
      <c r="F41" s="81"/>
      <c r="G41" s="81"/>
      <c r="H41" s="81"/>
      <c r="I41" s="81"/>
      <c r="J41" s="166">
        <v>0.18</v>
      </c>
      <c r="K41" s="166">
        <v>0</v>
      </c>
      <c r="L41" s="166">
        <v>0.1</v>
      </c>
      <c r="M41" s="166">
        <v>0.24</v>
      </c>
      <c r="N41" s="166">
        <v>0.24</v>
      </c>
      <c r="O41" s="166">
        <v>0.24</v>
      </c>
      <c r="P41" s="82">
        <f t="shared" ref="P41:P48" si="1">SUM(D41:O41)</f>
        <v>1</v>
      </c>
      <c r="Q41" s="525" t="s">
        <v>747</v>
      </c>
      <c r="R41" s="526"/>
      <c r="S41" s="526"/>
      <c r="T41" s="526"/>
      <c r="U41" s="526"/>
      <c r="V41" s="526"/>
      <c r="W41" s="526"/>
      <c r="X41" s="527"/>
      <c r="Y41" s="411" t="s">
        <v>698</v>
      </c>
      <c r="Z41" s="412"/>
      <c r="AA41" s="412"/>
      <c r="AB41" s="412"/>
      <c r="AC41" s="412"/>
      <c r="AD41" s="412"/>
      <c r="AE41" s="413"/>
      <c r="AG41" s="83"/>
      <c r="AH41" s="83"/>
      <c r="AI41" s="83"/>
      <c r="AJ41" s="83"/>
      <c r="AK41" s="83"/>
      <c r="AL41" s="83"/>
      <c r="AM41" s="83"/>
      <c r="AN41" s="83"/>
      <c r="AO41" s="83"/>
    </row>
    <row r="42" spans="1:41" ht="102" customHeight="1">
      <c r="A42" s="282"/>
      <c r="B42" s="393"/>
      <c r="C42" s="84" t="s">
        <v>50</v>
      </c>
      <c r="D42" s="85"/>
      <c r="E42" s="85"/>
      <c r="F42" s="85"/>
      <c r="G42" s="85"/>
      <c r="H42" s="85"/>
      <c r="I42" s="85"/>
      <c r="J42" s="85">
        <v>0.18</v>
      </c>
      <c r="K42" s="85">
        <v>0</v>
      </c>
      <c r="L42" s="85"/>
      <c r="M42" s="85"/>
      <c r="N42" s="85"/>
      <c r="O42" s="85"/>
      <c r="P42" s="82">
        <f t="shared" si="1"/>
        <v>0.18</v>
      </c>
      <c r="Q42" s="528"/>
      <c r="R42" s="529"/>
      <c r="S42" s="529"/>
      <c r="T42" s="529"/>
      <c r="U42" s="529"/>
      <c r="V42" s="529"/>
      <c r="W42" s="529"/>
      <c r="X42" s="530"/>
      <c r="Y42" s="422"/>
      <c r="Z42" s="423"/>
      <c r="AA42" s="423"/>
      <c r="AB42" s="423"/>
      <c r="AC42" s="423"/>
      <c r="AD42" s="423"/>
      <c r="AE42" s="424"/>
    </row>
    <row r="43" spans="1:41" ht="119.5" customHeight="1">
      <c r="A43" s="278" t="s">
        <v>235</v>
      </c>
      <c r="B43" s="393">
        <v>0.02</v>
      </c>
      <c r="C43" s="80" t="s">
        <v>48</v>
      </c>
      <c r="D43" s="81"/>
      <c r="E43" s="81"/>
      <c r="F43" s="81"/>
      <c r="G43" s="81"/>
      <c r="H43" s="81"/>
      <c r="I43" s="81"/>
      <c r="J43" s="166">
        <v>0.18</v>
      </c>
      <c r="K43" s="166">
        <v>0</v>
      </c>
      <c r="L43" s="166">
        <v>0.1</v>
      </c>
      <c r="M43" s="166">
        <v>0.24</v>
      </c>
      <c r="N43" s="166">
        <v>0.24</v>
      </c>
      <c r="O43" s="166">
        <v>0.24</v>
      </c>
      <c r="P43" s="82">
        <f t="shared" si="1"/>
        <v>1</v>
      </c>
      <c r="Q43" s="525" t="s">
        <v>746</v>
      </c>
      <c r="R43" s="526"/>
      <c r="S43" s="526"/>
      <c r="T43" s="526"/>
      <c r="U43" s="526"/>
      <c r="V43" s="526"/>
      <c r="W43" s="526"/>
      <c r="X43" s="527"/>
      <c r="Y43" s="411" t="s">
        <v>699</v>
      </c>
      <c r="Z43" s="412"/>
      <c r="AA43" s="412"/>
      <c r="AB43" s="412"/>
      <c r="AC43" s="412"/>
      <c r="AD43" s="412"/>
      <c r="AE43" s="413"/>
    </row>
    <row r="44" spans="1:41" ht="119.5" customHeight="1">
      <c r="A44" s="282"/>
      <c r="B44" s="393"/>
      <c r="C44" s="84" t="s">
        <v>50</v>
      </c>
      <c r="D44" s="85"/>
      <c r="E44" s="85"/>
      <c r="F44" s="85"/>
      <c r="G44" s="85"/>
      <c r="H44" s="85"/>
      <c r="I44" s="85"/>
      <c r="J44" s="85">
        <v>0.18</v>
      </c>
      <c r="K44" s="85">
        <v>0</v>
      </c>
      <c r="L44" s="85"/>
      <c r="M44" s="85"/>
      <c r="N44" s="85"/>
      <c r="O44" s="85"/>
      <c r="P44" s="82">
        <f t="shared" si="1"/>
        <v>0.18</v>
      </c>
      <c r="Q44" s="528"/>
      <c r="R44" s="529"/>
      <c r="S44" s="529"/>
      <c r="T44" s="529"/>
      <c r="U44" s="529"/>
      <c r="V44" s="529"/>
      <c r="W44" s="529"/>
      <c r="X44" s="530"/>
      <c r="Y44" s="422"/>
      <c r="Z44" s="423"/>
      <c r="AA44" s="423"/>
      <c r="AB44" s="423"/>
      <c r="AC44" s="423"/>
      <c r="AD44" s="423"/>
      <c r="AE44" s="424"/>
    </row>
    <row r="45" spans="1:41" ht="40.5" customHeight="1">
      <c r="A45" s="278" t="s">
        <v>236</v>
      </c>
      <c r="B45" s="393">
        <v>0.02</v>
      </c>
      <c r="C45" s="80" t="s">
        <v>48</v>
      </c>
      <c r="D45" s="81"/>
      <c r="E45" s="81"/>
      <c r="F45" s="81"/>
      <c r="G45" s="81"/>
      <c r="H45" s="81"/>
      <c r="I45" s="81"/>
      <c r="J45" s="166">
        <v>0.18</v>
      </c>
      <c r="K45" s="166">
        <v>0</v>
      </c>
      <c r="L45" s="166">
        <v>0.1</v>
      </c>
      <c r="M45" s="166">
        <v>0.24</v>
      </c>
      <c r="N45" s="166">
        <v>0.24</v>
      </c>
      <c r="O45" s="166">
        <v>0.24</v>
      </c>
      <c r="P45" s="82">
        <f t="shared" si="1"/>
        <v>1</v>
      </c>
      <c r="Q45" s="405" t="s">
        <v>237</v>
      </c>
      <c r="R45" s="406"/>
      <c r="S45" s="406"/>
      <c r="T45" s="406"/>
      <c r="U45" s="406"/>
      <c r="V45" s="406"/>
      <c r="W45" s="406"/>
      <c r="X45" s="407"/>
      <c r="Y45" s="531" t="s">
        <v>262</v>
      </c>
      <c r="Z45" s="412"/>
      <c r="AA45" s="412"/>
      <c r="AB45" s="412"/>
      <c r="AC45" s="412"/>
      <c r="AD45" s="412"/>
      <c r="AE45" s="413"/>
    </row>
    <row r="46" spans="1:41" ht="40.5" customHeight="1">
      <c r="A46" s="282"/>
      <c r="B46" s="393"/>
      <c r="C46" s="84" t="s">
        <v>50</v>
      </c>
      <c r="D46" s="85"/>
      <c r="E46" s="85"/>
      <c r="F46" s="85"/>
      <c r="G46" s="85"/>
      <c r="H46" s="85"/>
      <c r="I46" s="85"/>
      <c r="J46" s="85">
        <v>0</v>
      </c>
      <c r="K46" s="85">
        <v>0</v>
      </c>
      <c r="L46" s="85"/>
      <c r="M46" s="85"/>
      <c r="N46" s="85"/>
      <c r="O46" s="85"/>
      <c r="P46" s="82">
        <f t="shared" si="1"/>
        <v>0</v>
      </c>
      <c r="Q46" s="419"/>
      <c r="R46" s="420"/>
      <c r="S46" s="420"/>
      <c r="T46" s="420"/>
      <c r="U46" s="420"/>
      <c r="V46" s="420"/>
      <c r="W46" s="420"/>
      <c r="X46" s="421"/>
      <c r="Y46" s="422"/>
      <c r="Z46" s="423"/>
      <c r="AA46" s="423"/>
      <c r="AB46" s="423"/>
      <c r="AC46" s="423"/>
      <c r="AD46" s="423"/>
      <c r="AE46" s="424"/>
    </row>
    <row r="47" spans="1:41" ht="95.25" customHeight="1">
      <c r="A47" s="278" t="s">
        <v>238</v>
      </c>
      <c r="B47" s="393">
        <v>0.02</v>
      </c>
      <c r="C47" s="80" t="s">
        <v>48</v>
      </c>
      <c r="D47" s="81"/>
      <c r="E47" s="81"/>
      <c r="F47" s="81"/>
      <c r="G47" s="81"/>
      <c r="H47" s="81"/>
      <c r="I47" s="81"/>
      <c r="J47" s="166">
        <v>0.18</v>
      </c>
      <c r="K47" s="166">
        <v>0</v>
      </c>
      <c r="L47" s="166">
        <v>0.1</v>
      </c>
      <c r="M47" s="166">
        <v>0.24</v>
      </c>
      <c r="N47" s="166">
        <v>0.24</v>
      </c>
      <c r="O47" s="166">
        <v>0.24</v>
      </c>
      <c r="P47" s="82">
        <f t="shared" si="1"/>
        <v>1</v>
      </c>
      <c r="Q47" s="525" t="s">
        <v>748</v>
      </c>
      <c r="R47" s="526"/>
      <c r="S47" s="526"/>
      <c r="T47" s="526"/>
      <c r="U47" s="526"/>
      <c r="V47" s="526"/>
      <c r="W47" s="526"/>
      <c r="X47" s="527"/>
      <c r="Y47" s="411" t="s">
        <v>700</v>
      </c>
      <c r="Z47" s="412"/>
      <c r="AA47" s="412"/>
      <c r="AB47" s="412"/>
      <c r="AC47" s="412"/>
      <c r="AD47" s="412"/>
      <c r="AE47" s="413"/>
    </row>
    <row r="48" spans="1:41" ht="94.5" customHeight="1">
      <c r="A48" s="282"/>
      <c r="B48" s="393"/>
      <c r="C48" s="84" t="s">
        <v>50</v>
      </c>
      <c r="D48" s="85"/>
      <c r="E48" s="85"/>
      <c r="F48" s="85"/>
      <c r="G48" s="85"/>
      <c r="H48" s="85"/>
      <c r="I48" s="85"/>
      <c r="J48" s="85">
        <v>0</v>
      </c>
      <c r="K48" s="85">
        <v>0</v>
      </c>
      <c r="L48" s="85"/>
      <c r="M48" s="85"/>
      <c r="N48" s="85"/>
      <c r="O48" s="85"/>
      <c r="P48" s="82">
        <f t="shared" si="1"/>
        <v>0</v>
      </c>
      <c r="Q48" s="528"/>
      <c r="R48" s="529"/>
      <c r="S48" s="529"/>
      <c r="T48" s="529"/>
      <c r="U48" s="529"/>
      <c r="V48" s="529"/>
      <c r="W48" s="529"/>
      <c r="X48" s="530"/>
      <c r="Y48" s="422"/>
      <c r="Z48" s="423"/>
      <c r="AA48" s="423"/>
      <c r="AB48" s="423"/>
      <c r="AC48" s="423"/>
      <c r="AD48" s="423"/>
      <c r="AE48" s="424"/>
    </row>
    <row r="49" spans="1:31" ht="40.5" customHeight="1">
      <c r="A49" s="278" t="s">
        <v>239</v>
      </c>
      <c r="B49" s="393">
        <v>0.02</v>
      </c>
      <c r="C49" s="80" t="s">
        <v>48</v>
      </c>
      <c r="D49" s="81"/>
      <c r="E49" s="81"/>
      <c r="F49" s="81"/>
      <c r="G49" s="81"/>
      <c r="H49" s="81"/>
      <c r="I49" s="81"/>
      <c r="J49" s="166">
        <v>0.18</v>
      </c>
      <c r="K49" s="166">
        <v>0</v>
      </c>
      <c r="L49" s="166">
        <v>0.1</v>
      </c>
      <c r="M49" s="166">
        <v>0.24</v>
      </c>
      <c r="N49" s="166">
        <v>0.24</v>
      </c>
      <c r="O49" s="166">
        <v>0.24</v>
      </c>
      <c r="P49" s="82">
        <f t="shared" ref="P49:P50" si="2">SUM(D49:O49)</f>
        <v>1</v>
      </c>
      <c r="Q49" s="405" t="s">
        <v>237</v>
      </c>
      <c r="R49" s="406"/>
      <c r="S49" s="406"/>
      <c r="T49" s="406"/>
      <c r="U49" s="406"/>
      <c r="V49" s="406"/>
      <c r="W49" s="406"/>
      <c r="X49" s="407"/>
      <c r="Y49" s="531" t="s">
        <v>262</v>
      </c>
      <c r="Z49" s="412"/>
      <c r="AA49" s="412"/>
      <c r="AB49" s="412"/>
      <c r="AC49" s="412"/>
      <c r="AD49" s="412"/>
      <c r="AE49" s="413"/>
    </row>
    <row r="50" spans="1:31" ht="40.5" customHeight="1" thickBot="1">
      <c r="A50" s="279"/>
      <c r="B50" s="394"/>
      <c r="C50" s="76" t="s">
        <v>50</v>
      </c>
      <c r="D50" s="86"/>
      <c r="E50" s="86"/>
      <c r="F50" s="86"/>
      <c r="G50" s="86"/>
      <c r="H50" s="86"/>
      <c r="I50" s="86"/>
      <c r="J50" s="86">
        <v>0</v>
      </c>
      <c r="K50" s="86">
        <v>0</v>
      </c>
      <c r="L50" s="86"/>
      <c r="M50" s="86"/>
      <c r="N50" s="86"/>
      <c r="O50" s="86"/>
      <c r="P50" s="87">
        <f t="shared" si="2"/>
        <v>0</v>
      </c>
      <c r="Q50" s="408"/>
      <c r="R50" s="409"/>
      <c r="S50" s="409"/>
      <c r="T50" s="409"/>
      <c r="U50" s="409"/>
      <c r="V50" s="409"/>
      <c r="W50" s="409"/>
      <c r="X50" s="410"/>
      <c r="Y50" s="414"/>
      <c r="Z50" s="415"/>
      <c r="AA50" s="415"/>
      <c r="AB50" s="415"/>
      <c r="AC50" s="415"/>
      <c r="AD50" s="415"/>
      <c r="AE50" s="416"/>
    </row>
    <row r="51" spans="1:31">
      <c r="A51" s="15" t="s">
        <v>192</v>
      </c>
    </row>
  </sheetData>
  <mergeCells count="87">
    <mergeCell ref="A49:A50"/>
    <mergeCell ref="B49:B50"/>
    <mergeCell ref="Q49:X50"/>
    <mergeCell ref="Y49:AE50"/>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5C1816D-507D-4BBC-B22B-106C8F385700}">
      <formula1>$B$21:$M$21</formula1>
    </dataValidation>
    <dataValidation type="textLength" operator="lessThanOrEqual" allowBlank="1" showInputMessage="1" showErrorMessage="1" errorTitle="Máximo 2.000 caracteres" error="Máximo 2.000 caracteres" promptTitle="2.000 caracteres" sqref="Q30:Q31" xr:uid="{7D226BCB-0E73-4785-A7B3-9E96A64E65D4}">
      <formula1>2000</formula1>
    </dataValidation>
    <dataValidation type="textLength" operator="lessThanOrEqual" allowBlank="1" showInputMessage="1" showErrorMessage="1" errorTitle="Máximo 2.000 caracteres" error="Máximo 2.000 caracteres" sqref="Q41 Q43 Q45 Q49 Q47 Q35 AC35 Y35" xr:uid="{81D9F718-8085-4BAA-9F3C-01D08E02E61E}">
      <formula1>2000</formula1>
    </dataValidation>
  </dataValidations>
  <hyperlinks>
    <hyperlink ref="Y41" r:id="rId1" xr:uid="{E00F81FF-CAED-4F72-91A1-CC28BBA0026C}"/>
    <hyperlink ref="Y43" r:id="rId2" xr:uid="{868B667B-2BDC-421E-B90C-FE17AA3D880A}"/>
    <hyperlink ref="Y47" r:id="rId3" xr:uid="{1A651160-BD0F-45FA-BE70-D30224001845}"/>
  </hyperlinks>
  <pageMargins left="0.25" right="0.25" top="0.75" bottom="0.75" header="0.3" footer="0.3"/>
  <pageSetup scale="21" orientation="landscape"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71E0847-F50A-4334-9F5F-9090BFA06FD3}">
          <x14:formula1>
            <xm:f>listas!$C$2:$C$20</xm:f>
          </x14:formula1>
          <xm:sqref>AA15:AE15</xm:sqref>
        </x14:dataValidation>
        <x14:dataValidation type="list" allowBlank="1" showInputMessage="1" showErrorMessage="1" xr:uid="{DACBE664-54DF-463E-AFFE-82DC9EDE00FE}">
          <x14:formula1>
            <xm:f>listas!$B$2:$B$8</xm:f>
          </x14:formula1>
          <xm:sqref>R15:X15</xm:sqref>
        </x14:dataValidation>
        <x14:dataValidation type="list" allowBlank="1" showInputMessage="1" showErrorMessage="1" xr:uid="{FDEDE365-3DBC-4574-B9A4-9A3D55C7A1FF}">
          <x14:formula1>
            <xm:f>listas!$A$2:$A$6</xm:f>
          </x14:formula1>
          <xm:sqref>C15:K15</xm:sqref>
        </x14:dataValidation>
        <x14:dataValidation type="list" allowBlank="1" showInputMessage="1" showErrorMessage="1" xr:uid="{C970D557-FCA2-4C79-B1D9-AF474113BEF4}">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53125" defaultRowHeight="14.5"/>
  <sheetData>
    <row r="1" spans="1:2">
      <c r="A1" t="s">
        <v>508</v>
      </c>
      <c r="B1" t="s">
        <v>509</v>
      </c>
    </row>
    <row r="2" spans="1:2">
      <c r="A2" t="s">
        <v>510</v>
      </c>
      <c r="B2" t="s">
        <v>257</v>
      </c>
    </row>
    <row r="3" spans="1:2">
      <c r="A3" t="s">
        <v>511</v>
      </c>
      <c r="B3" t="s">
        <v>266</v>
      </c>
    </row>
    <row r="4" spans="1:2">
      <c r="A4" t="s">
        <v>512</v>
      </c>
    </row>
    <row r="5" spans="1:2">
      <c r="A5" t="s">
        <v>513</v>
      </c>
    </row>
    <row r="6" spans="1:2">
      <c r="A6" t="s">
        <v>514</v>
      </c>
    </row>
    <row r="7" spans="1:2">
      <c r="A7" t="s">
        <v>515</v>
      </c>
    </row>
    <row r="8" spans="1:2">
      <c r="A8" t="s">
        <v>516</v>
      </c>
    </row>
    <row r="9" spans="1:2">
      <c r="A9" t="s">
        <v>517</v>
      </c>
    </row>
    <row r="10" spans="1:2">
      <c r="A10" t="s">
        <v>518</v>
      </c>
    </row>
    <row r="11" spans="1:2">
      <c r="A11" t="s">
        <v>519</v>
      </c>
    </row>
    <row r="12" spans="1:2">
      <c r="A12" t="s">
        <v>520</v>
      </c>
    </row>
    <row r="13" spans="1:2">
      <c r="A13" t="s">
        <v>521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V61"/>
  <sheetViews>
    <sheetView topLeftCell="AH1" zoomScale="60" zoomScaleNormal="60" workbookViewId="0">
      <pane ySplit="12" topLeftCell="A52" activePane="bottomLeft" state="frozen"/>
      <selection pane="bottomLeft" activeCell="AN52" sqref="AN52"/>
    </sheetView>
  </sheetViews>
  <sheetFormatPr baseColWidth="10" defaultColWidth="10.81640625" defaultRowHeight="14"/>
  <cols>
    <col min="1" max="1" width="15" style="15" customWidth="1"/>
    <col min="2" max="2" width="8.453125" style="15" customWidth="1"/>
    <col min="3" max="3" width="11.453125" style="15" customWidth="1"/>
    <col min="4" max="5" width="29.453125" style="15" customWidth="1"/>
    <col min="6" max="6" width="31.81640625" style="15" customWidth="1"/>
    <col min="7" max="7" width="20.54296875" style="15" customWidth="1"/>
    <col min="8" max="8" width="18.81640625" style="154" customWidth="1"/>
    <col min="9" max="9" width="15.453125" style="30" customWidth="1"/>
    <col min="10" max="10" width="32.1796875" style="15" customWidth="1"/>
    <col min="11" max="11" width="21.1796875" style="15" customWidth="1"/>
    <col min="12" max="15" width="10.54296875" style="15" customWidth="1"/>
    <col min="16" max="17" width="22.453125" style="15" customWidth="1"/>
    <col min="18" max="28" width="7.453125" style="15" customWidth="1"/>
    <col min="29" max="29" width="5.81640625" style="15" customWidth="1"/>
    <col min="30" max="40" width="8.1796875" style="15" customWidth="1"/>
    <col min="41" max="41" width="5.81640625" style="15" customWidth="1"/>
    <col min="42" max="42" width="17.1796875" style="15" customWidth="1"/>
    <col min="43" max="43" width="15.81640625" style="108" customWidth="1"/>
    <col min="44" max="44" width="92.453125" style="15" customWidth="1"/>
    <col min="45" max="45" width="44.54296875" style="15" customWidth="1"/>
    <col min="46" max="46" width="100.81640625" style="15" customWidth="1"/>
    <col min="47" max="47" width="52.1796875" style="15" customWidth="1"/>
    <col min="48" max="48" width="39.7265625" style="15" customWidth="1"/>
    <col min="49" max="16377" width="10.81640625" style="15"/>
    <col min="16378" max="16378" width="9" style="15" customWidth="1"/>
    <col min="16379" max="16384" width="10.81640625" style="15"/>
  </cols>
  <sheetData>
    <row r="1" spans="1:48" ht="16" customHeight="1" thickBot="1">
      <c r="A1" s="537" t="s">
        <v>121</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9"/>
      <c r="AU1" s="532" t="s">
        <v>122</v>
      </c>
      <c r="AV1" s="533"/>
    </row>
    <row r="2" spans="1:48" ht="16" customHeight="1" thickBot="1">
      <c r="A2" s="540" t="s">
        <v>123</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2"/>
      <c r="AU2" s="534" t="s">
        <v>124</v>
      </c>
      <c r="AV2" s="535"/>
    </row>
    <row r="3" spans="1:48" ht="15" customHeight="1" thickBot="1">
      <c r="A3" s="543" t="s">
        <v>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5"/>
      <c r="AU3" s="534" t="s">
        <v>126</v>
      </c>
      <c r="AV3" s="535"/>
    </row>
    <row r="4" spans="1:48" ht="16" customHeight="1">
      <c r="A4" s="537"/>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9"/>
      <c r="AU4" s="536" t="s">
        <v>240</v>
      </c>
      <c r="AV4" s="536"/>
    </row>
    <row r="5" spans="1:48" ht="15" customHeight="1" thickBot="1">
      <c r="A5" s="560" t="s">
        <v>241</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2"/>
      <c r="AD5" s="549" t="s">
        <v>131</v>
      </c>
      <c r="AE5" s="550"/>
      <c r="AF5" s="550"/>
      <c r="AG5" s="550"/>
      <c r="AH5" s="550"/>
      <c r="AI5" s="550"/>
      <c r="AJ5" s="550"/>
      <c r="AK5" s="550"/>
      <c r="AL5" s="550"/>
      <c r="AM5" s="550"/>
      <c r="AN5" s="550"/>
      <c r="AO5" s="550"/>
      <c r="AP5" s="550"/>
      <c r="AQ5" s="551"/>
      <c r="AR5" s="558" t="s">
        <v>104</v>
      </c>
      <c r="AS5" s="558" t="s">
        <v>106</v>
      </c>
      <c r="AT5" s="558" t="s">
        <v>108</v>
      </c>
      <c r="AU5" s="558" t="s">
        <v>110</v>
      </c>
      <c r="AV5" s="558" t="s">
        <v>242</v>
      </c>
    </row>
    <row r="6" spans="1:48" ht="15" customHeight="1">
      <c r="A6" s="563" t="s">
        <v>6</v>
      </c>
      <c r="B6" s="564">
        <v>45513</v>
      </c>
      <c r="C6" s="565"/>
      <c r="D6" s="172" t="s">
        <v>129</v>
      </c>
      <c r="E6" s="173"/>
      <c r="F6" s="174"/>
      <c r="G6" s="175"/>
      <c r="H6" s="176"/>
      <c r="I6" s="170"/>
      <c r="J6" s="177"/>
      <c r="K6" s="177"/>
      <c r="L6" s="177"/>
      <c r="M6" s="177"/>
      <c r="N6" s="177"/>
      <c r="O6" s="177"/>
      <c r="P6" s="177"/>
      <c r="Q6" s="177"/>
      <c r="R6" s="177"/>
      <c r="S6" s="177"/>
      <c r="T6" s="177"/>
      <c r="U6" s="177"/>
      <c r="V6" s="177"/>
      <c r="W6" s="177"/>
      <c r="X6" s="177"/>
      <c r="Y6" s="177"/>
      <c r="Z6" s="177"/>
      <c r="AA6" s="177"/>
      <c r="AB6" s="177"/>
      <c r="AC6" s="178"/>
      <c r="AD6" s="552"/>
      <c r="AE6" s="553"/>
      <c r="AF6" s="553"/>
      <c r="AG6" s="553"/>
      <c r="AH6" s="553"/>
      <c r="AI6" s="553"/>
      <c r="AJ6" s="553"/>
      <c r="AK6" s="553"/>
      <c r="AL6" s="553"/>
      <c r="AM6" s="553"/>
      <c r="AN6" s="553"/>
      <c r="AO6" s="553"/>
      <c r="AP6" s="553"/>
      <c r="AQ6" s="554"/>
      <c r="AR6" s="559"/>
      <c r="AS6" s="559"/>
      <c r="AT6" s="559"/>
      <c r="AU6" s="559"/>
      <c r="AV6" s="559"/>
    </row>
    <row r="7" spans="1:48" ht="15" customHeight="1">
      <c r="A7" s="563"/>
      <c r="B7" s="566"/>
      <c r="C7" s="567"/>
      <c r="D7" s="172" t="s">
        <v>130</v>
      </c>
      <c r="E7" s="173"/>
      <c r="F7" s="180"/>
      <c r="G7" s="181"/>
      <c r="H7" s="182"/>
      <c r="I7" s="179"/>
      <c r="J7" s="183"/>
      <c r="K7" s="183"/>
      <c r="L7" s="183"/>
      <c r="M7" s="183"/>
      <c r="N7" s="183"/>
      <c r="O7" s="183"/>
      <c r="P7" s="183"/>
      <c r="Q7" s="183"/>
      <c r="R7" s="183"/>
      <c r="S7" s="183"/>
      <c r="T7" s="183"/>
      <c r="U7" s="183"/>
      <c r="V7" s="183"/>
      <c r="W7" s="183"/>
      <c r="X7" s="183"/>
      <c r="Y7" s="183"/>
      <c r="Z7" s="183"/>
      <c r="AA7" s="183"/>
      <c r="AB7" s="183"/>
      <c r="AC7" s="184"/>
      <c r="AD7" s="552"/>
      <c r="AE7" s="553"/>
      <c r="AF7" s="553"/>
      <c r="AG7" s="553"/>
      <c r="AH7" s="553"/>
      <c r="AI7" s="553"/>
      <c r="AJ7" s="553"/>
      <c r="AK7" s="553"/>
      <c r="AL7" s="553"/>
      <c r="AM7" s="553"/>
      <c r="AN7" s="553"/>
      <c r="AO7" s="553"/>
      <c r="AP7" s="553"/>
      <c r="AQ7" s="554"/>
      <c r="AR7" s="559"/>
      <c r="AS7" s="559"/>
      <c r="AT7" s="559"/>
      <c r="AU7" s="559"/>
      <c r="AV7" s="559"/>
    </row>
    <row r="8" spans="1:48" ht="15" customHeight="1" thickBot="1">
      <c r="A8" s="563"/>
      <c r="B8" s="568"/>
      <c r="C8" s="569"/>
      <c r="D8" s="172" t="s">
        <v>131</v>
      </c>
      <c r="E8" s="173" t="s">
        <v>132</v>
      </c>
      <c r="F8" s="185"/>
      <c r="G8" s="186"/>
      <c r="H8" s="187"/>
      <c r="I8" s="188"/>
      <c r="J8" s="189"/>
      <c r="K8" s="189"/>
      <c r="L8" s="189"/>
      <c r="M8" s="189"/>
      <c r="N8" s="189"/>
      <c r="O8" s="189"/>
      <c r="P8" s="189"/>
      <c r="Q8" s="189"/>
      <c r="R8" s="189"/>
      <c r="S8" s="189"/>
      <c r="T8" s="189"/>
      <c r="U8" s="189"/>
      <c r="V8" s="189"/>
      <c r="W8" s="189"/>
      <c r="X8" s="189"/>
      <c r="Y8" s="189"/>
      <c r="Z8" s="189"/>
      <c r="AA8" s="189"/>
      <c r="AB8" s="189"/>
      <c r="AC8" s="190"/>
      <c r="AD8" s="552"/>
      <c r="AE8" s="553"/>
      <c r="AF8" s="553"/>
      <c r="AG8" s="553"/>
      <c r="AH8" s="553"/>
      <c r="AI8" s="553"/>
      <c r="AJ8" s="553"/>
      <c r="AK8" s="553"/>
      <c r="AL8" s="553"/>
      <c r="AM8" s="553"/>
      <c r="AN8" s="553"/>
      <c r="AO8" s="553"/>
      <c r="AP8" s="553"/>
      <c r="AQ8" s="554"/>
      <c r="AR8" s="559"/>
      <c r="AS8" s="559"/>
      <c r="AT8" s="559"/>
      <c r="AU8" s="559"/>
      <c r="AV8" s="559"/>
    </row>
    <row r="9" spans="1:48" ht="15" customHeight="1">
      <c r="A9" s="560" t="s">
        <v>243</v>
      </c>
      <c r="B9" s="561"/>
      <c r="C9" s="561"/>
      <c r="D9" s="572" t="s">
        <v>244</v>
      </c>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52"/>
      <c r="AE9" s="553"/>
      <c r="AF9" s="553"/>
      <c r="AG9" s="553"/>
      <c r="AH9" s="553"/>
      <c r="AI9" s="553"/>
      <c r="AJ9" s="553"/>
      <c r="AK9" s="553"/>
      <c r="AL9" s="553"/>
      <c r="AM9" s="553"/>
      <c r="AN9" s="553"/>
      <c r="AO9" s="553"/>
      <c r="AP9" s="553"/>
      <c r="AQ9" s="554"/>
      <c r="AR9" s="559"/>
      <c r="AS9" s="559"/>
      <c r="AT9" s="559"/>
      <c r="AU9" s="559"/>
      <c r="AV9" s="559"/>
    </row>
    <row r="10" spans="1:48" ht="15" customHeight="1">
      <c r="A10" s="560" t="s">
        <v>245</v>
      </c>
      <c r="B10" s="561"/>
      <c r="C10" s="561"/>
      <c r="D10" s="572" t="s">
        <v>134</v>
      </c>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55"/>
      <c r="AE10" s="556"/>
      <c r="AF10" s="556"/>
      <c r="AG10" s="556"/>
      <c r="AH10" s="556"/>
      <c r="AI10" s="556"/>
      <c r="AJ10" s="556"/>
      <c r="AK10" s="556"/>
      <c r="AL10" s="556"/>
      <c r="AM10" s="556"/>
      <c r="AN10" s="556"/>
      <c r="AO10" s="556"/>
      <c r="AP10" s="556"/>
      <c r="AQ10" s="557"/>
      <c r="AR10" s="559"/>
      <c r="AS10" s="559"/>
      <c r="AT10" s="559"/>
      <c r="AU10" s="559"/>
      <c r="AV10" s="559"/>
    </row>
    <row r="11" spans="1:48" ht="40" customHeight="1">
      <c r="A11" s="570" t="s">
        <v>74</v>
      </c>
      <c r="B11" s="571"/>
      <c r="C11" s="571"/>
      <c r="D11" s="558" t="s">
        <v>246</v>
      </c>
      <c r="E11" s="558" t="s">
        <v>78</v>
      </c>
      <c r="F11" s="558" t="s">
        <v>80</v>
      </c>
      <c r="G11" s="558" t="s">
        <v>82</v>
      </c>
      <c r="H11" s="558" t="s">
        <v>247</v>
      </c>
      <c r="I11" s="558" t="s">
        <v>86</v>
      </c>
      <c r="J11" s="558" t="s">
        <v>88</v>
      </c>
      <c r="K11" s="558" t="s">
        <v>90</v>
      </c>
      <c r="L11" s="570" t="s">
        <v>92</v>
      </c>
      <c r="M11" s="571"/>
      <c r="N11" s="571"/>
      <c r="O11" s="571"/>
      <c r="P11" s="558" t="s">
        <v>94</v>
      </c>
      <c r="Q11" s="558" t="s">
        <v>96</v>
      </c>
      <c r="R11" s="560" t="s">
        <v>98</v>
      </c>
      <c r="S11" s="561"/>
      <c r="T11" s="561"/>
      <c r="U11" s="561"/>
      <c r="V11" s="561"/>
      <c r="W11" s="561"/>
      <c r="X11" s="561"/>
      <c r="Y11" s="561"/>
      <c r="Z11" s="561"/>
      <c r="AA11" s="561"/>
      <c r="AB11" s="561"/>
      <c r="AC11" s="562"/>
      <c r="AD11" s="560" t="s">
        <v>100</v>
      </c>
      <c r="AE11" s="561"/>
      <c r="AF11" s="561"/>
      <c r="AG11" s="561"/>
      <c r="AH11" s="561"/>
      <c r="AI11" s="561"/>
      <c r="AJ11" s="561"/>
      <c r="AK11" s="561"/>
      <c r="AL11" s="561"/>
      <c r="AM11" s="561"/>
      <c r="AN11" s="561"/>
      <c r="AO11" s="562"/>
      <c r="AP11" s="570" t="s">
        <v>102</v>
      </c>
      <c r="AQ11" s="576"/>
      <c r="AR11" s="559"/>
      <c r="AS11" s="559"/>
      <c r="AT11" s="559"/>
      <c r="AU11" s="559"/>
      <c r="AV11" s="559"/>
    </row>
    <row r="12" spans="1:48" ht="28">
      <c r="A12" s="171" t="s">
        <v>248</v>
      </c>
      <c r="B12" s="171" t="s">
        <v>249</v>
      </c>
      <c r="C12" s="171" t="s">
        <v>250</v>
      </c>
      <c r="D12" s="559"/>
      <c r="E12" s="559"/>
      <c r="F12" s="559"/>
      <c r="G12" s="559"/>
      <c r="H12" s="559"/>
      <c r="I12" s="559"/>
      <c r="J12" s="559"/>
      <c r="K12" s="559"/>
      <c r="L12" s="171">
        <v>2024</v>
      </c>
      <c r="M12" s="171">
        <v>2025</v>
      </c>
      <c r="N12" s="171">
        <v>2026</v>
      </c>
      <c r="O12" s="171">
        <v>2027</v>
      </c>
      <c r="P12" s="559"/>
      <c r="Q12" s="559"/>
      <c r="R12" s="191" t="s">
        <v>141</v>
      </c>
      <c r="S12" s="191" t="s">
        <v>142</v>
      </c>
      <c r="T12" s="191" t="s">
        <v>143</v>
      </c>
      <c r="U12" s="191" t="s">
        <v>144</v>
      </c>
      <c r="V12" s="191" t="s">
        <v>145</v>
      </c>
      <c r="W12" s="191" t="s">
        <v>146</v>
      </c>
      <c r="X12" s="191" t="s">
        <v>128</v>
      </c>
      <c r="Y12" s="191" t="s">
        <v>147</v>
      </c>
      <c r="Z12" s="191" t="s">
        <v>148</v>
      </c>
      <c r="AA12" s="191" t="s">
        <v>149</v>
      </c>
      <c r="AB12" s="191" t="s">
        <v>150</v>
      </c>
      <c r="AC12" s="191" t="s">
        <v>151</v>
      </c>
      <c r="AD12" s="191" t="s">
        <v>141</v>
      </c>
      <c r="AE12" s="191" t="s">
        <v>142</v>
      </c>
      <c r="AF12" s="191" t="s">
        <v>143</v>
      </c>
      <c r="AG12" s="191" t="s">
        <v>144</v>
      </c>
      <c r="AH12" s="191" t="s">
        <v>145</v>
      </c>
      <c r="AI12" s="191" t="s">
        <v>146</v>
      </c>
      <c r="AJ12" s="191" t="s">
        <v>128</v>
      </c>
      <c r="AK12" s="191" t="s">
        <v>147</v>
      </c>
      <c r="AL12" s="191" t="s">
        <v>148</v>
      </c>
      <c r="AM12" s="191" t="s">
        <v>149</v>
      </c>
      <c r="AN12" s="191" t="s">
        <v>150</v>
      </c>
      <c r="AO12" s="191" t="s">
        <v>151</v>
      </c>
      <c r="AP12" s="171" t="s">
        <v>251</v>
      </c>
      <c r="AQ12" s="192" t="s">
        <v>252</v>
      </c>
      <c r="AR12" s="559"/>
      <c r="AS12" s="559"/>
      <c r="AT12" s="559"/>
      <c r="AU12" s="559"/>
      <c r="AV12" s="559"/>
    </row>
    <row r="13" spans="1:48" ht="175.5" customHeight="1">
      <c r="A13" s="193">
        <v>39</v>
      </c>
      <c r="B13" s="193"/>
      <c r="C13" s="193"/>
      <c r="D13" s="150" t="s">
        <v>253</v>
      </c>
      <c r="E13" s="150" t="s">
        <v>254</v>
      </c>
      <c r="F13" s="150" t="s">
        <v>255</v>
      </c>
      <c r="G13" s="173" t="s">
        <v>256</v>
      </c>
      <c r="H13" s="194">
        <v>6</v>
      </c>
      <c r="I13" s="173" t="s">
        <v>257</v>
      </c>
      <c r="J13" s="147" t="s">
        <v>254</v>
      </c>
      <c r="K13" s="148" t="s">
        <v>258</v>
      </c>
      <c r="L13" s="193">
        <v>6</v>
      </c>
      <c r="M13" s="193">
        <v>6</v>
      </c>
      <c r="N13" s="193">
        <v>6</v>
      </c>
      <c r="O13" s="193">
        <v>6</v>
      </c>
      <c r="P13" s="149" t="s">
        <v>259</v>
      </c>
      <c r="Q13" s="149" t="s">
        <v>260</v>
      </c>
      <c r="R13" s="193"/>
      <c r="S13" s="193"/>
      <c r="T13" s="193"/>
      <c r="U13" s="193"/>
      <c r="V13" s="193"/>
      <c r="W13" s="193"/>
      <c r="X13" s="193">
        <v>6</v>
      </c>
      <c r="Y13" s="193">
        <v>6</v>
      </c>
      <c r="Z13" s="193">
        <v>6</v>
      </c>
      <c r="AA13" s="193">
        <v>6</v>
      </c>
      <c r="AB13" s="193">
        <v>6</v>
      </c>
      <c r="AC13" s="193">
        <v>6</v>
      </c>
      <c r="AD13" s="193"/>
      <c r="AE13" s="193"/>
      <c r="AF13" s="193"/>
      <c r="AG13" s="193"/>
      <c r="AH13" s="193"/>
      <c r="AI13" s="193"/>
      <c r="AJ13" s="193">
        <v>6</v>
      </c>
      <c r="AK13" s="193">
        <v>6</v>
      </c>
      <c r="AL13" s="193"/>
      <c r="AM13" s="193"/>
      <c r="AN13" s="193"/>
      <c r="AO13" s="193"/>
      <c r="AP13" s="193">
        <v>6</v>
      </c>
      <c r="AQ13" s="195">
        <f>AP13/AC13</f>
        <v>1</v>
      </c>
      <c r="AR13" s="151" t="s">
        <v>781</v>
      </c>
      <c r="AS13" s="217" t="s">
        <v>704</v>
      </c>
      <c r="AT13" s="151" t="s">
        <v>261</v>
      </c>
      <c r="AU13" s="215" t="s">
        <v>194</v>
      </c>
      <c r="AV13" s="216" t="s">
        <v>262</v>
      </c>
    </row>
    <row r="14" spans="1:48" ht="226" customHeight="1">
      <c r="A14" s="193">
        <v>41</v>
      </c>
      <c r="B14" s="193"/>
      <c r="C14" s="193"/>
      <c r="D14" s="150" t="s">
        <v>263</v>
      </c>
      <c r="E14" s="150" t="s">
        <v>264</v>
      </c>
      <c r="F14" s="150" t="s">
        <v>265</v>
      </c>
      <c r="G14" s="173" t="s">
        <v>256</v>
      </c>
      <c r="H14" s="196">
        <v>100</v>
      </c>
      <c r="I14" s="173" t="s">
        <v>266</v>
      </c>
      <c r="J14" s="147" t="s">
        <v>267</v>
      </c>
      <c r="K14" s="148" t="s">
        <v>258</v>
      </c>
      <c r="L14" s="197">
        <v>100</v>
      </c>
      <c r="M14" s="197">
        <v>100</v>
      </c>
      <c r="N14" s="197">
        <v>100</v>
      </c>
      <c r="O14" s="197">
        <v>100</v>
      </c>
      <c r="P14" s="149" t="s">
        <v>259</v>
      </c>
      <c r="Q14" s="149" t="s">
        <v>268</v>
      </c>
      <c r="R14" s="193"/>
      <c r="S14" s="193"/>
      <c r="T14" s="193"/>
      <c r="U14" s="193"/>
      <c r="V14" s="193"/>
      <c r="W14" s="193"/>
      <c r="X14" s="193">
        <v>100</v>
      </c>
      <c r="Y14" s="193">
        <v>100</v>
      </c>
      <c r="Z14" s="193">
        <v>100</v>
      </c>
      <c r="AA14" s="193">
        <v>100</v>
      </c>
      <c r="AB14" s="193">
        <v>100</v>
      </c>
      <c r="AC14" s="193">
        <v>100</v>
      </c>
      <c r="AD14" s="193"/>
      <c r="AE14" s="193"/>
      <c r="AF14" s="193"/>
      <c r="AG14" s="193"/>
      <c r="AH14" s="193"/>
      <c r="AI14" s="193"/>
      <c r="AJ14" s="193">
        <v>100</v>
      </c>
      <c r="AK14" s="193">
        <v>100</v>
      </c>
      <c r="AL14" s="193"/>
      <c r="AM14" s="193"/>
      <c r="AN14" s="193"/>
      <c r="AO14" s="193"/>
      <c r="AP14" s="193">
        <v>100</v>
      </c>
      <c r="AQ14" s="195">
        <f>AP14/AC14</f>
        <v>1</v>
      </c>
      <c r="AR14" s="150" t="s">
        <v>702</v>
      </c>
      <c r="AS14" s="218" t="s">
        <v>705</v>
      </c>
      <c r="AT14" s="150" t="s">
        <v>703</v>
      </c>
      <c r="AU14" s="215" t="s">
        <v>194</v>
      </c>
      <c r="AV14" s="216" t="s">
        <v>262</v>
      </c>
    </row>
    <row r="15" spans="1:48" ht="330.5" customHeight="1">
      <c r="A15" s="198">
        <v>42</v>
      </c>
      <c r="B15" s="173"/>
      <c r="C15" s="173"/>
      <c r="D15" s="150" t="s">
        <v>269</v>
      </c>
      <c r="E15" s="199" t="s">
        <v>270</v>
      </c>
      <c r="F15" s="200" t="s">
        <v>271</v>
      </c>
      <c r="G15" s="173" t="s">
        <v>256</v>
      </c>
      <c r="H15" s="155">
        <v>1</v>
      </c>
      <c r="I15" s="147" t="s">
        <v>257</v>
      </c>
      <c r="J15" s="147" t="s">
        <v>272</v>
      </c>
      <c r="K15" s="148" t="s">
        <v>258</v>
      </c>
      <c r="L15" s="201">
        <v>1</v>
      </c>
      <c r="M15" s="201">
        <v>1</v>
      </c>
      <c r="N15" s="201">
        <v>1</v>
      </c>
      <c r="O15" s="201">
        <v>1</v>
      </c>
      <c r="P15" s="149" t="s">
        <v>259</v>
      </c>
      <c r="Q15" s="201" t="s">
        <v>273</v>
      </c>
      <c r="R15" s="193"/>
      <c r="S15" s="193"/>
      <c r="T15" s="193"/>
      <c r="U15" s="193"/>
      <c r="V15" s="193"/>
      <c r="W15" s="193"/>
      <c r="X15" s="193">
        <v>1</v>
      </c>
      <c r="Y15" s="193">
        <v>1</v>
      </c>
      <c r="Z15" s="193">
        <v>1</v>
      </c>
      <c r="AA15" s="193">
        <v>1</v>
      </c>
      <c r="AB15" s="193">
        <v>1</v>
      </c>
      <c r="AC15" s="193">
        <v>1</v>
      </c>
      <c r="AD15" s="193"/>
      <c r="AE15" s="193"/>
      <c r="AF15" s="193"/>
      <c r="AG15" s="193"/>
      <c r="AH15" s="193"/>
      <c r="AI15" s="193"/>
      <c r="AJ15" s="193">
        <v>1</v>
      </c>
      <c r="AK15" s="193">
        <v>1</v>
      </c>
      <c r="AL15" s="193"/>
      <c r="AM15" s="193"/>
      <c r="AN15" s="193"/>
      <c r="AO15" s="193"/>
      <c r="AP15" s="193">
        <v>1</v>
      </c>
      <c r="AQ15" s="195">
        <f>AP15/AC15</f>
        <v>1</v>
      </c>
      <c r="AR15" s="204" t="s">
        <v>706</v>
      </c>
      <c r="AS15" s="219" t="s">
        <v>709</v>
      </c>
      <c r="AT15" s="204" t="s">
        <v>707</v>
      </c>
      <c r="AU15" s="153" t="s">
        <v>194</v>
      </c>
      <c r="AV15" s="153" t="s">
        <v>262</v>
      </c>
    </row>
    <row r="16" spans="1:48" ht="97" customHeight="1">
      <c r="A16" s="173"/>
      <c r="B16" s="147">
        <v>2</v>
      </c>
      <c r="C16" s="147"/>
      <c r="D16" s="148" t="s">
        <v>244</v>
      </c>
      <c r="E16" s="148" t="s">
        <v>274</v>
      </c>
      <c r="F16" s="148" t="s">
        <v>275</v>
      </c>
      <c r="G16" s="155" t="s">
        <v>276</v>
      </c>
      <c r="H16" s="155">
        <v>122500</v>
      </c>
      <c r="I16" s="147" t="s">
        <v>257</v>
      </c>
      <c r="J16" s="148" t="s">
        <v>277</v>
      </c>
      <c r="K16" s="148" t="s">
        <v>258</v>
      </c>
      <c r="L16" s="149">
        <v>17500</v>
      </c>
      <c r="M16" s="149">
        <v>35000</v>
      </c>
      <c r="N16" s="149">
        <v>35000</v>
      </c>
      <c r="O16" s="149">
        <v>35000</v>
      </c>
      <c r="P16" s="149" t="s">
        <v>259</v>
      </c>
      <c r="Q16" s="149" t="s">
        <v>268</v>
      </c>
      <c r="R16" s="149"/>
      <c r="S16" s="150"/>
      <c r="T16" s="150"/>
      <c r="U16" s="150"/>
      <c r="V16" s="150"/>
      <c r="W16" s="150"/>
      <c r="X16" s="150"/>
      <c r="Y16" s="150"/>
      <c r="Z16" s="150"/>
      <c r="AA16" s="150"/>
      <c r="AB16" s="150"/>
      <c r="AC16" s="150"/>
      <c r="AD16" s="150"/>
      <c r="AE16" s="150"/>
      <c r="AF16" s="150"/>
      <c r="AG16" s="150"/>
      <c r="AH16" s="150"/>
      <c r="AI16" s="150"/>
      <c r="AJ16" s="150">
        <v>3695</v>
      </c>
      <c r="AK16" s="150">
        <v>3490</v>
      </c>
      <c r="AL16" s="150"/>
      <c r="AM16" s="150"/>
      <c r="AN16" s="150"/>
      <c r="AO16" s="150"/>
      <c r="AP16" s="150">
        <f t="shared" ref="AP16:AP32" si="0">AJ16+AK16</f>
        <v>7185</v>
      </c>
      <c r="AQ16" s="150"/>
      <c r="AR16" s="153" t="s">
        <v>749</v>
      </c>
      <c r="AS16" s="220" t="s">
        <v>683</v>
      </c>
      <c r="AT16" s="204" t="s">
        <v>708</v>
      </c>
      <c r="AU16" s="153" t="s">
        <v>194</v>
      </c>
      <c r="AV16" s="153" t="s">
        <v>262</v>
      </c>
    </row>
    <row r="17" spans="1:48" ht="101.5" customHeight="1">
      <c r="A17" s="173"/>
      <c r="B17" s="147">
        <v>4</v>
      </c>
      <c r="C17" s="147"/>
      <c r="D17" s="148" t="s">
        <v>244</v>
      </c>
      <c r="E17" s="148" t="s">
        <v>278</v>
      </c>
      <c r="F17" s="148" t="s">
        <v>279</v>
      </c>
      <c r="G17" s="155" t="s">
        <v>276</v>
      </c>
      <c r="H17" s="155">
        <v>3500</v>
      </c>
      <c r="I17" s="147" t="s">
        <v>257</v>
      </c>
      <c r="J17" s="148" t="s">
        <v>280</v>
      </c>
      <c r="K17" s="148" t="s">
        <v>258</v>
      </c>
      <c r="L17" s="149">
        <v>500</v>
      </c>
      <c r="M17" s="149">
        <v>1000</v>
      </c>
      <c r="N17" s="149">
        <v>1000</v>
      </c>
      <c r="O17" s="149">
        <v>1000</v>
      </c>
      <c r="P17" s="149" t="s">
        <v>259</v>
      </c>
      <c r="Q17" s="149" t="s">
        <v>281</v>
      </c>
      <c r="R17" s="149"/>
      <c r="S17" s="150"/>
      <c r="T17" s="150"/>
      <c r="U17" s="150"/>
      <c r="V17" s="150"/>
      <c r="W17" s="150"/>
      <c r="X17" s="150"/>
      <c r="Y17" s="150"/>
      <c r="Z17" s="150"/>
      <c r="AA17" s="150"/>
      <c r="AB17" s="150"/>
      <c r="AC17" s="150"/>
      <c r="AD17" s="150"/>
      <c r="AE17" s="150"/>
      <c r="AF17" s="150"/>
      <c r="AG17" s="150"/>
      <c r="AH17" s="150"/>
      <c r="AI17" s="150"/>
      <c r="AJ17" s="150">
        <v>64</v>
      </c>
      <c r="AK17" s="150">
        <v>0</v>
      </c>
      <c r="AL17" s="150"/>
      <c r="AM17" s="150"/>
      <c r="AN17" s="150"/>
      <c r="AO17" s="150"/>
      <c r="AP17" s="150">
        <f t="shared" si="0"/>
        <v>64</v>
      </c>
      <c r="AQ17" s="195" t="e">
        <f>AP17/AC17</f>
        <v>#DIV/0!</v>
      </c>
      <c r="AR17" s="209" t="s">
        <v>282</v>
      </c>
      <c r="AS17" s="221" t="s">
        <v>710</v>
      </c>
      <c r="AT17" s="209" t="s">
        <v>283</v>
      </c>
      <c r="AU17" s="212" t="s">
        <v>194</v>
      </c>
      <c r="AV17" s="153" t="s">
        <v>262</v>
      </c>
    </row>
    <row r="18" spans="1:48" ht="257.5" customHeight="1">
      <c r="A18" s="173"/>
      <c r="B18" s="147">
        <v>5</v>
      </c>
      <c r="C18" s="147"/>
      <c r="D18" s="148" t="s">
        <v>244</v>
      </c>
      <c r="E18" s="148" t="s">
        <v>284</v>
      </c>
      <c r="F18" s="148" t="s">
        <v>285</v>
      </c>
      <c r="G18" s="155" t="s">
        <v>276</v>
      </c>
      <c r="H18" s="155">
        <v>101500</v>
      </c>
      <c r="I18" s="147" t="s">
        <v>257</v>
      </c>
      <c r="J18" s="148" t="s">
        <v>286</v>
      </c>
      <c r="K18" s="148" t="s">
        <v>258</v>
      </c>
      <c r="L18" s="149">
        <v>14500</v>
      </c>
      <c r="M18" s="149">
        <v>29000</v>
      </c>
      <c r="N18" s="149">
        <v>29000</v>
      </c>
      <c r="O18" s="149">
        <v>29000</v>
      </c>
      <c r="P18" s="149" t="s">
        <v>259</v>
      </c>
      <c r="Q18" s="149" t="s">
        <v>287</v>
      </c>
      <c r="R18" s="149"/>
      <c r="S18" s="150"/>
      <c r="T18" s="150"/>
      <c r="U18" s="150"/>
      <c r="V18" s="150"/>
      <c r="W18" s="150"/>
      <c r="X18" s="150"/>
      <c r="Y18" s="150"/>
      <c r="Z18" s="150"/>
      <c r="AA18" s="150"/>
      <c r="AB18" s="150"/>
      <c r="AC18" s="150"/>
      <c r="AD18" s="150"/>
      <c r="AE18" s="150"/>
      <c r="AF18" s="150"/>
      <c r="AG18" s="150"/>
      <c r="AH18" s="150"/>
      <c r="AI18" s="150"/>
      <c r="AJ18" s="150">
        <v>905</v>
      </c>
      <c r="AK18" s="150">
        <v>0</v>
      </c>
      <c r="AL18" s="150"/>
      <c r="AM18" s="150"/>
      <c r="AN18" s="150"/>
      <c r="AO18" s="150"/>
      <c r="AP18" s="150">
        <f t="shared" si="0"/>
        <v>905</v>
      </c>
      <c r="AQ18" s="150">
        <f>IF(G18="suma",SUM(AE18:AP18),IF(G18="creciente",MAX(AE18:AP18),IF(G18="DECRECIENTE",O18-MIN(AE18:AP18),IF(G18="CONSTANTE",AVERAGE(AE18:AP18)," "))))</f>
        <v>1810</v>
      </c>
      <c r="AR18" s="168" t="s">
        <v>711</v>
      </c>
      <c r="AS18" s="222" t="s">
        <v>713</v>
      </c>
      <c r="AT18" s="152" t="s">
        <v>712</v>
      </c>
      <c r="AU18" s="212" t="s">
        <v>194</v>
      </c>
      <c r="AV18" s="216" t="s">
        <v>262</v>
      </c>
    </row>
    <row r="19" spans="1:48" ht="98">
      <c r="A19" s="173"/>
      <c r="B19" s="147">
        <v>6</v>
      </c>
      <c r="C19" s="147"/>
      <c r="D19" s="148" t="s">
        <v>244</v>
      </c>
      <c r="E19" s="148" t="s">
        <v>288</v>
      </c>
      <c r="F19" s="148" t="s">
        <v>289</v>
      </c>
      <c r="G19" s="155" t="s">
        <v>276</v>
      </c>
      <c r="H19" s="155">
        <v>4200</v>
      </c>
      <c r="I19" s="147" t="s">
        <v>257</v>
      </c>
      <c r="J19" s="148" t="s">
        <v>290</v>
      </c>
      <c r="K19" s="148" t="s">
        <v>258</v>
      </c>
      <c r="L19" s="149">
        <v>600</v>
      </c>
      <c r="M19" s="149">
        <v>1200</v>
      </c>
      <c r="N19" s="149">
        <v>1200</v>
      </c>
      <c r="O19" s="149">
        <v>1200</v>
      </c>
      <c r="P19" s="149" t="s">
        <v>259</v>
      </c>
      <c r="Q19" s="149" t="s">
        <v>268</v>
      </c>
      <c r="R19" s="2"/>
      <c r="S19" s="150"/>
      <c r="T19" s="150"/>
      <c r="U19" s="150"/>
      <c r="V19" s="150"/>
      <c r="W19" s="150"/>
      <c r="X19" s="150"/>
      <c r="Y19" s="150"/>
      <c r="Z19" s="150"/>
      <c r="AA19" s="150"/>
      <c r="AB19" s="150"/>
      <c r="AC19" s="150"/>
      <c r="AD19" s="150"/>
      <c r="AE19" s="150"/>
      <c r="AF19" s="150"/>
      <c r="AG19" s="150"/>
      <c r="AH19" s="150"/>
      <c r="AI19" s="150"/>
      <c r="AJ19" s="150">
        <v>136</v>
      </c>
      <c r="AK19" s="150">
        <v>61</v>
      </c>
      <c r="AL19" s="150"/>
      <c r="AM19" s="150"/>
      <c r="AN19" s="150"/>
      <c r="AO19" s="150"/>
      <c r="AP19" s="150">
        <f t="shared" si="0"/>
        <v>197</v>
      </c>
      <c r="AQ19" s="195" t="e">
        <f>AP19/AC19</f>
        <v>#DIV/0!</v>
      </c>
      <c r="AR19" s="151" t="s">
        <v>291</v>
      </c>
      <c r="AS19" s="217" t="s">
        <v>716</v>
      </c>
      <c r="AT19" s="151" t="s">
        <v>292</v>
      </c>
      <c r="AU19" s="215" t="s">
        <v>194</v>
      </c>
      <c r="AV19" s="216" t="s">
        <v>262</v>
      </c>
    </row>
    <row r="20" spans="1:48" ht="266.25" customHeight="1">
      <c r="A20" s="173"/>
      <c r="B20" s="147">
        <v>7</v>
      </c>
      <c r="C20" s="147"/>
      <c r="D20" s="148" t="s">
        <v>244</v>
      </c>
      <c r="E20" s="148" t="s">
        <v>293</v>
      </c>
      <c r="F20" s="148" t="s">
        <v>294</v>
      </c>
      <c r="G20" s="155" t="s">
        <v>276</v>
      </c>
      <c r="H20" s="155">
        <v>4200</v>
      </c>
      <c r="I20" s="147" t="s">
        <v>257</v>
      </c>
      <c r="J20" s="148" t="s">
        <v>295</v>
      </c>
      <c r="K20" s="148" t="s">
        <v>258</v>
      </c>
      <c r="L20" s="149">
        <v>600</v>
      </c>
      <c r="M20" s="149">
        <v>1200</v>
      </c>
      <c r="N20" s="149">
        <v>1200</v>
      </c>
      <c r="O20" s="149">
        <v>1200</v>
      </c>
      <c r="P20" s="149" t="s">
        <v>259</v>
      </c>
      <c r="Q20" s="149" t="s">
        <v>268</v>
      </c>
      <c r="R20" s="149"/>
      <c r="S20" s="150"/>
      <c r="T20" s="150"/>
      <c r="U20" s="150"/>
      <c r="V20" s="150"/>
      <c r="W20" s="150"/>
      <c r="X20" s="150"/>
      <c r="Y20" s="150"/>
      <c r="Z20" s="150"/>
      <c r="AA20" s="150"/>
      <c r="AB20" s="150"/>
      <c r="AC20" s="150"/>
      <c r="AD20" s="150"/>
      <c r="AE20" s="150"/>
      <c r="AF20" s="150"/>
      <c r="AG20" s="150"/>
      <c r="AH20" s="150"/>
      <c r="AI20" s="150"/>
      <c r="AJ20" s="150">
        <v>370</v>
      </c>
      <c r="AK20" s="150">
        <v>0</v>
      </c>
      <c r="AL20" s="150"/>
      <c r="AM20" s="150"/>
      <c r="AN20" s="150"/>
      <c r="AO20" s="150"/>
      <c r="AP20" s="150">
        <f t="shared" si="0"/>
        <v>370</v>
      </c>
      <c r="AQ20" s="195" t="e">
        <f>AP20/AC20</f>
        <v>#DIV/0!</v>
      </c>
      <c r="AR20" s="150" t="s">
        <v>701</v>
      </c>
      <c r="AS20" s="222" t="s">
        <v>718</v>
      </c>
      <c r="AT20" s="150" t="s">
        <v>714</v>
      </c>
      <c r="AU20" s="216" t="s">
        <v>715</v>
      </c>
      <c r="AV20" s="151" t="s">
        <v>715</v>
      </c>
    </row>
    <row r="21" spans="1:48" ht="154">
      <c r="A21" s="173"/>
      <c r="B21" s="147">
        <v>8</v>
      </c>
      <c r="C21" s="147"/>
      <c r="D21" s="148" t="s">
        <v>244</v>
      </c>
      <c r="E21" s="148" t="s">
        <v>296</v>
      </c>
      <c r="F21" s="148" t="s">
        <v>297</v>
      </c>
      <c r="G21" s="155" t="s">
        <v>276</v>
      </c>
      <c r="H21" s="155">
        <v>8400</v>
      </c>
      <c r="I21" s="147" t="s">
        <v>257</v>
      </c>
      <c r="J21" s="148" t="s">
        <v>298</v>
      </c>
      <c r="K21" s="148" t="s">
        <v>258</v>
      </c>
      <c r="L21" s="149">
        <v>1200</v>
      </c>
      <c r="M21" s="149">
        <v>2400</v>
      </c>
      <c r="N21" s="149">
        <v>2400</v>
      </c>
      <c r="O21" s="149">
        <v>2400</v>
      </c>
      <c r="P21" s="149" t="s">
        <v>259</v>
      </c>
      <c r="Q21" s="149" t="s">
        <v>268</v>
      </c>
      <c r="R21" s="149"/>
      <c r="S21" s="150"/>
      <c r="T21" s="150"/>
      <c r="U21" s="150"/>
      <c r="V21" s="150"/>
      <c r="W21" s="150"/>
      <c r="X21" s="150"/>
      <c r="Y21" s="150"/>
      <c r="Z21" s="150"/>
      <c r="AA21" s="150"/>
      <c r="AB21" s="150"/>
      <c r="AC21" s="150"/>
      <c r="AD21" s="150"/>
      <c r="AE21" s="150"/>
      <c r="AF21" s="150"/>
      <c r="AG21" s="150"/>
      <c r="AH21" s="150"/>
      <c r="AI21" s="150"/>
      <c r="AJ21" s="193">
        <v>1929</v>
      </c>
      <c r="AK21" s="193">
        <v>586</v>
      </c>
      <c r="AL21" s="193"/>
      <c r="AM21" s="193"/>
      <c r="AN21" s="193"/>
      <c r="AO21" s="193"/>
      <c r="AP21" s="150">
        <f t="shared" si="0"/>
        <v>2515</v>
      </c>
      <c r="AQ21" s="195" t="e">
        <f t="shared" ref="AQ21" si="1">AP21/AC21</f>
        <v>#DIV/0!</v>
      </c>
      <c r="AR21" s="207" t="s">
        <v>434</v>
      </c>
      <c r="AS21" s="223" t="s">
        <v>692</v>
      </c>
      <c r="AT21" s="207" t="s">
        <v>435</v>
      </c>
      <c r="AU21" s="202" t="s">
        <v>194</v>
      </c>
      <c r="AV21" s="206" t="s">
        <v>262</v>
      </c>
    </row>
    <row r="22" spans="1:48" ht="126">
      <c r="A22" s="173"/>
      <c r="B22" s="173"/>
      <c r="C22" s="173">
        <v>1</v>
      </c>
      <c r="D22" s="199" t="s">
        <v>301</v>
      </c>
      <c r="E22" s="200" t="s">
        <v>302</v>
      </c>
      <c r="F22" s="200" t="s">
        <v>303</v>
      </c>
      <c r="G22" s="147" t="s">
        <v>276</v>
      </c>
      <c r="H22" s="155" t="s">
        <v>304</v>
      </c>
      <c r="I22" s="173" t="s">
        <v>257</v>
      </c>
      <c r="J22" s="200" t="s">
        <v>305</v>
      </c>
      <c r="K22" s="148" t="s">
        <v>258</v>
      </c>
      <c r="L22" s="201"/>
      <c r="M22" s="201"/>
      <c r="N22" s="201"/>
      <c r="O22" s="201"/>
      <c r="P22" s="149" t="s">
        <v>259</v>
      </c>
      <c r="Q22" s="201" t="s">
        <v>306</v>
      </c>
      <c r="R22" s="193"/>
      <c r="S22" s="193"/>
      <c r="T22" s="193"/>
      <c r="U22" s="193"/>
      <c r="V22" s="193"/>
      <c r="W22" s="193"/>
      <c r="X22" s="193"/>
      <c r="Y22" s="193"/>
      <c r="Z22" s="193"/>
      <c r="AA22" s="193"/>
      <c r="AB22" s="193"/>
      <c r="AC22" s="193"/>
      <c r="AD22" s="193"/>
      <c r="AE22" s="193"/>
      <c r="AF22" s="193"/>
      <c r="AG22" s="193"/>
      <c r="AH22" s="193"/>
      <c r="AI22" s="193"/>
      <c r="AJ22" s="193">
        <v>78</v>
      </c>
      <c r="AK22" s="193">
        <v>17</v>
      </c>
      <c r="AL22" s="193"/>
      <c r="AM22" s="193"/>
      <c r="AN22" s="193"/>
      <c r="AO22" s="193"/>
      <c r="AP22" s="150">
        <f t="shared" si="0"/>
        <v>95</v>
      </c>
      <c r="AQ22" s="195" t="e">
        <f t="shared" ref="AQ22:AQ57" si="2">AP22/AC22</f>
        <v>#DIV/0!</v>
      </c>
      <c r="AR22" s="151" t="s">
        <v>307</v>
      </c>
      <c r="AS22" s="217" t="s">
        <v>679</v>
      </c>
      <c r="AT22" s="151" t="s">
        <v>308</v>
      </c>
      <c r="AU22" s="215" t="s">
        <v>309</v>
      </c>
      <c r="AV22" s="215" t="s">
        <v>310</v>
      </c>
    </row>
    <row r="23" spans="1:48" ht="126">
      <c r="A23" s="173"/>
      <c r="B23" s="173"/>
      <c r="C23" s="173">
        <v>2</v>
      </c>
      <c r="D23" s="199" t="s">
        <v>311</v>
      </c>
      <c r="E23" s="200" t="s">
        <v>312</v>
      </c>
      <c r="F23" s="200" t="s">
        <v>313</v>
      </c>
      <c r="G23" s="147" t="s">
        <v>276</v>
      </c>
      <c r="H23" s="155" t="s">
        <v>304</v>
      </c>
      <c r="I23" s="173" t="s">
        <v>257</v>
      </c>
      <c r="J23" s="200" t="s">
        <v>314</v>
      </c>
      <c r="K23" s="148" t="s">
        <v>258</v>
      </c>
      <c r="L23" s="201"/>
      <c r="M23" s="201"/>
      <c r="N23" s="201"/>
      <c r="O23" s="201"/>
      <c r="P23" s="149" t="s">
        <v>259</v>
      </c>
      <c r="Q23" s="201" t="s">
        <v>306</v>
      </c>
      <c r="R23" s="193"/>
      <c r="S23" s="193"/>
      <c r="T23" s="193"/>
      <c r="U23" s="193"/>
      <c r="V23" s="193"/>
      <c r="W23" s="193"/>
      <c r="X23" s="193"/>
      <c r="Y23" s="193"/>
      <c r="Z23" s="193"/>
      <c r="AA23" s="193"/>
      <c r="AB23" s="193"/>
      <c r="AC23" s="193"/>
      <c r="AD23" s="193"/>
      <c r="AE23" s="193"/>
      <c r="AF23" s="193"/>
      <c r="AG23" s="193"/>
      <c r="AH23" s="193"/>
      <c r="AI23" s="193"/>
      <c r="AJ23" s="173">
        <v>32</v>
      </c>
      <c r="AK23" s="173">
        <v>48</v>
      </c>
      <c r="AL23" s="193"/>
      <c r="AM23" s="193"/>
      <c r="AN23" s="193"/>
      <c r="AO23" s="193"/>
      <c r="AP23" s="150">
        <f t="shared" si="0"/>
        <v>80</v>
      </c>
      <c r="AQ23" s="195" t="e">
        <f t="shared" si="2"/>
        <v>#DIV/0!</v>
      </c>
      <c r="AR23" s="151" t="s">
        <v>315</v>
      </c>
      <c r="AS23" s="221" t="s">
        <v>680</v>
      </c>
      <c r="AT23" s="151" t="s">
        <v>316</v>
      </c>
      <c r="AU23" s="215" t="s">
        <v>309</v>
      </c>
      <c r="AV23" s="215" t="s">
        <v>310</v>
      </c>
    </row>
    <row r="24" spans="1:48" ht="101.15" customHeight="1">
      <c r="A24" s="173"/>
      <c r="B24" s="173"/>
      <c r="C24" s="173">
        <v>3</v>
      </c>
      <c r="D24" s="199" t="s">
        <v>317</v>
      </c>
      <c r="E24" s="200" t="s">
        <v>318</v>
      </c>
      <c r="F24" s="200" t="s">
        <v>319</v>
      </c>
      <c r="G24" s="147" t="s">
        <v>276</v>
      </c>
      <c r="H24" s="155" t="s">
        <v>304</v>
      </c>
      <c r="I24" s="173" t="s">
        <v>257</v>
      </c>
      <c r="J24" s="200" t="s">
        <v>320</v>
      </c>
      <c r="K24" s="148" t="s">
        <v>258</v>
      </c>
      <c r="L24" s="201"/>
      <c r="M24" s="201"/>
      <c r="N24" s="201"/>
      <c r="O24" s="201"/>
      <c r="P24" s="149" t="s">
        <v>259</v>
      </c>
      <c r="Q24" s="201" t="s">
        <v>306</v>
      </c>
      <c r="R24" s="193"/>
      <c r="S24" s="193"/>
      <c r="T24" s="193"/>
      <c r="U24" s="193"/>
      <c r="V24" s="193"/>
      <c r="W24" s="193"/>
      <c r="X24" s="193"/>
      <c r="Y24" s="193"/>
      <c r="Z24" s="193"/>
      <c r="AA24" s="193"/>
      <c r="AB24" s="193"/>
      <c r="AC24" s="193"/>
      <c r="AD24" s="193"/>
      <c r="AE24" s="193"/>
      <c r="AF24" s="193"/>
      <c r="AG24" s="193"/>
      <c r="AH24" s="193"/>
      <c r="AI24" s="193"/>
      <c r="AJ24" s="173">
        <v>0</v>
      </c>
      <c r="AK24" s="173">
        <v>4</v>
      </c>
      <c r="AL24" s="193"/>
      <c r="AM24" s="193"/>
      <c r="AN24" s="193"/>
      <c r="AO24" s="193"/>
      <c r="AP24" s="150">
        <f t="shared" si="0"/>
        <v>4</v>
      </c>
      <c r="AQ24" s="195" t="e">
        <f t="shared" si="2"/>
        <v>#DIV/0!</v>
      </c>
      <c r="AR24" s="151" t="s">
        <v>321</v>
      </c>
      <c r="AS24" s="217" t="s">
        <v>681</v>
      </c>
      <c r="AT24" s="151" t="s">
        <v>322</v>
      </c>
      <c r="AU24" s="215" t="s">
        <v>309</v>
      </c>
      <c r="AV24" s="215" t="s">
        <v>310</v>
      </c>
    </row>
    <row r="25" spans="1:48" ht="126">
      <c r="A25" s="173"/>
      <c r="B25" s="173"/>
      <c r="C25" s="173">
        <v>4</v>
      </c>
      <c r="D25" s="199" t="s">
        <v>323</v>
      </c>
      <c r="E25" s="200" t="s">
        <v>324</v>
      </c>
      <c r="F25" s="200" t="s">
        <v>325</v>
      </c>
      <c r="G25" s="147" t="s">
        <v>276</v>
      </c>
      <c r="H25" s="155" t="s">
        <v>304</v>
      </c>
      <c r="I25" s="173" t="s">
        <v>257</v>
      </c>
      <c r="J25" s="200" t="s">
        <v>326</v>
      </c>
      <c r="K25" s="148" t="s">
        <v>258</v>
      </c>
      <c r="L25" s="201"/>
      <c r="M25" s="201"/>
      <c r="N25" s="201"/>
      <c r="O25" s="201"/>
      <c r="P25" s="149" t="s">
        <v>259</v>
      </c>
      <c r="Q25" s="203" t="s">
        <v>306</v>
      </c>
      <c r="R25" s="193"/>
      <c r="S25" s="193"/>
      <c r="T25" s="193"/>
      <c r="U25" s="193"/>
      <c r="V25" s="193"/>
      <c r="W25" s="193"/>
      <c r="X25" s="193"/>
      <c r="Y25" s="193"/>
      <c r="Z25" s="193"/>
      <c r="AA25" s="193"/>
      <c r="AB25" s="193"/>
      <c r="AC25" s="193"/>
      <c r="AD25" s="193"/>
      <c r="AE25" s="193"/>
      <c r="AF25" s="193"/>
      <c r="AG25" s="193"/>
      <c r="AH25" s="193"/>
      <c r="AI25" s="193"/>
      <c r="AJ25" s="173">
        <v>32</v>
      </c>
      <c r="AK25" s="173">
        <v>48</v>
      </c>
      <c r="AL25" s="193"/>
      <c r="AM25" s="193"/>
      <c r="AN25" s="193"/>
      <c r="AO25" s="193"/>
      <c r="AP25" s="150">
        <f t="shared" si="0"/>
        <v>80</v>
      </c>
      <c r="AQ25" s="195" t="e">
        <f t="shared" si="2"/>
        <v>#DIV/0!</v>
      </c>
      <c r="AR25" s="151" t="s">
        <v>327</v>
      </c>
      <c r="AS25" s="217" t="s">
        <v>680</v>
      </c>
      <c r="AT25" s="151" t="s">
        <v>328</v>
      </c>
      <c r="AU25" s="215" t="s">
        <v>309</v>
      </c>
      <c r="AV25" s="215" t="s">
        <v>310</v>
      </c>
    </row>
    <row r="26" spans="1:48" ht="70">
      <c r="A26" s="173"/>
      <c r="B26" s="173"/>
      <c r="C26" s="173">
        <v>5</v>
      </c>
      <c r="D26" s="150" t="s">
        <v>329</v>
      </c>
      <c r="E26" s="200" t="s">
        <v>330</v>
      </c>
      <c r="F26" s="200" t="s">
        <v>331</v>
      </c>
      <c r="G26" s="147" t="s">
        <v>276</v>
      </c>
      <c r="H26" s="155" t="s">
        <v>304</v>
      </c>
      <c r="I26" s="173" t="s">
        <v>257</v>
      </c>
      <c r="J26" s="200" t="s">
        <v>332</v>
      </c>
      <c r="K26" s="148" t="s">
        <v>258</v>
      </c>
      <c r="L26" s="201"/>
      <c r="M26" s="201"/>
      <c r="N26" s="201"/>
      <c r="O26" s="201"/>
      <c r="P26" s="149" t="s">
        <v>259</v>
      </c>
      <c r="Q26" s="203" t="s">
        <v>268</v>
      </c>
      <c r="R26" s="193"/>
      <c r="S26" s="193"/>
      <c r="T26" s="193"/>
      <c r="U26" s="193"/>
      <c r="V26" s="193"/>
      <c r="W26" s="193"/>
      <c r="X26" s="193"/>
      <c r="Y26" s="193"/>
      <c r="Z26" s="193"/>
      <c r="AA26" s="193"/>
      <c r="AB26" s="193"/>
      <c r="AC26" s="193"/>
      <c r="AD26" s="193"/>
      <c r="AE26" s="193"/>
      <c r="AF26" s="193"/>
      <c r="AG26" s="193"/>
      <c r="AH26" s="193"/>
      <c r="AI26" s="193"/>
      <c r="AJ26" s="173">
        <v>64</v>
      </c>
      <c r="AK26" s="173">
        <v>33</v>
      </c>
      <c r="AL26" s="193"/>
      <c r="AM26" s="193"/>
      <c r="AN26" s="193"/>
      <c r="AO26" s="193"/>
      <c r="AP26" s="150">
        <f t="shared" si="0"/>
        <v>97</v>
      </c>
      <c r="AQ26" s="195" t="e">
        <f t="shared" si="2"/>
        <v>#DIV/0!</v>
      </c>
      <c r="AR26" s="151" t="s">
        <v>333</v>
      </c>
      <c r="AS26" s="221" t="s">
        <v>682</v>
      </c>
      <c r="AT26" s="151" t="s">
        <v>334</v>
      </c>
      <c r="AU26" s="215" t="s">
        <v>194</v>
      </c>
      <c r="AV26" s="216" t="s">
        <v>262</v>
      </c>
    </row>
    <row r="27" spans="1:48" ht="70">
      <c r="A27" s="173"/>
      <c r="B27" s="173"/>
      <c r="C27" s="173">
        <v>5</v>
      </c>
      <c r="D27" s="150" t="s">
        <v>329</v>
      </c>
      <c r="E27" s="200" t="s">
        <v>335</v>
      </c>
      <c r="F27" s="200" t="s">
        <v>336</v>
      </c>
      <c r="G27" s="147" t="s">
        <v>276</v>
      </c>
      <c r="H27" s="155" t="s">
        <v>304</v>
      </c>
      <c r="I27" s="173" t="s">
        <v>257</v>
      </c>
      <c r="J27" s="200" t="s">
        <v>337</v>
      </c>
      <c r="K27" s="148" t="s">
        <v>258</v>
      </c>
      <c r="L27" s="201"/>
      <c r="M27" s="201"/>
      <c r="N27" s="201"/>
      <c r="O27" s="201"/>
      <c r="P27" s="149" t="s">
        <v>259</v>
      </c>
      <c r="Q27" s="203" t="s">
        <v>268</v>
      </c>
      <c r="R27" s="193"/>
      <c r="S27" s="193"/>
      <c r="T27" s="193"/>
      <c r="U27" s="193"/>
      <c r="V27" s="193"/>
      <c r="W27" s="193"/>
      <c r="X27" s="193"/>
      <c r="Y27" s="193"/>
      <c r="Z27" s="193"/>
      <c r="AA27" s="193"/>
      <c r="AB27" s="193"/>
      <c r="AC27" s="193"/>
      <c r="AD27" s="193"/>
      <c r="AE27" s="193"/>
      <c r="AF27" s="193"/>
      <c r="AG27" s="193"/>
      <c r="AH27" s="193"/>
      <c r="AI27" s="193"/>
      <c r="AJ27" s="173">
        <v>60</v>
      </c>
      <c r="AK27" s="173">
        <v>28</v>
      </c>
      <c r="AL27" s="193"/>
      <c r="AM27" s="193"/>
      <c r="AN27" s="193"/>
      <c r="AO27" s="193"/>
      <c r="AP27" s="150">
        <f t="shared" si="0"/>
        <v>88</v>
      </c>
      <c r="AQ27" s="195" t="e">
        <f t="shared" si="2"/>
        <v>#DIV/0!</v>
      </c>
      <c r="AR27" s="151" t="s">
        <v>338</v>
      </c>
      <c r="AS27" s="221" t="s">
        <v>682</v>
      </c>
      <c r="AT27" s="151" t="s">
        <v>339</v>
      </c>
      <c r="AU27" s="215" t="s">
        <v>194</v>
      </c>
      <c r="AV27" s="216" t="s">
        <v>262</v>
      </c>
    </row>
    <row r="28" spans="1:48" ht="84">
      <c r="A28" s="173"/>
      <c r="B28" s="173"/>
      <c r="C28" s="173">
        <v>6</v>
      </c>
      <c r="D28" s="150" t="s">
        <v>340</v>
      </c>
      <c r="E28" s="200" t="s">
        <v>341</v>
      </c>
      <c r="F28" s="200" t="s">
        <v>342</v>
      </c>
      <c r="G28" s="147" t="s">
        <v>276</v>
      </c>
      <c r="H28" s="155" t="s">
        <v>304</v>
      </c>
      <c r="I28" s="173" t="s">
        <v>257</v>
      </c>
      <c r="J28" s="200" t="s">
        <v>342</v>
      </c>
      <c r="K28" s="148" t="s">
        <v>258</v>
      </c>
      <c r="L28" s="201"/>
      <c r="M28" s="201"/>
      <c r="N28" s="201"/>
      <c r="O28" s="201"/>
      <c r="P28" s="149" t="s">
        <v>259</v>
      </c>
      <c r="Q28" s="203" t="s">
        <v>268</v>
      </c>
      <c r="R28" s="193"/>
      <c r="S28" s="193"/>
      <c r="T28" s="193"/>
      <c r="U28" s="193"/>
      <c r="V28" s="193"/>
      <c r="W28" s="193"/>
      <c r="X28" s="193"/>
      <c r="Y28" s="193"/>
      <c r="Z28" s="193"/>
      <c r="AA28" s="193"/>
      <c r="AB28" s="193"/>
      <c r="AC28" s="193"/>
      <c r="AD28" s="193"/>
      <c r="AE28" s="193"/>
      <c r="AF28" s="193"/>
      <c r="AG28" s="193"/>
      <c r="AH28" s="193"/>
      <c r="AI28" s="193"/>
      <c r="AJ28" s="173">
        <v>136</v>
      </c>
      <c r="AK28" s="173">
        <v>61</v>
      </c>
      <c r="AL28" s="193"/>
      <c r="AM28" s="193"/>
      <c r="AN28" s="193"/>
      <c r="AO28" s="193"/>
      <c r="AP28" s="150">
        <f t="shared" si="0"/>
        <v>197</v>
      </c>
      <c r="AQ28" s="195" t="e">
        <f t="shared" si="2"/>
        <v>#DIV/0!</v>
      </c>
      <c r="AR28" s="151" t="s">
        <v>291</v>
      </c>
      <c r="AS28" s="217" t="s">
        <v>717</v>
      </c>
      <c r="AT28" s="151" t="s">
        <v>292</v>
      </c>
      <c r="AU28" s="215" t="s">
        <v>194</v>
      </c>
      <c r="AV28" s="216" t="s">
        <v>262</v>
      </c>
    </row>
    <row r="29" spans="1:48" ht="58" customHeight="1">
      <c r="A29" s="173"/>
      <c r="B29" s="173"/>
      <c r="C29" s="173">
        <v>6</v>
      </c>
      <c r="D29" s="150" t="s">
        <v>340</v>
      </c>
      <c r="E29" s="200" t="s">
        <v>343</v>
      </c>
      <c r="F29" s="200" t="s">
        <v>344</v>
      </c>
      <c r="G29" s="147" t="s">
        <v>276</v>
      </c>
      <c r="H29" s="155" t="s">
        <v>304</v>
      </c>
      <c r="I29" s="173" t="s">
        <v>257</v>
      </c>
      <c r="J29" s="200" t="s">
        <v>345</v>
      </c>
      <c r="K29" s="148" t="s">
        <v>258</v>
      </c>
      <c r="L29" s="201"/>
      <c r="M29" s="201"/>
      <c r="N29" s="201"/>
      <c r="O29" s="201"/>
      <c r="P29" s="149" t="s">
        <v>259</v>
      </c>
      <c r="Q29" s="203" t="s">
        <v>268</v>
      </c>
      <c r="R29" s="193"/>
      <c r="S29" s="193"/>
      <c r="T29" s="193"/>
      <c r="U29" s="193"/>
      <c r="V29" s="193"/>
      <c r="W29" s="193"/>
      <c r="X29" s="193"/>
      <c r="Y29" s="193"/>
      <c r="Z29" s="193"/>
      <c r="AA29" s="193"/>
      <c r="AB29" s="193"/>
      <c r="AC29" s="193"/>
      <c r="AD29" s="193"/>
      <c r="AE29" s="193"/>
      <c r="AF29" s="193"/>
      <c r="AG29" s="193"/>
      <c r="AH29" s="193"/>
      <c r="AI29" s="193"/>
      <c r="AJ29" s="173">
        <v>81</v>
      </c>
      <c r="AK29" s="173">
        <v>46</v>
      </c>
      <c r="AL29" s="193"/>
      <c r="AM29" s="193"/>
      <c r="AN29" s="193"/>
      <c r="AO29" s="193"/>
      <c r="AP29" s="150">
        <f t="shared" si="0"/>
        <v>127</v>
      </c>
      <c r="AQ29" s="195" t="e">
        <f t="shared" si="2"/>
        <v>#DIV/0!</v>
      </c>
      <c r="AR29" s="151" t="s">
        <v>346</v>
      </c>
      <c r="AS29" s="217" t="s">
        <v>717</v>
      </c>
      <c r="AT29" s="151" t="s">
        <v>347</v>
      </c>
      <c r="AU29" s="215" t="s">
        <v>194</v>
      </c>
      <c r="AV29" s="216" t="s">
        <v>262</v>
      </c>
    </row>
    <row r="30" spans="1:48" ht="70">
      <c r="A30" s="173"/>
      <c r="B30" s="173"/>
      <c r="C30" s="173">
        <v>6</v>
      </c>
      <c r="D30" s="150" t="s">
        <v>340</v>
      </c>
      <c r="E30" s="200" t="s">
        <v>348</v>
      </c>
      <c r="F30" s="200" t="s">
        <v>349</v>
      </c>
      <c r="G30" s="147" t="s">
        <v>276</v>
      </c>
      <c r="H30" s="155" t="s">
        <v>304</v>
      </c>
      <c r="I30" s="173" t="s">
        <v>257</v>
      </c>
      <c r="J30" s="200" t="s">
        <v>350</v>
      </c>
      <c r="K30" s="148" t="s">
        <v>258</v>
      </c>
      <c r="L30" s="201"/>
      <c r="M30" s="201"/>
      <c r="N30" s="201"/>
      <c r="O30" s="201"/>
      <c r="P30" s="149" t="s">
        <v>259</v>
      </c>
      <c r="Q30" s="203" t="s">
        <v>268</v>
      </c>
      <c r="R30" s="193"/>
      <c r="S30" s="193"/>
      <c r="T30" s="193"/>
      <c r="U30" s="193"/>
      <c r="V30" s="193"/>
      <c r="W30" s="193"/>
      <c r="X30" s="193"/>
      <c r="Y30" s="193"/>
      <c r="Z30" s="193"/>
      <c r="AA30" s="193"/>
      <c r="AB30" s="193"/>
      <c r="AC30" s="193"/>
      <c r="AD30" s="193"/>
      <c r="AE30" s="193"/>
      <c r="AF30" s="193"/>
      <c r="AG30" s="193"/>
      <c r="AH30" s="193"/>
      <c r="AI30" s="193"/>
      <c r="AJ30" s="173">
        <v>42</v>
      </c>
      <c r="AK30" s="173">
        <v>8</v>
      </c>
      <c r="AL30" s="193"/>
      <c r="AM30" s="193"/>
      <c r="AN30" s="193"/>
      <c r="AO30" s="193"/>
      <c r="AP30" s="150">
        <f t="shared" si="0"/>
        <v>50</v>
      </c>
      <c r="AQ30" s="195" t="e">
        <f t="shared" si="2"/>
        <v>#DIV/0!</v>
      </c>
      <c r="AR30" s="151" t="s">
        <v>351</v>
      </c>
      <c r="AS30" s="217" t="s">
        <v>717</v>
      </c>
      <c r="AT30" s="151" t="s">
        <v>352</v>
      </c>
      <c r="AU30" s="215" t="s">
        <v>194</v>
      </c>
      <c r="AV30" s="216" t="s">
        <v>262</v>
      </c>
    </row>
    <row r="31" spans="1:48" ht="70">
      <c r="A31" s="173"/>
      <c r="B31" s="173"/>
      <c r="C31" s="173">
        <v>6</v>
      </c>
      <c r="D31" s="150" t="s">
        <v>340</v>
      </c>
      <c r="E31" s="200" t="s">
        <v>353</v>
      </c>
      <c r="F31" s="148" t="s">
        <v>354</v>
      </c>
      <c r="G31" s="147" t="s">
        <v>276</v>
      </c>
      <c r="H31" s="155" t="s">
        <v>304</v>
      </c>
      <c r="I31" s="173" t="s">
        <v>257</v>
      </c>
      <c r="J31" s="148" t="s">
        <v>355</v>
      </c>
      <c r="K31" s="148" t="s">
        <v>258</v>
      </c>
      <c r="L31" s="201"/>
      <c r="M31" s="201"/>
      <c r="N31" s="201"/>
      <c r="O31" s="201"/>
      <c r="P31" s="149" t="s">
        <v>259</v>
      </c>
      <c r="Q31" s="203" t="s">
        <v>268</v>
      </c>
      <c r="R31" s="193"/>
      <c r="S31" s="193"/>
      <c r="T31" s="193"/>
      <c r="U31" s="193"/>
      <c r="V31" s="193"/>
      <c r="W31" s="193"/>
      <c r="X31" s="193"/>
      <c r="Y31" s="193"/>
      <c r="Z31" s="193"/>
      <c r="AA31" s="193"/>
      <c r="AB31" s="193"/>
      <c r="AC31" s="193"/>
      <c r="AD31" s="193"/>
      <c r="AE31" s="193"/>
      <c r="AF31" s="193"/>
      <c r="AG31" s="193"/>
      <c r="AH31" s="193"/>
      <c r="AI31" s="193"/>
      <c r="AJ31" s="173">
        <v>13</v>
      </c>
      <c r="AK31" s="173">
        <v>7</v>
      </c>
      <c r="AL31" s="193"/>
      <c r="AM31" s="193"/>
      <c r="AN31" s="193"/>
      <c r="AO31" s="193"/>
      <c r="AP31" s="150">
        <f t="shared" si="0"/>
        <v>20</v>
      </c>
      <c r="AQ31" s="195" t="e">
        <f t="shared" si="2"/>
        <v>#DIV/0!</v>
      </c>
      <c r="AR31" s="151" t="s">
        <v>356</v>
      </c>
      <c r="AS31" s="217" t="s">
        <v>717</v>
      </c>
      <c r="AT31" s="151" t="s">
        <v>357</v>
      </c>
      <c r="AU31" s="215" t="s">
        <v>194</v>
      </c>
      <c r="AV31" s="216" t="s">
        <v>262</v>
      </c>
    </row>
    <row r="32" spans="1:48" ht="302.25" customHeight="1">
      <c r="A32" s="173"/>
      <c r="B32" s="173"/>
      <c r="C32" s="173">
        <v>7</v>
      </c>
      <c r="D32" s="148" t="s">
        <v>358</v>
      </c>
      <c r="E32" s="148" t="s">
        <v>359</v>
      </c>
      <c r="F32" s="148" t="s">
        <v>360</v>
      </c>
      <c r="G32" s="147" t="s">
        <v>276</v>
      </c>
      <c r="H32" s="155" t="s">
        <v>304</v>
      </c>
      <c r="I32" s="173" t="s">
        <v>257</v>
      </c>
      <c r="J32" s="148" t="s">
        <v>360</v>
      </c>
      <c r="K32" s="148" t="s">
        <v>258</v>
      </c>
      <c r="L32" s="201"/>
      <c r="M32" s="201"/>
      <c r="N32" s="201"/>
      <c r="O32" s="201"/>
      <c r="P32" s="149" t="s">
        <v>259</v>
      </c>
      <c r="Q32" s="201" t="s">
        <v>268</v>
      </c>
      <c r="R32" s="193"/>
      <c r="S32" s="193"/>
      <c r="T32" s="193"/>
      <c r="U32" s="193"/>
      <c r="V32" s="193"/>
      <c r="W32" s="193"/>
      <c r="X32" s="193"/>
      <c r="Y32" s="193"/>
      <c r="Z32" s="193"/>
      <c r="AA32" s="193"/>
      <c r="AB32" s="193"/>
      <c r="AC32" s="193"/>
      <c r="AD32" s="193"/>
      <c r="AE32" s="193"/>
      <c r="AF32" s="193"/>
      <c r="AG32" s="193"/>
      <c r="AH32" s="193"/>
      <c r="AI32" s="193"/>
      <c r="AJ32" s="193">
        <v>3443</v>
      </c>
      <c r="AK32" s="193">
        <v>3390</v>
      </c>
      <c r="AL32" s="193"/>
      <c r="AM32" s="193"/>
      <c r="AN32" s="193"/>
      <c r="AO32" s="193"/>
      <c r="AP32" s="150">
        <f t="shared" si="0"/>
        <v>6833</v>
      </c>
      <c r="AQ32" s="195"/>
      <c r="AR32" s="204" t="s">
        <v>719</v>
      </c>
      <c r="AS32" s="219" t="s">
        <v>683</v>
      </c>
      <c r="AT32" s="151" t="s">
        <v>361</v>
      </c>
      <c r="AU32" s="205" t="s">
        <v>362</v>
      </c>
      <c r="AV32" s="206" t="s">
        <v>262</v>
      </c>
    </row>
    <row r="33" spans="1:48" ht="140">
      <c r="A33" s="173"/>
      <c r="B33" s="173"/>
      <c r="C33" s="173">
        <v>8</v>
      </c>
      <c r="D33" s="150" t="s">
        <v>363</v>
      </c>
      <c r="E33" s="148" t="s">
        <v>364</v>
      </c>
      <c r="F33" s="148" t="s">
        <v>365</v>
      </c>
      <c r="G33" s="147" t="s">
        <v>276</v>
      </c>
      <c r="H33" s="155" t="s">
        <v>304</v>
      </c>
      <c r="I33" s="173" t="s">
        <v>257</v>
      </c>
      <c r="J33" s="148" t="s">
        <v>366</v>
      </c>
      <c r="K33" s="148" t="s">
        <v>258</v>
      </c>
      <c r="L33" s="201"/>
      <c r="M33" s="201"/>
      <c r="N33" s="201"/>
      <c r="O33" s="201"/>
      <c r="P33" s="149" t="s">
        <v>259</v>
      </c>
      <c r="Q33" s="201" t="s">
        <v>268</v>
      </c>
      <c r="R33" s="193"/>
      <c r="S33" s="193"/>
      <c r="T33" s="193"/>
      <c r="U33" s="193"/>
      <c r="V33" s="193"/>
      <c r="W33" s="193"/>
      <c r="X33" s="193"/>
      <c r="Y33" s="193"/>
      <c r="Z33" s="193"/>
      <c r="AA33" s="193"/>
      <c r="AB33" s="193"/>
      <c r="AC33" s="193"/>
      <c r="AD33" s="193"/>
      <c r="AE33" s="193"/>
      <c r="AF33" s="193"/>
      <c r="AG33" s="193"/>
      <c r="AH33" s="193"/>
      <c r="AI33" s="193"/>
      <c r="AJ33" s="193">
        <v>1028</v>
      </c>
      <c r="AK33" s="193">
        <v>914</v>
      </c>
      <c r="AL33" s="193"/>
      <c r="AM33" s="193"/>
      <c r="AN33" s="193"/>
      <c r="AO33" s="193"/>
      <c r="AP33" s="150">
        <f t="shared" ref="AP33:AP34" si="3">AJ33+AK33</f>
        <v>1942</v>
      </c>
      <c r="AQ33" s="195"/>
      <c r="AR33" s="204" t="s">
        <v>367</v>
      </c>
      <c r="AS33" s="219" t="s">
        <v>683</v>
      </c>
      <c r="AT33" s="151" t="s">
        <v>368</v>
      </c>
      <c r="AU33" s="202" t="s">
        <v>194</v>
      </c>
      <c r="AV33" s="206" t="s">
        <v>262</v>
      </c>
    </row>
    <row r="34" spans="1:48" ht="70">
      <c r="A34" s="173"/>
      <c r="B34" s="173"/>
      <c r="C34" s="173">
        <v>8</v>
      </c>
      <c r="D34" s="150" t="s">
        <v>363</v>
      </c>
      <c r="E34" s="148" t="s">
        <v>369</v>
      </c>
      <c r="F34" s="148" t="s">
        <v>370</v>
      </c>
      <c r="G34" s="147" t="s">
        <v>276</v>
      </c>
      <c r="H34" s="155" t="s">
        <v>304</v>
      </c>
      <c r="I34" s="173" t="s">
        <v>257</v>
      </c>
      <c r="J34" s="148" t="s">
        <v>371</v>
      </c>
      <c r="K34" s="148" t="s">
        <v>258</v>
      </c>
      <c r="L34" s="193"/>
      <c r="M34" s="193"/>
      <c r="N34" s="193"/>
      <c r="O34" s="193"/>
      <c r="P34" s="149" t="s">
        <v>259</v>
      </c>
      <c r="Q34" s="173" t="s">
        <v>268</v>
      </c>
      <c r="R34" s="193"/>
      <c r="S34" s="193"/>
      <c r="T34" s="193"/>
      <c r="U34" s="193"/>
      <c r="V34" s="193"/>
      <c r="W34" s="193"/>
      <c r="X34" s="193"/>
      <c r="Y34" s="193"/>
      <c r="Z34" s="193"/>
      <c r="AA34" s="193"/>
      <c r="AB34" s="193"/>
      <c r="AC34" s="193"/>
      <c r="AD34" s="193"/>
      <c r="AE34" s="193"/>
      <c r="AF34" s="193"/>
      <c r="AG34" s="193"/>
      <c r="AH34" s="193"/>
      <c r="AI34" s="193"/>
      <c r="AJ34" s="193">
        <v>822</v>
      </c>
      <c r="AK34" s="193">
        <v>727</v>
      </c>
      <c r="AL34" s="193"/>
      <c r="AM34" s="193"/>
      <c r="AN34" s="193"/>
      <c r="AO34" s="193"/>
      <c r="AP34" s="150">
        <f t="shared" si="3"/>
        <v>1549</v>
      </c>
      <c r="AQ34" s="195"/>
      <c r="AR34" s="207" t="s">
        <v>372</v>
      </c>
      <c r="AS34" s="223" t="s">
        <v>683</v>
      </c>
      <c r="AT34" s="207" t="s">
        <v>373</v>
      </c>
      <c r="AU34" s="195" t="s">
        <v>194</v>
      </c>
      <c r="AV34" s="193" t="s">
        <v>262</v>
      </c>
    </row>
    <row r="35" spans="1:48" ht="98">
      <c r="A35" s="173"/>
      <c r="B35" s="173"/>
      <c r="C35" s="173">
        <v>9</v>
      </c>
      <c r="D35" s="150" t="s">
        <v>374</v>
      </c>
      <c r="E35" s="148" t="s">
        <v>375</v>
      </c>
      <c r="F35" s="148" t="s">
        <v>376</v>
      </c>
      <c r="G35" s="147" t="s">
        <v>276</v>
      </c>
      <c r="H35" s="155" t="s">
        <v>304</v>
      </c>
      <c r="I35" s="173" t="s">
        <v>257</v>
      </c>
      <c r="J35" s="148" t="s">
        <v>377</v>
      </c>
      <c r="K35" s="148" t="s">
        <v>258</v>
      </c>
      <c r="L35" s="193"/>
      <c r="M35" s="193"/>
      <c r="N35" s="193"/>
      <c r="O35" s="193"/>
      <c r="P35" s="149" t="s">
        <v>259</v>
      </c>
      <c r="Q35" s="147" t="s">
        <v>378</v>
      </c>
      <c r="R35" s="193"/>
      <c r="S35" s="193"/>
      <c r="T35" s="193"/>
      <c r="U35" s="193"/>
      <c r="V35" s="193"/>
      <c r="W35" s="193"/>
      <c r="X35" s="193"/>
      <c r="Y35" s="193"/>
      <c r="Z35" s="193"/>
      <c r="AA35" s="193"/>
      <c r="AB35" s="193"/>
      <c r="AC35" s="193"/>
      <c r="AD35" s="193"/>
      <c r="AE35" s="193"/>
      <c r="AF35" s="193"/>
      <c r="AG35" s="193"/>
      <c r="AH35" s="193"/>
      <c r="AI35" s="193"/>
      <c r="AJ35" s="224">
        <v>895</v>
      </c>
      <c r="AK35" s="224">
        <v>863</v>
      </c>
      <c r="AL35" s="224"/>
      <c r="AM35" s="224"/>
      <c r="AN35" s="224"/>
      <c r="AO35" s="224"/>
      <c r="AP35" s="224">
        <f>SUM(AJ35:AO35)</f>
        <v>1758</v>
      </c>
      <c r="AQ35" s="225" t="e">
        <f t="shared" si="2"/>
        <v>#DIV/0!</v>
      </c>
      <c r="AR35" s="612" t="s">
        <v>773</v>
      </c>
      <c r="AS35" s="221" t="s">
        <v>684</v>
      </c>
      <c r="AT35" s="226" t="s">
        <v>379</v>
      </c>
      <c r="AU35" s="195" t="s">
        <v>194</v>
      </c>
      <c r="AV35" s="193" t="s">
        <v>262</v>
      </c>
    </row>
    <row r="36" spans="1:48" ht="98">
      <c r="A36" s="173"/>
      <c r="B36" s="173"/>
      <c r="C36" s="173">
        <v>9</v>
      </c>
      <c r="D36" s="150" t="s">
        <v>374</v>
      </c>
      <c r="E36" s="148" t="s">
        <v>380</v>
      </c>
      <c r="F36" s="148" t="s">
        <v>381</v>
      </c>
      <c r="G36" s="147" t="s">
        <v>276</v>
      </c>
      <c r="H36" s="155" t="s">
        <v>304</v>
      </c>
      <c r="I36" s="173" t="s">
        <v>257</v>
      </c>
      <c r="J36" s="148" t="s">
        <v>382</v>
      </c>
      <c r="K36" s="148" t="s">
        <v>258</v>
      </c>
      <c r="L36" s="193"/>
      <c r="M36" s="193"/>
      <c r="N36" s="193"/>
      <c r="O36" s="193"/>
      <c r="P36" s="149" t="s">
        <v>259</v>
      </c>
      <c r="Q36" s="147" t="s">
        <v>378</v>
      </c>
      <c r="R36" s="193"/>
      <c r="S36" s="193"/>
      <c r="T36" s="193"/>
      <c r="U36" s="193"/>
      <c r="V36" s="193"/>
      <c r="W36" s="193"/>
      <c r="X36" s="193"/>
      <c r="Y36" s="193"/>
      <c r="Z36" s="193"/>
      <c r="AA36" s="193"/>
      <c r="AB36" s="193"/>
      <c r="AC36" s="193"/>
      <c r="AD36" s="193"/>
      <c r="AE36" s="193"/>
      <c r="AF36" s="193"/>
      <c r="AG36" s="193"/>
      <c r="AH36" s="193"/>
      <c r="AI36" s="193"/>
      <c r="AJ36" s="224">
        <v>646</v>
      </c>
      <c r="AK36" s="224">
        <v>603</v>
      </c>
      <c r="AL36" s="224"/>
      <c r="AM36" s="224"/>
      <c r="AN36" s="224"/>
      <c r="AO36" s="224"/>
      <c r="AP36" s="224">
        <f t="shared" ref="AP36:AP41" si="4">SUM(AJ36:AO36)</f>
        <v>1249</v>
      </c>
      <c r="AQ36" s="225" t="e">
        <f t="shared" si="2"/>
        <v>#DIV/0!</v>
      </c>
      <c r="AR36" s="612" t="s">
        <v>774</v>
      </c>
      <c r="AS36" s="221" t="s">
        <v>684</v>
      </c>
      <c r="AT36" s="226" t="s">
        <v>383</v>
      </c>
      <c r="AU36" s="195" t="s">
        <v>194</v>
      </c>
      <c r="AV36" s="193" t="s">
        <v>262</v>
      </c>
    </row>
    <row r="37" spans="1:48" ht="84">
      <c r="A37" s="173"/>
      <c r="B37" s="173"/>
      <c r="C37" s="173">
        <v>10</v>
      </c>
      <c r="D37" s="150" t="s">
        <v>384</v>
      </c>
      <c r="E37" s="148" t="s">
        <v>385</v>
      </c>
      <c r="F37" s="148" t="s">
        <v>386</v>
      </c>
      <c r="G37" s="147" t="s">
        <v>276</v>
      </c>
      <c r="H37" s="155" t="s">
        <v>304</v>
      </c>
      <c r="I37" s="173" t="s">
        <v>257</v>
      </c>
      <c r="J37" s="148" t="s">
        <v>387</v>
      </c>
      <c r="K37" s="148" t="s">
        <v>258</v>
      </c>
      <c r="L37" s="193"/>
      <c r="M37" s="193"/>
      <c r="N37" s="193"/>
      <c r="O37" s="193"/>
      <c r="P37" s="149" t="s">
        <v>259</v>
      </c>
      <c r="Q37" s="147" t="s">
        <v>378</v>
      </c>
      <c r="R37" s="193"/>
      <c r="S37" s="193"/>
      <c r="T37" s="193"/>
      <c r="U37" s="193"/>
      <c r="V37" s="193"/>
      <c r="W37" s="193"/>
      <c r="X37" s="193"/>
      <c r="Y37" s="193"/>
      <c r="Z37" s="193"/>
      <c r="AA37" s="193"/>
      <c r="AB37" s="193"/>
      <c r="AC37" s="193"/>
      <c r="AD37" s="193"/>
      <c r="AE37" s="193"/>
      <c r="AF37" s="193"/>
      <c r="AG37" s="193"/>
      <c r="AH37" s="193"/>
      <c r="AI37" s="193"/>
      <c r="AJ37" s="224">
        <v>148</v>
      </c>
      <c r="AK37" s="224">
        <v>180</v>
      </c>
      <c r="AL37" s="224"/>
      <c r="AM37" s="224"/>
      <c r="AN37" s="224"/>
      <c r="AO37" s="224"/>
      <c r="AP37" s="224">
        <f t="shared" si="4"/>
        <v>328</v>
      </c>
      <c r="AQ37" s="225" t="e">
        <f t="shared" si="2"/>
        <v>#DIV/0!</v>
      </c>
      <c r="AR37" s="612" t="s">
        <v>388</v>
      </c>
      <c r="AS37" s="221" t="s">
        <v>685</v>
      </c>
      <c r="AT37" s="226" t="s">
        <v>389</v>
      </c>
      <c r="AU37" s="195" t="s">
        <v>194</v>
      </c>
      <c r="AV37" s="193" t="s">
        <v>262</v>
      </c>
    </row>
    <row r="38" spans="1:48" ht="84">
      <c r="A38" s="173"/>
      <c r="B38" s="173"/>
      <c r="C38" s="173">
        <v>10</v>
      </c>
      <c r="D38" s="150" t="s">
        <v>384</v>
      </c>
      <c r="E38" s="148" t="s">
        <v>390</v>
      </c>
      <c r="F38" s="148" t="s">
        <v>391</v>
      </c>
      <c r="G38" s="147" t="s">
        <v>276</v>
      </c>
      <c r="H38" s="155" t="s">
        <v>304</v>
      </c>
      <c r="I38" s="173" t="s">
        <v>257</v>
      </c>
      <c r="J38" s="148" t="s">
        <v>391</v>
      </c>
      <c r="K38" s="148" t="s">
        <v>258</v>
      </c>
      <c r="L38" s="193"/>
      <c r="M38" s="193"/>
      <c r="N38" s="193"/>
      <c r="O38" s="193"/>
      <c r="P38" s="149" t="s">
        <v>259</v>
      </c>
      <c r="Q38" s="147" t="s">
        <v>378</v>
      </c>
      <c r="R38" s="193"/>
      <c r="S38" s="193"/>
      <c r="T38" s="193"/>
      <c r="U38" s="193"/>
      <c r="V38" s="193"/>
      <c r="W38" s="193"/>
      <c r="X38" s="193"/>
      <c r="Y38" s="193"/>
      <c r="Z38" s="193"/>
      <c r="AA38" s="193"/>
      <c r="AB38" s="193"/>
      <c r="AC38" s="193"/>
      <c r="AD38" s="193"/>
      <c r="AE38" s="193"/>
      <c r="AF38" s="193"/>
      <c r="AG38" s="193"/>
      <c r="AH38" s="193"/>
      <c r="AI38" s="193"/>
      <c r="AJ38" s="224">
        <v>71</v>
      </c>
      <c r="AK38" s="224">
        <v>110</v>
      </c>
      <c r="AL38" s="224"/>
      <c r="AM38" s="224"/>
      <c r="AN38" s="224"/>
      <c r="AO38" s="224"/>
      <c r="AP38" s="224">
        <f t="shared" si="4"/>
        <v>181</v>
      </c>
      <c r="AQ38" s="225" t="e">
        <f t="shared" si="2"/>
        <v>#DIV/0!</v>
      </c>
      <c r="AR38" s="612" t="s">
        <v>775</v>
      </c>
      <c r="AS38" s="221" t="s">
        <v>685</v>
      </c>
      <c r="AT38" s="226" t="s">
        <v>392</v>
      </c>
      <c r="AU38" s="195" t="s">
        <v>194</v>
      </c>
      <c r="AV38" s="193" t="s">
        <v>262</v>
      </c>
    </row>
    <row r="39" spans="1:48" ht="84">
      <c r="A39" s="173"/>
      <c r="B39" s="173"/>
      <c r="C39" s="173">
        <v>10</v>
      </c>
      <c r="D39" s="150" t="s">
        <v>384</v>
      </c>
      <c r="E39" s="148" t="s">
        <v>393</v>
      </c>
      <c r="F39" s="148" t="s">
        <v>394</v>
      </c>
      <c r="G39" s="147" t="s">
        <v>276</v>
      </c>
      <c r="H39" s="155" t="s">
        <v>304</v>
      </c>
      <c r="I39" s="173" t="s">
        <v>257</v>
      </c>
      <c r="J39" s="148" t="s">
        <v>395</v>
      </c>
      <c r="K39" s="148" t="s">
        <v>258</v>
      </c>
      <c r="L39" s="193"/>
      <c r="M39" s="193"/>
      <c r="N39" s="193"/>
      <c r="O39" s="193"/>
      <c r="P39" s="149" t="s">
        <v>259</v>
      </c>
      <c r="Q39" s="147" t="s">
        <v>378</v>
      </c>
      <c r="R39" s="193"/>
      <c r="S39" s="193"/>
      <c r="T39" s="193"/>
      <c r="U39" s="193"/>
      <c r="V39" s="193"/>
      <c r="W39" s="193"/>
      <c r="X39" s="193"/>
      <c r="Y39" s="193"/>
      <c r="Z39" s="193"/>
      <c r="AA39" s="193"/>
      <c r="AB39" s="193"/>
      <c r="AC39" s="193"/>
      <c r="AD39" s="193"/>
      <c r="AE39" s="193"/>
      <c r="AF39" s="193"/>
      <c r="AG39" s="193"/>
      <c r="AH39" s="193"/>
      <c r="AI39" s="193"/>
      <c r="AJ39" s="224">
        <v>70</v>
      </c>
      <c r="AK39" s="224">
        <v>77</v>
      </c>
      <c r="AL39" s="224"/>
      <c r="AM39" s="224"/>
      <c r="AN39" s="224"/>
      <c r="AO39" s="224"/>
      <c r="AP39" s="224">
        <f t="shared" si="4"/>
        <v>147</v>
      </c>
      <c r="AQ39" s="225" t="e">
        <f t="shared" si="2"/>
        <v>#DIV/0!</v>
      </c>
      <c r="AR39" s="612" t="s">
        <v>776</v>
      </c>
      <c r="AS39" s="221" t="s">
        <v>685</v>
      </c>
      <c r="AT39" s="226" t="s">
        <v>396</v>
      </c>
      <c r="AU39" s="195" t="s">
        <v>194</v>
      </c>
      <c r="AV39" s="193" t="s">
        <v>262</v>
      </c>
    </row>
    <row r="40" spans="1:48" ht="168">
      <c r="A40" s="173"/>
      <c r="B40" s="173"/>
      <c r="C40" s="173">
        <v>11</v>
      </c>
      <c r="D40" s="148" t="s">
        <v>397</v>
      </c>
      <c r="E40" s="148" t="s">
        <v>398</v>
      </c>
      <c r="F40" s="148" t="s">
        <v>399</v>
      </c>
      <c r="G40" s="147" t="s">
        <v>276</v>
      </c>
      <c r="H40" s="155" t="s">
        <v>304</v>
      </c>
      <c r="I40" s="173" t="s">
        <v>257</v>
      </c>
      <c r="J40" s="148" t="s">
        <v>400</v>
      </c>
      <c r="K40" s="148" t="s">
        <v>258</v>
      </c>
      <c r="L40" s="193"/>
      <c r="M40" s="193"/>
      <c r="N40" s="193"/>
      <c r="O40" s="193"/>
      <c r="P40" s="149" t="s">
        <v>259</v>
      </c>
      <c r="Q40" s="173" t="s">
        <v>401</v>
      </c>
      <c r="R40" s="193"/>
      <c r="S40" s="193"/>
      <c r="T40" s="193"/>
      <c r="U40" s="193"/>
      <c r="V40" s="193"/>
      <c r="W40" s="193"/>
      <c r="X40" s="193"/>
      <c r="Y40" s="193"/>
      <c r="Z40" s="193"/>
      <c r="AA40" s="193"/>
      <c r="AB40" s="193"/>
      <c r="AC40" s="193"/>
      <c r="AD40" s="193"/>
      <c r="AE40" s="193"/>
      <c r="AF40" s="193"/>
      <c r="AG40" s="193"/>
      <c r="AH40" s="193"/>
      <c r="AI40" s="193"/>
      <c r="AJ40" s="193">
        <v>64</v>
      </c>
      <c r="AK40" s="193">
        <v>0</v>
      </c>
      <c r="AL40" s="193"/>
      <c r="AM40" s="193"/>
      <c r="AN40" s="193"/>
      <c r="AO40" s="193"/>
      <c r="AP40" s="193">
        <f t="shared" si="4"/>
        <v>64</v>
      </c>
      <c r="AQ40" s="195" t="e">
        <f t="shared" si="2"/>
        <v>#DIV/0!</v>
      </c>
      <c r="AR40" s="209" t="s">
        <v>282</v>
      </c>
      <c r="AS40" s="221" t="s">
        <v>686</v>
      </c>
      <c r="AT40" s="209" t="s">
        <v>283</v>
      </c>
      <c r="AU40" s="209" t="s">
        <v>207</v>
      </c>
      <c r="AV40" s="153" t="s">
        <v>208</v>
      </c>
    </row>
    <row r="41" spans="1:48" ht="138.65" customHeight="1">
      <c r="A41" s="173"/>
      <c r="B41" s="173"/>
      <c r="C41" s="173">
        <v>12</v>
      </c>
      <c r="D41" s="148" t="s">
        <v>402</v>
      </c>
      <c r="E41" s="148" t="s">
        <v>403</v>
      </c>
      <c r="F41" s="193" t="s">
        <v>404</v>
      </c>
      <c r="G41" s="147" t="s">
        <v>276</v>
      </c>
      <c r="H41" s="155" t="s">
        <v>304</v>
      </c>
      <c r="I41" s="173" t="s">
        <v>257</v>
      </c>
      <c r="J41" s="150" t="s">
        <v>405</v>
      </c>
      <c r="K41" s="148" t="s">
        <v>258</v>
      </c>
      <c r="L41" s="193"/>
      <c r="M41" s="193"/>
      <c r="N41" s="193"/>
      <c r="O41" s="193"/>
      <c r="P41" s="149" t="s">
        <v>259</v>
      </c>
      <c r="Q41" s="173" t="s">
        <v>401</v>
      </c>
      <c r="R41" s="193"/>
      <c r="S41" s="193"/>
      <c r="T41" s="193"/>
      <c r="U41" s="193"/>
      <c r="V41" s="193"/>
      <c r="W41" s="193"/>
      <c r="X41" s="193"/>
      <c r="Y41" s="193"/>
      <c r="Z41" s="193"/>
      <c r="AA41" s="193"/>
      <c r="AB41" s="193"/>
      <c r="AC41" s="193"/>
      <c r="AD41" s="193"/>
      <c r="AE41" s="193"/>
      <c r="AF41" s="193"/>
      <c r="AG41" s="193"/>
      <c r="AH41" s="193"/>
      <c r="AI41" s="193"/>
      <c r="AJ41" s="193">
        <v>24</v>
      </c>
      <c r="AK41" s="193">
        <v>0</v>
      </c>
      <c r="AL41" s="193"/>
      <c r="AM41" s="193"/>
      <c r="AN41" s="193"/>
      <c r="AO41" s="193"/>
      <c r="AP41" s="193">
        <f t="shared" si="4"/>
        <v>24</v>
      </c>
      <c r="AQ41" s="195" t="e">
        <f t="shared" si="2"/>
        <v>#DIV/0!</v>
      </c>
      <c r="AR41" s="227" t="s">
        <v>406</v>
      </c>
      <c r="AS41" s="221" t="s">
        <v>687</v>
      </c>
      <c r="AT41" s="227" t="s">
        <v>407</v>
      </c>
      <c r="AU41" s="209" t="s">
        <v>207</v>
      </c>
      <c r="AV41" s="153" t="s">
        <v>208</v>
      </c>
    </row>
    <row r="42" spans="1:48" ht="162" customHeight="1">
      <c r="A42" s="173"/>
      <c r="B42" s="173"/>
      <c r="C42" s="173">
        <v>13</v>
      </c>
      <c r="D42" s="148" t="s">
        <v>408</v>
      </c>
      <c r="E42" s="148" t="s">
        <v>409</v>
      </c>
      <c r="F42" s="148" t="s">
        <v>410</v>
      </c>
      <c r="G42" s="147" t="s">
        <v>276</v>
      </c>
      <c r="H42" s="155" t="s">
        <v>304</v>
      </c>
      <c r="I42" s="173" t="s">
        <v>257</v>
      </c>
      <c r="J42" s="148" t="s">
        <v>411</v>
      </c>
      <c r="K42" s="148" t="s">
        <v>258</v>
      </c>
      <c r="L42" s="193"/>
      <c r="M42" s="193"/>
      <c r="N42" s="193"/>
      <c r="O42" s="193"/>
      <c r="P42" s="149" t="s">
        <v>259</v>
      </c>
      <c r="Q42" s="173" t="s">
        <v>401</v>
      </c>
      <c r="R42" s="193"/>
      <c r="S42" s="193"/>
      <c r="T42" s="193"/>
      <c r="U42" s="193"/>
      <c r="V42" s="193"/>
      <c r="W42" s="193"/>
      <c r="X42" s="193"/>
      <c r="Y42" s="193"/>
      <c r="Z42" s="193"/>
      <c r="AA42" s="193"/>
      <c r="AB42" s="193"/>
      <c r="AC42" s="193"/>
      <c r="AD42" s="193"/>
      <c r="AE42" s="193"/>
      <c r="AF42" s="193"/>
      <c r="AG42" s="193"/>
      <c r="AH42" s="193"/>
      <c r="AI42" s="193"/>
      <c r="AJ42" s="193">
        <v>88</v>
      </c>
      <c r="AK42" s="193">
        <v>0</v>
      </c>
      <c r="AL42" s="193"/>
      <c r="AM42" s="193"/>
      <c r="AN42" s="193"/>
      <c r="AO42" s="193"/>
      <c r="AP42" s="150">
        <f t="shared" ref="AP42:AP52" si="5">AJ42+AK42</f>
        <v>88</v>
      </c>
      <c r="AQ42" s="195" t="e">
        <f t="shared" si="2"/>
        <v>#DIV/0!</v>
      </c>
      <c r="AR42" s="227" t="s">
        <v>412</v>
      </c>
      <c r="AS42" s="221" t="s">
        <v>688</v>
      </c>
      <c r="AT42" s="227" t="s">
        <v>413</v>
      </c>
      <c r="AU42" s="209" t="s">
        <v>207</v>
      </c>
      <c r="AV42" s="153" t="s">
        <v>208</v>
      </c>
    </row>
    <row r="43" spans="1:48" ht="276.75" customHeight="1">
      <c r="A43" s="228"/>
      <c r="B43" s="228"/>
      <c r="C43" s="228">
        <v>14</v>
      </c>
      <c r="D43" s="208" t="s">
        <v>414</v>
      </c>
      <c r="E43" s="208" t="s">
        <v>415</v>
      </c>
      <c r="F43" s="209" t="s">
        <v>416</v>
      </c>
      <c r="G43" s="210" t="s">
        <v>276</v>
      </c>
      <c r="H43" s="229" t="s">
        <v>304</v>
      </c>
      <c r="I43" s="228" t="s">
        <v>257</v>
      </c>
      <c r="J43" s="209" t="s">
        <v>417</v>
      </c>
      <c r="K43" s="208" t="s">
        <v>258</v>
      </c>
      <c r="L43" s="224"/>
      <c r="M43" s="224"/>
      <c r="N43" s="224"/>
      <c r="O43" s="224"/>
      <c r="P43" s="230" t="s">
        <v>259</v>
      </c>
      <c r="Q43" s="228" t="s">
        <v>268</v>
      </c>
      <c r="R43" s="224"/>
      <c r="S43" s="224"/>
      <c r="T43" s="224"/>
      <c r="U43" s="224"/>
      <c r="V43" s="224"/>
      <c r="W43" s="224"/>
      <c r="X43" s="224"/>
      <c r="Y43" s="224"/>
      <c r="Z43" s="224"/>
      <c r="AA43" s="224"/>
      <c r="AB43" s="224"/>
      <c r="AC43" s="224"/>
      <c r="AD43" s="224"/>
      <c r="AE43" s="224"/>
      <c r="AF43" s="224"/>
      <c r="AG43" s="224"/>
      <c r="AH43" s="224"/>
      <c r="AI43" s="224"/>
      <c r="AJ43" s="224">
        <v>370</v>
      </c>
      <c r="AK43" s="224">
        <v>0</v>
      </c>
      <c r="AL43" s="224"/>
      <c r="AM43" s="224"/>
      <c r="AN43" s="224"/>
      <c r="AO43" s="224"/>
      <c r="AP43" s="150">
        <f t="shared" si="5"/>
        <v>370</v>
      </c>
      <c r="AQ43" s="225" t="e">
        <f t="shared" si="2"/>
        <v>#DIV/0!</v>
      </c>
      <c r="AR43" s="227" t="s">
        <v>720</v>
      </c>
      <c r="AS43" s="221" t="s">
        <v>689</v>
      </c>
      <c r="AT43" s="227" t="s">
        <v>722</v>
      </c>
      <c r="AU43" s="227" t="s">
        <v>423</v>
      </c>
      <c r="AV43" s="209" t="s">
        <v>424</v>
      </c>
    </row>
    <row r="44" spans="1:48" ht="196">
      <c r="A44" s="228"/>
      <c r="B44" s="228"/>
      <c r="C44" s="228">
        <v>15</v>
      </c>
      <c r="D44" s="208" t="s">
        <v>418</v>
      </c>
      <c r="E44" s="208" t="s">
        <v>419</v>
      </c>
      <c r="F44" s="209" t="s">
        <v>420</v>
      </c>
      <c r="G44" s="210" t="s">
        <v>276</v>
      </c>
      <c r="H44" s="229" t="s">
        <v>304</v>
      </c>
      <c r="I44" s="228" t="s">
        <v>257</v>
      </c>
      <c r="J44" s="209" t="s">
        <v>421</v>
      </c>
      <c r="K44" s="208" t="s">
        <v>258</v>
      </c>
      <c r="L44" s="224"/>
      <c r="M44" s="224"/>
      <c r="N44" s="224"/>
      <c r="O44" s="224"/>
      <c r="P44" s="230" t="s">
        <v>259</v>
      </c>
      <c r="Q44" s="228" t="s">
        <v>268</v>
      </c>
      <c r="R44" s="224"/>
      <c r="S44" s="224"/>
      <c r="T44" s="224"/>
      <c r="U44" s="224"/>
      <c r="V44" s="224"/>
      <c r="W44" s="224"/>
      <c r="X44" s="224"/>
      <c r="Y44" s="224"/>
      <c r="Z44" s="224"/>
      <c r="AA44" s="224"/>
      <c r="AB44" s="224"/>
      <c r="AC44" s="224"/>
      <c r="AD44" s="224"/>
      <c r="AE44" s="224"/>
      <c r="AF44" s="224"/>
      <c r="AG44" s="224"/>
      <c r="AH44" s="224"/>
      <c r="AI44" s="224"/>
      <c r="AJ44" s="224">
        <v>116</v>
      </c>
      <c r="AK44" s="224">
        <v>0</v>
      </c>
      <c r="AL44" s="224"/>
      <c r="AM44" s="224"/>
      <c r="AN44" s="224"/>
      <c r="AO44" s="224"/>
      <c r="AP44" s="150">
        <f t="shared" si="5"/>
        <v>116</v>
      </c>
      <c r="AQ44" s="225" t="e">
        <f t="shared" si="2"/>
        <v>#DIV/0!</v>
      </c>
      <c r="AR44" s="227" t="s">
        <v>422</v>
      </c>
      <c r="AS44" s="221" t="s">
        <v>689</v>
      </c>
      <c r="AT44" s="227" t="s">
        <v>721</v>
      </c>
      <c r="AU44" s="227" t="s">
        <v>423</v>
      </c>
      <c r="AV44" s="209" t="s">
        <v>424</v>
      </c>
    </row>
    <row r="45" spans="1:48" ht="177" customHeight="1">
      <c r="A45" s="173"/>
      <c r="B45" s="173"/>
      <c r="C45" s="173">
        <v>16</v>
      </c>
      <c r="D45" s="148" t="s">
        <v>425</v>
      </c>
      <c r="E45" s="148" t="s">
        <v>426</v>
      </c>
      <c r="F45" s="148" t="s">
        <v>427</v>
      </c>
      <c r="G45" s="147" t="s">
        <v>276</v>
      </c>
      <c r="H45" s="155" t="s">
        <v>304</v>
      </c>
      <c r="I45" s="173" t="s">
        <v>257</v>
      </c>
      <c r="J45" s="148" t="s">
        <v>428</v>
      </c>
      <c r="K45" s="148" t="s">
        <v>258</v>
      </c>
      <c r="L45" s="193"/>
      <c r="M45" s="193"/>
      <c r="N45" s="193"/>
      <c r="O45" s="193"/>
      <c r="P45" s="149" t="s">
        <v>259</v>
      </c>
      <c r="Q45" s="173" t="s">
        <v>268</v>
      </c>
      <c r="R45" s="193"/>
      <c r="S45" s="193"/>
      <c r="T45" s="193"/>
      <c r="U45" s="193"/>
      <c r="V45" s="193"/>
      <c r="W45" s="193"/>
      <c r="X45" s="193"/>
      <c r="Y45" s="193"/>
      <c r="Z45" s="193"/>
      <c r="AA45" s="193"/>
      <c r="AB45" s="193"/>
      <c r="AC45" s="193"/>
      <c r="AD45" s="193"/>
      <c r="AE45" s="193"/>
      <c r="AF45" s="193"/>
      <c r="AG45" s="193"/>
      <c r="AH45" s="193"/>
      <c r="AI45" s="193"/>
      <c r="AJ45" s="150">
        <v>262</v>
      </c>
      <c r="AK45" s="150">
        <v>0</v>
      </c>
      <c r="AL45" s="150"/>
      <c r="AM45" s="150"/>
      <c r="AN45" s="150"/>
      <c r="AO45" s="150"/>
      <c r="AP45" s="150">
        <f t="shared" si="5"/>
        <v>262</v>
      </c>
      <c r="AQ45" s="195" t="e">
        <f>AP45/AC45</f>
        <v>#DIV/0!</v>
      </c>
      <c r="AR45" s="150" t="s">
        <v>299</v>
      </c>
      <c r="AS45" s="222" t="s">
        <v>690</v>
      </c>
      <c r="AT45" s="150" t="s">
        <v>300</v>
      </c>
      <c r="AU45" s="202" t="s">
        <v>194</v>
      </c>
      <c r="AV45" s="206" t="s">
        <v>262</v>
      </c>
    </row>
    <row r="46" spans="1:48" ht="409.5" customHeight="1">
      <c r="A46" s="173"/>
      <c r="B46" s="173"/>
      <c r="C46" s="173">
        <v>17</v>
      </c>
      <c r="D46" s="148" t="s">
        <v>429</v>
      </c>
      <c r="E46" s="148" t="s">
        <v>430</v>
      </c>
      <c r="F46" s="150" t="s">
        <v>431</v>
      </c>
      <c r="G46" s="147" t="s">
        <v>276</v>
      </c>
      <c r="H46" s="155" t="s">
        <v>304</v>
      </c>
      <c r="I46" s="173" t="s">
        <v>257</v>
      </c>
      <c r="J46" s="150" t="s">
        <v>432</v>
      </c>
      <c r="K46" s="148" t="s">
        <v>258</v>
      </c>
      <c r="L46" s="193"/>
      <c r="M46" s="193"/>
      <c r="N46" s="193"/>
      <c r="O46" s="193"/>
      <c r="P46" s="149" t="s">
        <v>259</v>
      </c>
      <c r="Q46" s="147" t="s">
        <v>723</v>
      </c>
      <c r="R46" s="193"/>
      <c r="S46" s="193"/>
      <c r="T46" s="193"/>
      <c r="U46" s="193"/>
      <c r="V46" s="193"/>
      <c r="W46" s="193"/>
      <c r="X46" s="193"/>
      <c r="Y46" s="193"/>
      <c r="Z46" s="193"/>
      <c r="AA46" s="193"/>
      <c r="AB46" s="193"/>
      <c r="AC46" s="193"/>
      <c r="AD46" s="193"/>
      <c r="AE46" s="193"/>
      <c r="AF46" s="193"/>
      <c r="AG46" s="193"/>
      <c r="AH46" s="193"/>
      <c r="AI46" s="193"/>
      <c r="AJ46" s="193">
        <v>4</v>
      </c>
      <c r="AK46" s="193">
        <v>0</v>
      </c>
      <c r="AL46" s="193"/>
      <c r="AM46" s="193"/>
      <c r="AN46" s="193"/>
      <c r="AO46" s="193"/>
      <c r="AP46" s="150">
        <f t="shared" si="5"/>
        <v>4</v>
      </c>
      <c r="AQ46" s="195" t="e">
        <f t="shared" si="2"/>
        <v>#DIV/0!</v>
      </c>
      <c r="AR46" s="207" t="s">
        <v>724</v>
      </c>
      <c r="AS46" s="223" t="s">
        <v>691</v>
      </c>
      <c r="AT46" s="207" t="s">
        <v>725</v>
      </c>
      <c r="AU46" s="202" t="s">
        <v>194</v>
      </c>
      <c r="AV46" s="206" t="s">
        <v>262</v>
      </c>
    </row>
    <row r="47" spans="1:48" ht="294.75" customHeight="1">
      <c r="A47" s="173"/>
      <c r="B47" s="173"/>
      <c r="C47" s="173">
        <v>18</v>
      </c>
      <c r="D47" s="148" t="s">
        <v>436</v>
      </c>
      <c r="E47" s="148" t="s">
        <v>437</v>
      </c>
      <c r="F47" s="150" t="s">
        <v>438</v>
      </c>
      <c r="G47" s="147" t="s">
        <v>276</v>
      </c>
      <c r="H47" s="155" t="s">
        <v>304</v>
      </c>
      <c r="I47" s="173" t="s">
        <v>257</v>
      </c>
      <c r="J47" s="150" t="s">
        <v>439</v>
      </c>
      <c r="K47" s="148" t="s">
        <v>258</v>
      </c>
      <c r="L47" s="193"/>
      <c r="M47" s="193"/>
      <c r="N47" s="193"/>
      <c r="O47" s="193"/>
      <c r="P47" s="149" t="s">
        <v>259</v>
      </c>
      <c r="Q47" s="147" t="s">
        <v>433</v>
      </c>
      <c r="R47" s="193"/>
      <c r="S47" s="193"/>
      <c r="T47" s="193"/>
      <c r="U47" s="193"/>
      <c r="V47" s="193"/>
      <c r="W47" s="193"/>
      <c r="X47" s="193"/>
      <c r="Y47" s="193"/>
      <c r="Z47" s="193"/>
      <c r="AA47" s="193"/>
      <c r="AB47" s="193"/>
      <c r="AC47" s="193"/>
      <c r="AD47" s="193"/>
      <c r="AE47" s="193"/>
      <c r="AF47" s="193"/>
      <c r="AG47" s="193"/>
      <c r="AH47" s="193"/>
      <c r="AI47" s="193"/>
      <c r="AJ47" s="193">
        <v>1929</v>
      </c>
      <c r="AK47" s="193">
        <v>586</v>
      </c>
      <c r="AL47" s="193"/>
      <c r="AM47" s="193"/>
      <c r="AN47" s="193"/>
      <c r="AO47" s="193"/>
      <c r="AP47" s="150">
        <f t="shared" si="5"/>
        <v>2515</v>
      </c>
      <c r="AQ47" s="195" t="e">
        <f t="shared" si="2"/>
        <v>#DIV/0!</v>
      </c>
      <c r="AR47" s="207" t="s">
        <v>434</v>
      </c>
      <c r="AS47" s="223" t="s">
        <v>692</v>
      </c>
      <c r="AT47" s="207" t="s">
        <v>435</v>
      </c>
      <c r="AU47" s="202" t="s">
        <v>194</v>
      </c>
      <c r="AV47" s="206" t="s">
        <v>262</v>
      </c>
    </row>
    <row r="48" spans="1:48" ht="298.5" customHeight="1">
      <c r="A48" s="173"/>
      <c r="B48" s="173"/>
      <c r="C48" s="173">
        <v>19</v>
      </c>
      <c r="D48" s="148" t="s">
        <v>440</v>
      </c>
      <c r="E48" s="148" t="s">
        <v>441</v>
      </c>
      <c r="F48" s="150" t="s">
        <v>442</v>
      </c>
      <c r="G48" s="147" t="s">
        <v>276</v>
      </c>
      <c r="H48" s="155" t="s">
        <v>304</v>
      </c>
      <c r="I48" s="173" t="s">
        <v>257</v>
      </c>
      <c r="J48" s="150" t="s">
        <v>443</v>
      </c>
      <c r="K48" s="148" t="s">
        <v>258</v>
      </c>
      <c r="L48" s="193"/>
      <c r="M48" s="193"/>
      <c r="N48" s="193"/>
      <c r="O48" s="193"/>
      <c r="P48" s="149" t="s">
        <v>259</v>
      </c>
      <c r="Q48" s="147" t="s">
        <v>433</v>
      </c>
      <c r="R48" s="193"/>
      <c r="S48" s="193"/>
      <c r="T48" s="193"/>
      <c r="U48" s="193"/>
      <c r="V48" s="193"/>
      <c r="W48" s="193"/>
      <c r="X48" s="193"/>
      <c r="Y48" s="193"/>
      <c r="Z48" s="193"/>
      <c r="AA48" s="193"/>
      <c r="AB48" s="193"/>
      <c r="AC48" s="193"/>
      <c r="AD48" s="193"/>
      <c r="AE48" s="193"/>
      <c r="AF48" s="193"/>
      <c r="AG48" s="193"/>
      <c r="AH48" s="193"/>
      <c r="AI48" s="193"/>
      <c r="AJ48" s="193">
        <v>27</v>
      </c>
      <c r="AK48" s="193">
        <v>13</v>
      </c>
      <c r="AL48" s="193"/>
      <c r="AM48" s="193"/>
      <c r="AN48" s="193"/>
      <c r="AO48" s="193"/>
      <c r="AP48" s="150">
        <f t="shared" si="5"/>
        <v>40</v>
      </c>
      <c r="AQ48" s="195" t="e">
        <f t="shared" si="2"/>
        <v>#DIV/0!</v>
      </c>
      <c r="AR48" s="207" t="s">
        <v>444</v>
      </c>
      <c r="AS48" s="223" t="s">
        <v>693</v>
      </c>
      <c r="AT48" s="207" t="s">
        <v>445</v>
      </c>
      <c r="AU48" s="202" t="s">
        <v>194</v>
      </c>
      <c r="AV48" s="206" t="s">
        <v>262</v>
      </c>
    </row>
    <row r="49" spans="1:48" ht="360" customHeight="1">
      <c r="A49" s="173"/>
      <c r="B49" s="173"/>
      <c r="C49" s="173">
        <v>20</v>
      </c>
      <c r="D49" s="148" t="s">
        <v>446</v>
      </c>
      <c r="E49" s="148" t="s">
        <v>447</v>
      </c>
      <c r="F49" s="148" t="s">
        <v>448</v>
      </c>
      <c r="G49" s="147" t="s">
        <v>276</v>
      </c>
      <c r="H49" s="147" t="s">
        <v>449</v>
      </c>
      <c r="I49" s="147" t="s">
        <v>257</v>
      </c>
      <c r="J49" s="148" t="s">
        <v>450</v>
      </c>
      <c r="K49" s="148" t="s">
        <v>258</v>
      </c>
      <c r="L49" s="193"/>
      <c r="M49" s="193"/>
      <c r="N49" s="193"/>
      <c r="O49" s="193"/>
      <c r="P49" s="149" t="s">
        <v>259</v>
      </c>
      <c r="Q49" s="149" t="s">
        <v>451</v>
      </c>
      <c r="R49" s="193"/>
      <c r="S49" s="193"/>
      <c r="T49" s="193"/>
      <c r="U49" s="193"/>
      <c r="V49" s="193"/>
      <c r="W49" s="193"/>
      <c r="X49" s="193"/>
      <c r="Y49" s="193"/>
      <c r="Z49" s="193"/>
      <c r="AA49" s="193"/>
      <c r="AB49" s="193"/>
      <c r="AC49" s="193"/>
      <c r="AD49" s="193"/>
      <c r="AE49" s="193"/>
      <c r="AF49" s="193"/>
      <c r="AG49" s="193"/>
      <c r="AH49" s="193"/>
      <c r="AI49" s="193"/>
      <c r="AJ49" s="193">
        <v>1132</v>
      </c>
      <c r="AK49" s="193">
        <v>369</v>
      </c>
      <c r="AL49" s="193"/>
      <c r="AM49" s="193"/>
      <c r="AN49" s="193"/>
      <c r="AO49" s="193"/>
      <c r="AP49" s="150">
        <f t="shared" si="5"/>
        <v>1501</v>
      </c>
      <c r="AQ49" s="195" t="e">
        <f t="shared" si="2"/>
        <v>#DIV/0!</v>
      </c>
      <c r="AR49" s="207" t="s">
        <v>726</v>
      </c>
      <c r="AS49" s="223" t="s">
        <v>694</v>
      </c>
      <c r="AT49" s="207" t="s">
        <v>727</v>
      </c>
      <c r="AU49" s="202" t="s">
        <v>194</v>
      </c>
      <c r="AV49" s="206" t="s">
        <v>262</v>
      </c>
    </row>
    <row r="50" spans="1:48" ht="357" customHeight="1">
      <c r="A50" s="173"/>
      <c r="B50" s="173"/>
      <c r="C50" s="173">
        <v>21</v>
      </c>
      <c r="D50" s="148" t="s">
        <v>452</v>
      </c>
      <c r="E50" s="148" t="s">
        <v>453</v>
      </c>
      <c r="F50" s="148" t="s">
        <v>454</v>
      </c>
      <c r="G50" s="147" t="s">
        <v>276</v>
      </c>
      <c r="H50" s="147" t="s">
        <v>449</v>
      </c>
      <c r="I50" s="147" t="s">
        <v>257</v>
      </c>
      <c r="J50" s="148" t="s">
        <v>455</v>
      </c>
      <c r="K50" s="148" t="s">
        <v>258</v>
      </c>
      <c r="L50" s="193"/>
      <c r="M50" s="193"/>
      <c r="N50" s="193"/>
      <c r="O50" s="193"/>
      <c r="P50" s="149" t="s">
        <v>259</v>
      </c>
      <c r="Q50" s="149" t="s">
        <v>451</v>
      </c>
      <c r="R50" s="193"/>
      <c r="S50" s="193"/>
      <c r="T50" s="193"/>
      <c r="U50" s="193"/>
      <c r="V50" s="193"/>
      <c r="W50" s="193"/>
      <c r="X50" s="193"/>
      <c r="Y50" s="193"/>
      <c r="Z50" s="193"/>
      <c r="AA50" s="193"/>
      <c r="AB50" s="193"/>
      <c r="AC50" s="193"/>
      <c r="AD50" s="193"/>
      <c r="AE50" s="193"/>
      <c r="AF50" s="193"/>
      <c r="AG50" s="193"/>
      <c r="AH50" s="193"/>
      <c r="AI50" s="193"/>
      <c r="AJ50" s="193">
        <v>6</v>
      </c>
      <c r="AK50" s="193">
        <v>0</v>
      </c>
      <c r="AL50" s="193"/>
      <c r="AM50" s="193"/>
      <c r="AN50" s="193"/>
      <c r="AO50" s="193"/>
      <c r="AP50" s="150">
        <f t="shared" si="5"/>
        <v>6</v>
      </c>
      <c r="AQ50" s="195" t="e">
        <f t="shared" si="2"/>
        <v>#DIV/0!</v>
      </c>
      <c r="AR50" s="207" t="s">
        <v>456</v>
      </c>
      <c r="AS50" s="223" t="s">
        <v>695</v>
      </c>
      <c r="AT50" s="207" t="s">
        <v>457</v>
      </c>
      <c r="AU50" s="202" t="s">
        <v>194</v>
      </c>
      <c r="AV50" s="206" t="s">
        <v>262</v>
      </c>
    </row>
    <row r="51" spans="1:48" ht="318.75" customHeight="1">
      <c r="A51" s="173"/>
      <c r="B51" s="173"/>
      <c r="C51" s="173">
        <v>22</v>
      </c>
      <c r="D51" s="148" t="s">
        <v>458</v>
      </c>
      <c r="E51" s="148" t="s">
        <v>459</v>
      </c>
      <c r="F51" s="148" t="s">
        <v>460</v>
      </c>
      <c r="G51" s="147" t="s">
        <v>276</v>
      </c>
      <c r="H51" s="147" t="s">
        <v>449</v>
      </c>
      <c r="I51" s="147" t="s">
        <v>257</v>
      </c>
      <c r="J51" s="148" t="s">
        <v>461</v>
      </c>
      <c r="K51" s="148" t="s">
        <v>258</v>
      </c>
      <c r="L51" s="193"/>
      <c r="M51" s="193"/>
      <c r="N51" s="193"/>
      <c r="O51" s="193"/>
      <c r="P51" s="149" t="s">
        <v>259</v>
      </c>
      <c r="Q51" s="149" t="s">
        <v>451</v>
      </c>
      <c r="R51" s="193"/>
      <c r="S51" s="193"/>
      <c r="T51" s="193"/>
      <c r="U51" s="193"/>
      <c r="V51" s="193"/>
      <c r="W51" s="193"/>
      <c r="X51" s="193"/>
      <c r="Y51" s="193"/>
      <c r="Z51" s="193"/>
      <c r="AA51" s="193"/>
      <c r="AB51" s="193"/>
      <c r="AC51" s="193"/>
      <c r="AD51" s="193"/>
      <c r="AE51" s="193"/>
      <c r="AF51" s="193"/>
      <c r="AG51" s="193"/>
      <c r="AH51" s="193"/>
      <c r="AI51" s="193"/>
      <c r="AJ51" s="193">
        <v>6</v>
      </c>
      <c r="AK51" s="193">
        <v>0</v>
      </c>
      <c r="AL51" s="193"/>
      <c r="AM51" s="193"/>
      <c r="AN51" s="193"/>
      <c r="AO51" s="193"/>
      <c r="AP51" s="150">
        <f t="shared" si="5"/>
        <v>6</v>
      </c>
      <c r="AQ51" s="195" t="e">
        <f t="shared" si="2"/>
        <v>#DIV/0!</v>
      </c>
      <c r="AR51" s="207" t="s">
        <v>462</v>
      </c>
      <c r="AS51" s="223" t="s">
        <v>696</v>
      </c>
      <c r="AT51" s="207" t="s">
        <v>463</v>
      </c>
      <c r="AU51" s="202" t="s">
        <v>194</v>
      </c>
      <c r="AV51" s="206" t="s">
        <v>262</v>
      </c>
    </row>
    <row r="52" spans="1:48" ht="409.6" customHeight="1">
      <c r="A52" s="173"/>
      <c r="B52" s="173"/>
      <c r="C52" s="173">
        <v>23</v>
      </c>
      <c r="D52" s="208" t="s">
        <v>464</v>
      </c>
      <c r="E52" s="208" t="s">
        <v>465</v>
      </c>
      <c r="F52" s="209" t="s">
        <v>466</v>
      </c>
      <c r="G52" s="210"/>
      <c r="H52" s="211" t="s">
        <v>304</v>
      </c>
      <c r="I52" s="210" t="s">
        <v>257</v>
      </c>
      <c r="J52" s="209" t="s">
        <v>467</v>
      </c>
      <c r="K52" s="148" t="s">
        <v>258</v>
      </c>
      <c r="L52" s="193"/>
      <c r="M52" s="193"/>
      <c r="N52" s="193"/>
      <c r="O52" s="193"/>
      <c r="P52" s="149" t="s">
        <v>259</v>
      </c>
      <c r="Q52" s="149" t="s">
        <v>451</v>
      </c>
      <c r="R52" s="193"/>
      <c r="S52" s="193"/>
      <c r="T52" s="193"/>
      <c r="U52" s="193"/>
      <c r="V52" s="193"/>
      <c r="W52" s="193"/>
      <c r="X52" s="193"/>
      <c r="Y52" s="193"/>
      <c r="Z52" s="193"/>
      <c r="AA52" s="193"/>
      <c r="AB52" s="193"/>
      <c r="AC52" s="193"/>
      <c r="AD52" s="193"/>
      <c r="AE52" s="193"/>
      <c r="AF52" s="193"/>
      <c r="AG52" s="193"/>
      <c r="AH52" s="193"/>
      <c r="AI52" s="193"/>
      <c r="AJ52" s="193">
        <v>6</v>
      </c>
      <c r="AK52" s="193">
        <v>0</v>
      </c>
      <c r="AL52" s="193"/>
      <c r="AM52" s="193"/>
      <c r="AN52" s="193"/>
      <c r="AO52" s="193"/>
      <c r="AP52" s="150">
        <f t="shared" si="5"/>
        <v>6</v>
      </c>
      <c r="AQ52" s="195" t="e">
        <f t="shared" si="2"/>
        <v>#DIV/0!</v>
      </c>
      <c r="AR52" s="207" t="s">
        <v>728</v>
      </c>
      <c r="AS52" s="223" t="s">
        <v>697</v>
      </c>
      <c r="AT52" s="207" t="s">
        <v>729</v>
      </c>
      <c r="AU52" s="202" t="s">
        <v>194</v>
      </c>
      <c r="AV52" s="206" t="s">
        <v>262</v>
      </c>
    </row>
    <row r="53" spans="1:48" ht="183.75" customHeight="1">
      <c r="A53" s="173"/>
      <c r="B53" s="173"/>
      <c r="C53" s="173">
        <v>24</v>
      </c>
      <c r="D53" s="148" t="s">
        <v>468</v>
      </c>
      <c r="E53" s="148" t="s">
        <v>469</v>
      </c>
      <c r="F53" s="150" t="s">
        <v>470</v>
      </c>
      <c r="G53" s="147" t="s">
        <v>276</v>
      </c>
      <c r="H53" s="155" t="s">
        <v>304</v>
      </c>
      <c r="I53" s="173" t="s">
        <v>257</v>
      </c>
      <c r="J53" s="150" t="s">
        <v>471</v>
      </c>
      <c r="K53" s="148" t="s">
        <v>258</v>
      </c>
      <c r="L53" s="193"/>
      <c r="M53" s="193"/>
      <c r="N53" s="193"/>
      <c r="O53" s="193"/>
      <c r="P53" s="149" t="s">
        <v>259</v>
      </c>
      <c r="Q53" s="147" t="s">
        <v>472</v>
      </c>
      <c r="R53" s="193"/>
      <c r="S53" s="193"/>
      <c r="T53" s="193"/>
      <c r="U53" s="193"/>
      <c r="V53" s="193"/>
      <c r="W53" s="193"/>
      <c r="X53" s="193"/>
      <c r="Y53" s="193"/>
      <c r="Z53" s="193"/>
      <c r="AA53" s="193"/>
      <c r="AB53" s="193"/>
      <c r="AC53" s="193"/>
      <c r="AD53" s="193"/>
      <c r="AE53" s="193"/>
      <c r="AF53" s="193"/>
      <c r="AG53" s="193"/>
      <c r="AH53" s="193"/>
      <c r="AI53" s="193"/>
      <c r="AJ53" s="106">
        <v>6</v>
      </c>
      <c r="AK53" s="106">
        <v>0</v>
      </c>
      <c r="AL53" s="106"/>
      <c r="AM53" s="106"/>
      <c r="AN53" s="106"/>
      <c r="AO53" s="106"/>
      <c r="AP53" s="106">
        <f>AJ53+AK53</f>
        <v>6</v>
      </c>
      <c r="AQ53" s="107"/>
      <c r="AR53" s="169" t="s">
        <v>730</v>
      </c>
      <c r="AS53" s="223" t="s">
        <v>698</v>
      </c>
      <c r="AT53" s="169" t="s">
        <v>731</v>
      </c>
      <c r="AU53" s="169" t="s">
        <v>473</v>
      </c>
      <c r="AV53" s="94" t="s">
        <v>474</v>
      </c>
    </row>
    <row r="54" spans="1:48" ht="108.65" customHeight="1">
      <c r="A54" s="173"/>
      <c r="B54" s="173"/>
      <c r="C54" s="173">
        <v>25</v>
      </c>
      <c r="D54" s="148" t="s">
        <v>475</v>
      </c>
      <c r="E54" s="148" t="s">
        <v>476</v>
      </c>
      <c r="F54" s="150" t="s">
        <v>477</v>
      </c>
      <c r="G54" s="147" t="s">
        <v>276</v>
      </c>
      <c r="H54" s="155" t="s">
        <v>304</v>
      </c>
      <c r="I54" s="173" t="s">
        <v>257</v>
      </c>
      <c r="J54" s="150" t="s">
        <v>478</v>
      </c>
      <c r="K54" s="148" t="s">
        <v>258</v>
      </c>
      <c r="L54" s="193"/>
      <c r="M54" s="193"/>
      <c r="N54" s="193"/>
      <c r="O54" s="193"/>
      <c r="P54" s="149" t="s">
        <v>259</v>
      </c>
      <c r="Q54" s="147" t="s">
        <v>472</v>
      </c>
      <c r="R54" s="193"/>
      <c r="S54" s="193"/>
      <c r="T54" s="193"/>
      <c r="U54" s="193"/>
      <c r="V54" s="193"/>
      <c r="W54" s="193"/>
      <c r="X54" s="193"/>
      <c r="Y54" s="193"/>
      <c r="Z54" s="193"/>
      <c r="AA54" s="193"/>
      <c r="AB54" s="193"/>
      <c r="AC54" s="193"/>
      <c r="AD54" s="193"/>
      <c r="AE54" s="193"/>
      <c r="AF54" s="193"/>
      <c r="AG54" s="193"/>
      <c r="AH54" s="193"/>
      <c r="AI54" s="193"/>
      <c r="AJ54" s="106">
        <v>5</v>
      </c>
      <c r="AK54" s="106">
        <v>4</v>
      </c>
      <c r="AL54" s="106"/>
      <c r="AM54" s="106"/>
      <c r="AN54" s="106"/>
      <c r="AO54" s="106"/>
      <c r="AP54" s="106">
        <f>AJ54+AK54</f>
        <v>9</v>
      </c>
      <c r="AQ54" s="107"/>
      <c r="AR54" s="169" t="s">
        <v>479</v>
      </c>
      <c r="AS54" s="223" t="s">
        <v>699</v>
      </c>
      <c r="AT54" s="168" t="s">
        <v>732</v>
      </c>
      <c r="AU54" s="169" t="s">
        <v>480</v>
      </c>
      <c r="AV54" s="106" t="s">
        <v>262</v>
      </c>
    </row>
    <row r="55" spans="1:48" ht="84" customHeight="1">
      <c r="A55" s="173"/>
      <c r="B55" s="173"/>
      <c r="C55" s="173">
        <v>26</v>
      </c>
      <c r="D55" s="148" t="s">
        <v>481</v>
      </c>
      <c r="E55" s="148" t="s">
        <v>482</v>
      </c>
      <c r="F55" s="150" t="s">
        <v>483</v>
      </c>
      <c r="G55" s="147" t="s">
        <v>276</v>
      </c>
      <c r="H55" s="155" t="s">
        <v>304</v>
      </c>
      <c r="I55" s="173" t="s">
        <v>257</v>
      </c>
      <c r="J55" s="150" t="s">
        <v>484</v>
      </c>
      <c r="K55" s="148" t="s">
        <v>258</v>
      </c>
      <c r="L55" s="193"/>
      <c r="M55" s="193"/>
      <c r="N55" s="193"/>
      <c r="O55" s="193"/>
      <c r="P55" s="149" t="s">
        <v>259</v>
      </c>
      <c r="Q55" s="147" t="s">
        <v>472</v>
      </c>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06">
        <f t="shared" ref="AP55:AP57" si="6">AJ55+AK55</f>
        <v>0</v>
      </c>
      <c r="AQ55" s="195" t="e">
        <f t="shared" si="2"/>
        <v>#DIV/0!</v>
      </c>
      <c r="AR55" s="195" t="s">
        <v>735</v>
      </c>
      <c r="AS55" s="106" t="s">
        <v>262</v>
      </c>
      <c r="AT55" s="106" t="s">
        <v>262</v>
      </c>
      <c r="AU55" s="207" t="s">
        <v>736</v>
      </c>
      <c r="AV55" s="94" t="s">
        <v>208</v>
      </c>
    </row>
    <row r="56" spans="1:48" ht="125.25" customHeight="1">
      <c r="A56" s="173"/>
      <c r="B56" s="173"/>
      <c r="C56" s="173">
        <v>27</v>
      </c>
      <c r="D56" s="148" t="s">
        <v>485</v>
      </c>
      <c r="E56" s="148" t="s">
        <v>486</v>
      </c>
      <c r="F56" s="150" t="s">
        <v>487</v>
      </c>
      <c r="G56" s="147" t="s">
        <v>276</v>
      </c>
      <c r="H56" s="155" t="s">
        <v>304</v>
      </c>
      <c r="I56" s="173" t="s">
        <v>257</v>
      </c>
      <c r="J56" s="150" t="s">
        <v>488</v>
      </c>
      <c r="K56" s="148" t="s">
        <v>258</v>
      </c>
      <c r="L56" s="193"/>
      <c r="M56" s="193"/>
      <c r="N56" s="193"/>
      <c r="O56" s="193"/>
      <c r="P56" s="149" t="s">
        <v>259</v>
      </c>
      <c r="Q56" s="147" t="s">
        <v>472</v>
      </c>
      <c r="R56" s="193"/>
      <c r="S56" s="193"/>
      <c r="T56" s="193"/>
      <c r="U56" s="193"/>
      <c r="V56" s="193"/>
      <c r="W56" s="193"/>
      <c r="X56" s="193"/>
      <c r="Y56" s="193"/>
      <c r="Z56" s="193"/>
      <c r="AA56" s="193"/>
      <c r="AB56" s="193"/>
      <c r="AC56" s="193"/>
      <c r="AD56" s="193"/>
      <c r="AE56" s="193"/>
      <c r="AF56" s="193"/>
      <c r="AG56" s="193"/>
      <c r="AH56" s="193"/>
      <c r="AI56" s="193"/>
      <c r="AJ56" s="106">
        <v>33</v>
      </c>
      <c r="AK56" s="106">
        <v>10</v>
      </c>
      <c r="AL56" s="106"/>
      <c r="AM56" s="106"/>
      <c r="AN56" s="106"/>
      <c r="AO56" s="106"/>
      <c r="AP56" s="106">
        <f t="shared" si="6"/>
        <v>43</v>
      </c>
      <c r="AQ56" s="107"/>
      <c r="AR56" s="169" t="s">
        <v>733</v>
      </c>
      <c r="AS56" s="223" t="s">
        <v>700</v>
      </c>
      <c r="AT56" s="169" t="s">
        <v>734</v>
      </c>
      <c r="AU56" s="169" t="s">
        <v>480</v>
      </c>
      <c r="AV56" s="106" t="s">
        <v>262</v>
      </c>
    </row>
    <row r="57" spans="1:48" ht="71.150000000000006" customHeight="1">
      <c r="A57" s="173"/>
      <c r="B57" s="173"/>
      <c r="C57" s="173">
        <v>28</v>
      </c>
      <c r="D57" s="148" t="s">
        <v>489</v>
      </c>
      <c r="E57" s="148" t="s">
        <v>490</v>
      </c>
      <c r="F57" s="150" t="s">
        <v>491</v>
      </c>
      <c r="G57" s="147" t="s">
        <v>276</v>
      </c>
      <c r="H57" s="155" t="s">
        <v>304</v>
      </c>
      <c r="I57" s="173" t="s">
        <v>257</v>
      </c>
      <c r="J57" s="150" t="s">
        <v>492</v>
      </c>
      <c r="K57" s="148" t="s">
        <v>258</v>
      </c>
      <c r="L57" s="193"/>
      <c r="M57" s="193"/>
      <c r="N57" s="193"/>
      <c r="O57" s="193"/>
      <c r="P57" s="149" t="s">
        <v>259</v>
      </c>
      <c r="Q57" s="147" t="s">
        <v>472</v>
      </c>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06">
        <f t="shared" si="6"/>
        <v>0</v>
      </c>
      <c r="AQ57" s="195" t="e">
        <f t="shared" si="2"/>
        <v>#DIV/0!</v>
      </c>
      <c r="AR57" s="195" t="s">
        <v>735</v>
      </c>
      <c r="AS57" s="106" t="s">
        <v>262</v>
      </c>
      <c r="AT57" s="106" t="s">
        <v>262</v>
      </c>
      <c r="AU57" s="207" t="s">
        <v>736</v>
      </c>
      <c r="AV57" s="94" t="s">
        <v>208</v>
      </c>
    </row>
    <row r="58" spans="1:48">
      <c r="A58" s="573" t="s">
        <v>192</v>
      </c>
      <c r="B58" s="574"/>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5"/>
    </row>
    <row r="59" spans="1:48" ht="50.15" customHeight="1">
      <c r="A59" s="547" t="s">
        <v>493</v>
      </c>
      <c r="B59" s="546" t="s">
        <v>494</v>
      </c>
      <c r="C59" s="546"/>
      <c r="D59" s="546"/>
      <c r="E59" s="548" t="s">
        <v>495</v>
      </c>
      <c r="F59" s="548"/>
      <c r="G59" s="548"/>
      <c r="H59" s="548"/>
      <c r="I59" s="548"/>
      <c r="J59" s="548"/>
      <c r="K59" s="548"/>
      <c r="L59" s="548"/>
      <c r="M59" s="546" t="s">
        <v>494</v>
      </c>
      <c r="N59" s="546"/>
      <c r="O59" s="546"/>
      <c r="P59" s="546"/>
      <c r="Q59" s="546"/>
      <c r="R59" s="546" t="s">
        <v>494</v>
      </c>
      <c r="S59" s="546"/>
      <c r="T59" s="546"/>
      <c r="U59" s="546"/>
      <c r="V59" s="546"/>
      <c r="W59" s="546"/>
      <c r="X59" s="546"/>
      <c r="Y59" s="546"/>
      <c r="Z59" s="546" t="s">
        <v>494</v>
      </c>
      <c r="AA59" s="546"/>
      <c r="AB59" s="546"/>
      <c r="AC59" s="546"/>
      <c r="AD59" s="546"/>
      <c r="AE59" s="546"/>
      <c r="AF59" s="546"/>
      <c r="AG59" s="546"/>
      <c r="AH59" s="546"/>
      <c r="AI59" s="546"/>
      <c r="AJ59" s="546"/>
      <c r="AK59" s="546"/>
      <c r="AL59" s="548" t="s">
        <v>496</v>
      </c>
      <c r="AM59" s="548"/>
      <c r="AN59" s="548"/>
      <c r="AO59" s="548"/>
      <c r="AP59" s="546" t="s">
        <v>497</v>
      </c>
      <c r="AQ59" s="546"/>
      <c r="AR59" s="546"/>
      <c r="AS59" s="546"/>
      <c r="AT59" s="546"/>
      <c r="AU59" s="546"/>
      <c r="AV59" s="546"/>
    </row>
    <row r="60" spans="1:48" ht="50.15" customHeight="1">
      <c r="A60" s="547"/>
      <c r="B60" s="546" t="s">
        <v>498</v>
      </c>
      <c r="C60" s="546"/>
      <c r="D60" s="546"/>
      <c r="E60" s="548"/>
      <c r="F60" s="548"/>
      <c r="G60" s="548"/>
      <c r="H60" s="548"/>
      <c r="I60" s="548"/>
      <c r="J60" s="548"/>
      <c r="K60" s="548"/>
      <c r="L60" s="548"/>
      <c r="M60" s="546" t="s">
        <v>499</v>
      </c>
      <c r="N60" s="546"/>
      <c r="O60" s="546"/>
      <c r="P60" s="546"/>
      <c r="Q60" s="546"/>
      <c r="R60" s="546" t="s">
        <v>500</v>
      </c>
      <c r="S60" s="546"/>
      <c r="T60" s="546"/>
      <c r="U60" s="546"/>
      <c r="V60" s="546"/>
      <c r="W60" s="546"/>
      <c r="X60" s="546"/>
      <c r="Y60" s="546"/>
      <c r="Z60" s="546" t="s">
        <v>501</v>
      </c>
      <c r="AA60" s="546"/>
      <c r="AB60" s="546"/>
      <c r="AC60" s="546"/>
      <c r="AD60" s="546"/>
      <c r="AE60" s="546"/>
      <c r="AF60" s="546"/>
      <c r="AG60" s="546"/>
      <c r="AH60" s="546"/>
      <c r="AI60" s="546"/>
      <c r="AJ60" s="546"/>
      <c r="AK60" s="546"/>
      <c r="AL60" s="548"/>
      <c r="AM60" s="548"/>
      <c r="AN60" s="548"/>
      <c r="AO60" s="548"/>
      <c r="AP60" s="546" t="s">
        <v>502</v>
      </c>
      <c r="AQ60" s="546"/>
      <c r="AR60" s="546"/>
      <c r="AS60" s="546"/>
      <c r="AT60" s="546"/>
      <c r="AU60" s="546"/>
      <c r="AV60" s="546"/>
    </row>
    <row r="61" spans="1:48" ht="50.15" customHeight="1">
      <c r="A61" s="547"/>
      <c r="B61" s="546" t="s">
        <v>503</v>
      </c>
      <c r="C61" s="546"/>
      <c r="D61" s="546"/>
      <c r="E61" s="548"/>
      <c r="F61" s="548"/>
      <c r="G61" s="548"/>
      <c r="H61" s="548"/>
      <c r="I61" s="548"/>
      <c r="J61" s="548"/>
      <c r="K61" s="548"/>
      <c r="L61" s="548"/>
      <c r="M61" s="546" t="s">
        <v>504</v>
      </c>
      <c r="N61" s="546"/>
      <c r="O61" s="546"/>
      <c r="P61" s="546"/>
      <c r="Q61" s="546"/>
      <c r="R61" s="546" t="s">
        <v>505</v>
      </c>
      <c r="S61" s="546"/>
      <c r="T61" s="546"/>
      <c r="U61" s="546"/>
      <c r="V61" s="546"/>
      <c r="W61" s="546"/>
      <c r="X61" s="546"/>
      <c r="Y61" s="546"/>
      <c r="Z61" s="546" t="s">
        <v>506</v>
      </c>
      <c r="AA61" s="546"/>
      <c r="AB61" s="546"/>
      <c r="AC61" s="546"/>
      <c r="AD61" s="546"/>
      <c r="AE61" s="546"/>
      <c r="AF61" s="546"/>
      <c r="AG61" s="546"/>
      <c r="AH61" s="546"/>
      <c r="AI61" s="546"/>
      <c r="AJ61" s="546"/>
      <c r="AK61" s="546"/>
      <c r="AL61" s="548"/>
      <c r="AM61" s="548"/>
      <c r="AN61" s="548"/>
      <c r="AO61" s="548"/>
      <c r="AP61" s="546" t="s">
        <v>507</v>
      </c>
      <c r="AQ61" s="546"/>
      <c r="AR61" s="546"/>
      <c r="AS61" s="546"/>
      <c r="AT61" s="546"/>
      <c r="AU61" s="546"/>
      <c r="AV61" s="546"/>
    </row>
  </sheetData>
  <mergeCells count="54">
    <mergeCell ref="R60:Y60"/>
    <mergeCell ref="R61:Y61"/>
    <mergeCell ref="A10:C10"/>
    <mergeCell ref="D9:AC9"/>
    <mergeCell ref="D10:AC10"/>
    <mergeCell ref="A11:C11"/>
    <mergeCell ref="H11:H12"/>
    <mergeCell ref="A58:AV58"/>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60:AV60"/>
    <mergeCell ref="AP59:AV59"/>
    <mergeCell ref="B60:D60"/>
    <mergeCell ref="A59:A61"/>
    <mergeCell ref="E59:L61"/>
    <mergeCell ref="Z59:AK59"/>
    <mergeCell ref="Z60:AK60"/>
    <mergeCell ref="Z61:AK61"/>
    <mergeCell ref="AP61:AV61"/>
    <mergeCell ref="AL59:AO61"/>
    <mergeCell ref="M59:Q59"/>
    <mergeCell ref="M60:Q60"/>
    <mergeCell ref="M61:Q61"/>
    <mergeCell ref="R59:Y59"/>
    <mergeCell ref="B59:D59"/>
    <mergeCell ref="B61:D61"/>
    <mergeCell ref="AU1:AV1"/>
    <mergeCell ref="AU2:AV2"/>
    <mergeCell ref="AU3:AV3"/>
    <mergeCell ref="AU4:AV4"/>
    <mergeCell ref="A1:AT1"/>
    <mergeCell ref="A2:AT2"/>
    <mergeCell ref="A3:AT4"/>
  </mergeCells>
  <dataValidations count="2">
    <dataValidation type="list" allowBlank="1" showInputMessage="1" showErrorMessage="1" sqref="G16:G21" xr:uid="{13953121-AC9C-4BCC-B0F8-603AF5F16162}">
      <formula1>$XFB$13:$XFD$62</formula1>
    </dataValidation>
    <dataValidation type="list" allowBlank="1" showInputMessage="1" showErrorMessage="1" sqref="G49:G51" xr:uid="{A72A28DE-547A-43E5-9481-A3830D5C75E0}">
      <formula1>$XFD$13:$XFD$56</formula1>
    </dataValidation>
  </dataValidations>
  <hyperlinks>
    <hyperlink ref="AS13" r:id="rId1" xr:uid="{0A7310AD-0BF4-4CC9-B0D3-A8EE2F6059B7}"/>
    <hyperlink ref="AS14" r:id="rId2" xr:uid="{6256376B-8026-4835-97E2-1193DDB95A1F}"/>
    <hyperlink ref="AS16" r:id="rId3" xr:uid="{549B10EF-78A7-4968-A11B-CB9812405E47}"/>
    <hyperlink ref="AS15" r:id="rId4" xr:uid="{BEBDC6DB-2905-45FF-A03E-956D4FDEFA28}"/>
    <hyperlink ref="AS17" r:id="rId5" xr:uid="{60D1ADA5-FF2D-4A73-B478-F74F83D75852}"/>
    <hyperlink ref="AS18" r:id="rId6" xr:uid="{973EC924-6DA0-4A4B-A362-8C4057C1148A}"/>
    <hyperlink ref="AS19" r:id="rId7" xr:uid="{43DDE42D-6D25-4D8A-9F62-9DBA946AEAAA}"/>
    <hyperlink ref="AS20" r:id="rId8" xr:uid="{1909C98B-2A81-4A96-9599-2A9090577461}"/>
    <hyperlink ref="AS22" r:id="rId9" xr:uid="{3ABE88B9-59C2-41F6-AB3D-86093629D87E}"/>
    <hyperlink ref="AS23" r:id="rId10" xr:uid="{740383A5-1F66-4940-A611-37ECB23C3986}"/>
    <hyperlink ref="AS25" r:id="rId11" xr:uid="{351CA6E3-B7D1-4A8E-852D-80F6D5E7E777}"/>
    <hyperlink ref="AS24" r:id="rId12" xr:uid="{94964F5C-A5F2-4150-91A8-89B4B56EC916}"/>
    <hyperlink ref="AS26" r:id="rId13" xr:uid="{4B81752B-77F3-4CBE-90C1-F23A46B625A0}"/>
    <hyperlink ref="AS27" r:id="rId14" xr:uid="{A6323F99-43DA-4274-AE22-73A2B3A631DE}"/>
    <hyperlink ref="AS28" r:id="rId15" xr:uid="{401E7EFF-B348-4553-BC9E-0FBCA1FD7024}"/>
    <hyperlink ref="AS29" r:id="rId16" xr:uid="{F90F9E01-653F-4C6C-9CB5-B6D61A28E051}"/>
    <hyperlink ref="AS30" r:id="rId17" xr:uid="{236CBAD9-979F-4952-837E-B777728F8E27}"/>
    <hyperlink ref="AS31" r:id="rId18" xr:uid="{B65DC979-CBC0-4EC9-9670-33A774A313BE}"/>
    <hyperlink ref="AS32" r:id="rId19" xr:uid="{71AF3C76-1BFE-49D9-8765-64800EAAEB99}"/>
    <hyperlink ref="AS33" r:id="rId20" xr:uid="{FC65A86C-4501-434C-BBC8-740390220188}"/>
    <hyperlink ref="AS34" r:id="rId21" xr:uid="{82F25F7C-3D53-4EFB-8EF2-9BC9CB256E1D}"/>
    <hyperlink ref="AS35" r:id="rId22" xr:uid="{B27EC9C0-7DD6-48F3-8EF3-AEEF0BB4F569}"/>
    <hyperlink ref="AS36" r:id="rId23" xr:uid="{529A5B21-E30A-433B-8589-BFE585ACBB6D}"/>
    <hyperlink ref="AS37" r:id="rId24" xr:uid="{C568099F-BD48-44F2-95EA-C1B055804BBE}"/>
    <hyperlink ref="AS38" r:id="rId25" xr:uid="{A3C3FC9E-89ED-4287-A36C-4AFFBC795C23}"/>
    <hyperlink ref="AS39" r:id="rId26" xr:uid="{1D7C311D-3494-4A87-8F7A-E7249480E832}"/>
    <hyperlink ref="AS40" r:id="rId27" xr:uid="{4B093C49-9078-4571-875D-A5D9CB283C7C}"/>
    <hyperlink ref="AS41" r:id="rId28" xr:uid="{86DCEF43-B712-4689-8EE2-167DCA028C00}"/>
    <hyperlink ref="AS42" r:id="rId29" xr:uid="{B44BA66A-B085-4D71-9BD8-0C5759E8648B}"/>
    <hyperlink ref="AS43" r:id="rId30" xr:uid="{97D1DC5E-3806-47D4-BC8A-9DC873931581}"/>
    <hyperlink ref="AS44" r:id="rId31" xr:uid="{07E8DB83-EAA4-42F9-925D-05ADB2A9473B}"/>
    <hyperlink ref="AS45" r:id="rId32" xr:uid="{EE9EBC39-72AF-41D1-A012-6783586B38F4}"/>
    <hyperlink ref="AS46" r:id="rId33" xr:uid="{5F7F8379-23B4-47B9-8C31-686AA72231CE}"/>
    <hyperlink ref="AS47" r:id="rId34" xr:uid="{429FCCD8-966A-4D2E-BB4E-04148D872096}"/>
    <hyperlink ref="AS48" r:id="rId35" xr:uid="{A78FC1A4-B5D1-402A-AFCB-4159350B4D85}"/>
    <hyperlink ref="AS49" r:id="rId36" xr:uid="{25ABA58B-C849-4E1C-91E6-8F841A76DE80}"/>
    <hyperlink ref="AS50" r:id="rId37" xr:uid="{010BD509-511C-492F-A97D-9EA71FA31604}"/>
    <hyperlink ref="AS51" r:id="rId38" xr:uid="{44E1C21D-A14F-416F-8042-31363CA51DA0}"/>
    <hyperlink ref="AS52" r:id="rId39" xr:uid="{6FDBCD39-43AF-4FED-ABA9-DA669DD84560}"/>
    <hyperlink ref="AS53" r:id="rId40" xr:uid="{D7092215-69B4-4031-9DA0-06ADFA6BE6E8}"/>
    <hyperlink ref="AS54" r:id="rId41" xr:uid="{BED36CD5-17B7-4BA4-B62B-9129B3481606}"/>
    <hyperlink ref="AS56" r:id="rId42" xr:uid="{4AEBF546-C408-42B0-87E3-AC3343292E96}"/>
    <hyperlink ref="AS21" r:id="rId43" xr:uid="{8F052345-C512-4014-976B-4B42A151C32F}"/>
  </hyperlinks>
  <pageMargins left="0.7" right="0.7" top="0.75" bottom="0.75" header="0.3" footer="0.3"/>
  <pageSetup scale="10" orientation="landscape" r:id="rId44"/>
  <legacyDrawing r:id="rId45"/>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G52:G57 G22:G48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32"/>
  <sheetViews>
    <sheetView topLeftCell="AG1" zoomScale="70" zoomScaleNormal="70" workbookViewId="0">
      <selection activeCell="AP9" sqref="AP9"/>
    </sheetView>
  </sheetViews>
  <sheetFormatPr baseColWidth="10" defaultColWidth="19.453125" defaultRowHeight="14"/>
  <cols>
    <col min="1" max="1" width="29.54296875" style="15" bestFit="1" customWidth="1"/>
    <col min="2" max="12" width="11" style="15" customWidth="1"/>
    <col min="13" max="13" width="21.7265625" style="15" bestFit="1" customWidth="1"/>
    <col min="14" max="17" width="11" style="15" customWidth="1"/>
    <col min="18" max="18" width="12.1796875" style="15" customWidth="1"/>
    <col min="19" max="19" width="24.26953125" style="15" bestFit="1" customWidth="1"/>
    <col min="20" max="23" width="8.1796875" style="15" customWidth="1"/>
    <col min="24" max="24" width="9.453125" style="15" customWidth="1"/>
    <col min="25" max="25" width="8.1796875" style="15" customWidth="1"/>
    <col min="26" max="30" width="7.81640625" style="15" customWidth="1"/>
    <col min="31" max="31" width="11.453125" style="15" customWidth="1"/>
    <col min="32" max="32" width="2.453125" style="15" customWidth="1"/>
    <col min="33" max="33" width="19.453125" style="15" customWidth="1"/>
    <col min="34" max="34" width="11.1796875" style="15" customWidth="1"/>
    <col min="35" max="51" width="11.453125" style="15" customWidth="1"/>
    <col min="52" max="63" width="8.81640625" style="15" customWidth="1"/>
    <col min="64" max="16384" width="19.453125" style="15"/>
  </cols>
  <sheetData>
    <row r="1" spans="1:63" ht="16" customHeight="1">
      <c r="A1" s="578" t="s">
        <v>121</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7" t="s">
        <v>522</v>
      </c>
      <c r="BJ1" s="577"/>
      <c r="BK1" s="577"/>
    </row>
    <row r="2" spans="1:63" ht="16" customHeight="1">
      <c r="A2" s="578" t="s">
        <v>123</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8"/>
      <c r="BH2" s="578"/>
      <c r="BI2" s="577" t="s">
        <v>124</v>
      </c>
      <c r="BJ2" s="577"/>
      <c r="BK2" s="577"/>
    </row>
    <row r="3" spans="1:63" ht="26.15" customHeight="1">
      <c r="A3" s="578" t="s">
        <v>523</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7" t="s">
        <v>126</v>
      </c>
      <c r="BJ3" s="577"/>
      <c r="BK3" s="577"/>
    </row>
    <row r="4" spans="1:63" ht="16" customHeight="1">
      <c r="A4" s="578" t="s">
        <v>524</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82" t="s">
        <v>525</v>
      </c>
      <c r="BJ4" s="583"/>
      <c r="BK4" s="584"/>
    </row>
    <row r="5" spans="1:63" ht="26.15" customHeight="1">
      <c r="A5" s="586" t="s">
        <v>241</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G5" s="586" t="s">
        <v>526</v>
      </c>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7"/>
      <c r="BJ5" s="587"/>
      <c r="BK5" s="587"/>
    </row>
    <row r="6" spans="1:63" ht="31.5" customHeight="1">
      <c r="A6" s="109" t="s">
        <v>527</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579"/>
      <c r="BI6" s="579"/>
      <c r="BJ6" s="579"/>
      <c r="BK6" s="579"/>
    </row>
    <row r="7" spans="1:63" ht="31.5" customHeight="1">
      <c r="A7" s="110" t="s">
        <v>528</v>
      </c>
      <c r="B7" s="590" t="s">
        <v>231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2"/>
    </row>
    <row r="8" spans="1:63" ht="18.75" customHeight="1">
      <c r="A8" s="111"/>
      <c r="B8" s="111"/>
      <c r="C8" s="111"/>
      <c r="D8" s="111"/>
      <c r="E8" s="111"/>
      <c r="F8" s="111"/>
      <c r="G8" s="111"/>
      <c r="H8" s="111"/>
      <c r="I8" s="111"/>
      <c r="J8" s="111"/>
      <c r="K8" s="112"/>
      <c r="L8" s="112"/>
      <c r="M8" s="112"/>
      <c r="N8" s="112"/>
      <c r="O8" s="112"/>
      <c r="P8" s="112"/>
      <c r="Q8" s="112"/>
      <c r="R8" s="112"/>
      <c r="S8" s="112"/>
      <c r="T8" s="112"/>
      <c r="U8" s="112"/>
      <c r="V8" s="112"/>
      <c r="W8" s="112"/>
      <c r="X8" s="112"/>
      <c r="Y8" s="112"/>
      <c r="Z8" s="112"/>
      <c r="AA8" s="112"/>
      <c r="AB8" s="112"/>
      <c r="AC8" s="112"/>
      <c r="AD8" s="112"/>
      <c r="AE8" s="112"/>
      <c r="AG8" s="111"/>
      <c r="AH8" s="112"/>
      <c r="AI8" s="112"/>
      <c r="AJ8" s="112"/>
      <c r="AK8" s="112"/>
      <c r="AL8" s="112"/>
      <c r="AM8" s="112"/>
      <c r="AN8" s="112"/>
      <c r="AO8" s="112"/>
    </row>
    <row r="9" spans="1:63" ht="30" customHeight="1">
      <c r="A9" s="588" t="s">
        <v>529</v>
      </c>
      <c r="B9" s="113" t="s">
        <v>141</v>
      </c>
      <c r="C9" s="113" t="s">
        <v>142</v>
      </c>
      <c r="D9" s="580" t="s">
        <v>143</v>
      </c>
      <c r="E9" s="581"/>
      <c r="F9" s="113" t="s">
        <v>144</v>
      </c>
      <c r="G9" s="113" t="s">
        <v>145</v>
      </c>
      <c r="H9" s="580" t="s">
        <v>146</v>
      </c>
      <c r="I9" s="581"/>
      <c r="J9" s="113" t="s">
        <v>128</v>
      </c>
      <c r="K9" s="113" t="s">
        <v>147</v>
      </c>
      <c r="L9" s="580" t="s">
        <v>148</v>
      </c>
      <c r="M9" s="581"/>
      <c r="N9" s="113" t="s">
        <v>149</v>
      </c>
      <c r="O9" s="113" t="s">
        <v>150</v>
      </c>
      <c r="P9" s="580" t="s">
        <v>151</v>
      </c>
      <c r="Q9" s="581"/>
      <c r="R9" s="580" t="s">
        <v>530</v>
      </c>
      <c r="S9" s="581"/>
      <c r="T9" s="580" t="s">
        <v>531</v>
      </c>
      <c r="U9" s="585"/>
      <c r="V9" s="585"/>
      <c r="W9" s="585"/>
      <c r="X9" s="585"/>
      <c r="Y9" s="581"/>
      <c r="Z9" s="580" t="s">
        <v>532</v>
      </c>
      <c r="AA9" s="585"/>
      <c r="AB9" s="585"/>
      <c r="AC9" s="585"/>
      <c r="AD9" s="585"/>
      <c r="AE9" s="581"/>
      <c r="AG9" s="588" t="s">
        <v>529</v>
      </c>
      <c r="AH9" s="113" t="s">
        <v>141</v>
      </c>
      <c r="AI9" s="113" t="s">
        <v>142</v>
      </c>
      <c r="AJ9" s="580" t="s">
        <v>143</v>
      </c>
      <c r="AK9" s="581"/>
      <c r="AL9" s="113" t="s">
        <v>144</v>
      </c>
      <c r="AM9" s="113" t="s">
        <v>145</v>
      </c>
      <c r="AN9" s="580" t="s">
        <v>146</v>
      </c>
      <c r="AO9" s="581"/>
      <c r="AP9" s="113" t="s">
        <v>128</v>
      </c>
      <c r="AQ9" s="113" t="s">
        <v>147</v>
      </c>
      <c r="AR9" s="580" t="s">
        <v>148</v>
      </c>
      <c r="AS9" s="581"/>
      <c r="AT9" s="113" t="s">
        <v>149</v>
      </c>
      <c r="AU9" s="113" t="s">
        <v>150</v>
      </c>
      <c r="AV9" s="580" t="s">
        <v>151</v>
      </c>
      <c r="AW9" s="581"/>
      <c r="AX9" s="580" t="s">
        <v>530</v>
      </c>
      <c r="AY9" s="581"/>
      <c r="AZ9" s="580" t="s">
        <v>531</v>
      </c>
      <c r="BA9" s="585"/>
      <c r="BB9" s="585"/>
      <c r="BC9" s="585"/>
      <c r="BD9" s="585"/>
      <c r="BE9" s="581"/>
      <c r="BF9" s="580" t="s">
        <v>532</v>
      </c>
      <c r="BG9" s="585"/>
      <c r="BH9" s="585"/>
      <c r="BI9" s="585"/>
      <c r="BJ9" s="585"/>
      <c r="BK9" s="581"/>
    </row>
    <row r="10" spans="1:63" ht="36" customHeight="1">
      <c r="A10" s="589"/>
      <c r="B10" s="105" t="s">
        <v>533</v>
      </c>
      <c r="C10" s="105" t="s">
        <v>533</v>
      </c>
      <c r="D10" s="105" t="s">
        <v>533</v>
      </c>
      <c r="E10" s="105" t="s">
        <v>534</v>
      </c>
      <c r="F10" s="105" t="s">
        <v>533</v>
      </c>
      <c r="G10" s="105" t="s">
        <v>533</v>
      </c>
      <c r="H10" s="105" t="s">
        <v>533</v>
      </c>
      <c r="I10" s="105" t="s">
        <v>534</v>
      </c>
      <c r="J10" s="105" t="s">
        <v>533</v>
      </c>
      <c r="K10" s="105" t="s">
        <v>533</v>
      </c>
      <c r="L10" s="105" t="s">
        <v>533</v>
      </c>
      <c r="M10" s="105" t="s">
        <v>534</v>
      </c>
      <c r="N10" s="105" t="s">
        <v>533</v>
      </c>
      <c r="O10" s="105" t="s">
        <v>533</v>
      </c>
      <c r="P10" s="105" t="s">
        <v>533</v>
      </c>
      <c r="Q10" s="105" t="s">
        <v>534</v>
      </c>
      <c r="R10" s="105" t="s">
        <v>533</v>
      </c>
      <c r="S10" s="105" t="s">
        <v>534</v>
      </c>
      <c r="T10" s="114" t="s">
        <v>535</v>
      </c>
      <c r="U10" s="114" t="s">
        <v>536</v>
      </c>
      <c r="V10" s="114" t="s">
        <v>537</v>
      </c>
      <c r="W10" s="114" t="s">
        <v>538</v>
      </c>
      <c r="X10" s="115" t="s">
        <v>539</v>
      </c>
      <c r="Y10" s="114" t="s">
        <v>540</v>
      </c>
      <c r="Z10" s="105" t="s">
        <v>541</v>
      </c>
      <c r="AA10" s="116" t="s">
        <v>542</v>
      </c>
      <c r="AB10" s="105" t="s">
        <v>543</v>
      </c>
      <c r="AC10" s="105" t="s">
        <v>544</v>
      </c>
      <c r="AD10" s="105" t="s">
        <v>545</v>
      </c>
      <c r="AE10" s="105" t="s">
        <v>546</v>
      </c>
      <c r="AG10" s="589"/>
      <c r="AH10" s="105" t="s">
        <v>533</v>
      </c>
      <c r="AI10" s="105" t="s">
        <v>533</v>
      </c>
      <c r="AJ10" s="105" t="s">
        <v>533</v>
      </c>
      <c r="AK10" s="105" t="s">
        <v>534</v>
      </c>
      <c r="AL10" s="105" t="s">
        <v>533</v>
      </c>
      <c r="AM10" s="105" t="s">
        <v>533</v>
      </c>
      <c r="AN10" s="105" t="s">
        <v>533</v>
      </c>
      <c r="AO10" s="105" t="s">
        <v>534</v>
      </c>
      <c r="AP10" s="105" t="s">
        <v>533</v>
      </c>
      <c r="AQ10" s="105" t="s">
        <v>533</v>
      </c>
      <c r="AR10" s="105" t="s">
        <v>533</v>
      </c>
      <c r="AS10" s="105" t="s">
        <v>534</v>
      </c>
      <c r="AT10" s="105" t="s">
        <v>533</v>
      </c>
      <c r="AU10" s="105" t="s">
        <v>533</v>
      </c>
      <c r="AV10" s="105" t="s">
        <v>533</v>
      </c>
      <c r="AW10" s="105" t="s">
        <v>534</v>
      </c>
      <c r="AX10" s="105" t="s">
        <v>533</v>
      </c>
      <c r="AY10" s="105" t="s">
        <v>534</v>
      </c>
      <c r="AZ10" s="114" t="s">
        <v>535</v>
      </c>
      <c r="BA10" s="114" t="s">
        <v>536</v>
      </c>
      <c r="BB10" s="114" t="s">
        <v>537</v>
      </c>
      <c r="BC10" s="114" t="s">
        <v>538</v>
      </c>
      <c r="BD10" s="115" t="s">
        <v>539</v>
      </c>
      <c r="BE10" s="114" t="s">
        <v>540</v>
      </c>
      <c r="BF10" s="117" t="s">
        <v>541</v>
      </c>
      <c r="BG10" s="118" t="s">
        <v>542</v>
      </c>
      <c r="BH10" s="117" t="s">
        <v>543</v>
      </c>
      <c r="BI10" s="117" t="s">
        <v>544</v>
      </c>
      <c r="BJ10" s="117" t="s">
        <v>545</v>
      </c>
      <c r="BK10" s="117" t="s">
        <v>546</v>
      </c>
    </row>
    <row r="11" spans="1:63">
      <c r="A11" s="119" t="s">
        <v>547</v>
      </c>
      <c r="B11" s="119"/>
      <c r="C11" s="119"/>
      <c r="D11" s="119"/>
      <c r="E11" s="120"/>
      <c r="F11" s="119"/>
      <c r="G11" s="119"/>
      <c r="H11" s="119"/>
      <c r="I11" s="120"/>
      <c r="J11" s="119">
        <v>0</v>
      </c>
      <c r="K11" s="119">
        <v>0</v>
      </c>
      <c r="L11" s="119">
        <v>0</v>
      </c>
      <c r="M11" s="120"/>
      <c r="N11" s="119">
        <v>0</v>
      </c>
      <c r="O11" s="119">
        <v>0</v>
      </c>
      <c r="P11" s="119">
        <v>0</v>
      </c>
      <c r="Q11" s="120"/>
      <c r="R11" s="121">
        <v>0</v>
      </c>
      <c r="S11" s="122">
        <f>+E11+I11+M11+Q11</f>
        <v>0</v>
      </c>
      <c r="T11" s="123"/>
      <c r="U11" s="123"/>
      <c r="V11" s="123"/>
      <c r="W11" s="123"/>
      <c r="X11" s="123"/>
      <c r="Y11" s="124"/>
      <c r="Z11" s="124"/>
      <c r="AA11" s="124"/>
      <c r="AB11" s="124"/>
      <c r="AC11" s="124"/>
      <c r="AD11" s="124"/>
      <c r="AE11" s="125"/>
      <c r="AG11" s="119" t="s">
        <v>547</v>
      </c>
      <c r="AH11" s="119"/>
      <c r="AI11" s="119"/>
      <c r="AJ11" s="119"/>
      <c r="AK11" s="120"/>
      <c r="AL11" s="119"/>
      <c r="AM11" s="119"/>
      <c r="AN11" s="119"/>
      <c r="AO11" s="120"/>
      <c r="AP11" s="119">
        <v>0</v>
      </c>
      <c r="AQ11" s="119">
        <v>0</v>
      </c>
      <c r="AR11" s="119"/>
      <c r="AS11" s="120"/>
      <c r="AT11" s="119"/>
      <c r="AU11" s="119"/>
      <c r="AV11" s="119"/>
      <c r="AW11" s="120"/>
      <c r="AX11" s="121">
        <f t="shared" ref="AX11:AX31" si="0">AH11+AI11+AJ11+AL11+AM11+AN11+AP11+AQ11+AR11+AT11+AU11+AV11</f>
        <v>0</v>
      </c>
      <c r="AY11" s="122">
        <f>+AK11+AO11+AS11+AW11</f>
        <v>0</v>
      </c>
      <c r="AZ11" s="124"/>
      <c r="BA11" s="124"/>
      <c r="BB11" s="124"/>
      <c r="BC11" s="124"/>
      <c r="BD11" s="124"/>
      <c r="BE11" s="124"/>
      <c r="BF11" s="124"/>
      <c r="BG11" s="124"/>
      <c r="BH11" s="124"/>
      <c r="BI11" s="124"/>
      <c r="BJ11" s="124"/>
      <c r="BK11" s="125"/>
    </row>
    <row r="12" spans="1:63">
      <c r="A12" s="119" t="s">
        <v>548</v>
      </c>
      <c r="B12" s="119"/>
      <c r="C12" s="119"/>
      <c r="D12" s="119"/>
      <c r="E12" s="120"/>
      <c r="F12" s="119"/>
      <c r="G12" s="119"/>
      <c r="H12" s="119"/>
      <c r="I12" s="120"/>
      <c r="J12" s="119">
        <v>1</v>
      </c>
      <c r="K12" s="119">
        <v>0</v>
      </c>
      <c r="L12" s="119">
        <v>1</v>
      </c>
      <c r="M12" s="161">
        <v>31640500</v>
      </c>
      <c r="N12" s="119">
        <v>1</v>
      </c>
      <c r="O12" s="119">
        <v>1</v>
      </c>
      <c r="P12" s="119">
        <v>1</v>
      </c>
      <c r="Q12" s="120"/>
      <c r="R12" s="121">
        <v>1</v>
      </c>
      <c r="S12" s="122">
        <f t="shared" ref="S12:S31" si="1">+E12+I12+M12+Q12</f>
        <v>31640500</v>
      </c>
      <c r="T12" s="123"/>
      <c r="U12" s="123"/>
      <c r="V12" s="123"/>
      <c r="W12" s="123"/>
      <c r="X12" s="123"/>
      <c r="Y12" s="124"/>
      <c r="Z12" s="124"/>
      <c r="AA12" s="124"/>
      <c r="AB12" s="124"/>
      <c r="AC12" s="124"/>
      <c r="AD12" s="124"/>
      <c r="AE12" s="124"/>
      <c r="AG12" s="119" t="s">
        <v>548</v>
      </c>
      <c r="AH12" s="119"/>
      <c r="AI12" s="119"/>
      <c r="AJ12" s="119"/>
      <c r="AK12" s="120"/>
      <c r="AL12" s="119"/>
      <c r="AM12" s="119"/>
      <c r="AN12" s="119"/>
      <c r="AO12" s="120"/>
      <c r="AP12" s="119">
        <v>1</v>
      </c>
      <c r="AQ12" s="119">
        <v>0</v>
      </c>
      <c r="AR12" s="119"/>
      <c r="AS12" s="120"/>
      <c r="AT12" s="119"/>
      <c r="AU12" s="119"/>
      <c r="AV12" s="119"/>
      <c r="AW12" s="120"/>
      <c r="AX12" s="121">
        <f t="shared" si="0"/>
        <v>1</v>
      </c>
      <c r="AY12" s="122">
        <f t="shared" ref="AY12:AY31" si="2">+AK12+AO12+AS12+AW12</f>
        <v>0</v>
      </c>
      <c r="AZ12" s="124"/>
      <c r="BA12" s="124"/>
      <c r="BB12" s="124"/>
      <c r="BC12" s="124"/>
      <c r="BD12" s="124"/>
      <c r="BE12" s="124"/>
      <c r="BF12" s="124"/>
      <c r="BG12" s="124"/>
      <c r="BH12" s="124"/>
      <c r="BI12" s="124"/>
      <c r="BJ12" s="124"/>
      <c r="BK12" s="124"/>
    </row>
    <row r="13" spans="1:63">
      <c r="A13" s="119" t="s">
        <v>549</v>
      </c>
      <c r="B13" s="119"/>
      <c r="C13" s="119"/>
      <c r="D13" s="119"/>
      <c r="E13" s="120"/>
      <c r="F13" s="119"/>
      <c r="G13" s="119"/>
      <c r="H13" s="119"/>
      <c r="I13" s="120"/>
      <c r="J13" s="119">
        <v>1</v>
      </c>
      <c r="K13" s="119">
        <v>0</v>
      </c>
      <c r="L13" s="119">
        <v>1</v>
      </c>
      <c r="M13" s="161">
        <v>31640500</v>
      </c>
      <c r="N13" s="119">
        <v>1</v>
      </c>
      <c r="O13" s="119">
        <v>1</v>
      </c>
      <c r="P13" s="119">
        <v>1</v>
      </c>
      <c r="Q13" s="120"/>
      <c r="R13" s="121">
        <v>1</v>
      </c>
      <c r="S13" s="122">
        <f t="shared" si="1"/>
        <v>31640500</v>
      </c>
      <c r="T13" s="123"/>
      <c r="U13" s="123"/>
      <c r="V13" s="123"/>
      <c r="W13" s="123"/>
      <c r="X13" s="123"/>
      <c r="Y13" s="124"/>
      <c r="Z13" s="124"/>
      <c r="AA13" s="124"/>
      <c r="AB13" s="124"/>
      <c r="AC13" s="124"/>
      <c r="AD13" s="124"/>
      <c r="AE13" s="124"/>
      <c r="AG13" s="119" t="s">
        <v>549</v>
      </c>
      <c r="AH13" s="119"/>
      <c r="AI13" s="119"/>
      <c r="AJ13" s="119"/>
      <c r="AK13" s="120"/>
      <c r="AL13" s="119"/>
      <c r="AM13" s="119"/>
      <c r="AN13" s="119"/>
      <c r="AO13" s="120"/>
      <c r="AP13" s="119">
        <v>1</v>
      </c>
      <c r="AQ13" s="119">
        <v>0</v>
      </c>
      <c r="AR13" s="119"/>
      <c r="AS13" s="120"/>
      <c r="AT13" s="119"/>
      <c r="AU13" s="119"/>
      <c r="AV13" s="119"/>
      <c r="AW13" s="120"/>
      <c r="AX13" s="121">
        <f t="shared" si="0"/>
        <v>1</v>
      </c>
      <c r="AY13" s="122">
        <f t="shared" si="2"/>
        <v>0</v>
      </c>
      <c r="AZ13" s="124"/>
      <c r="BA13" s="124"/>
      <c r="BB13" s="124"/>
      <c r="BC13" s="124"/>
      <c r="BD13" s="124"/>
      <c r="BE13" s="124"/>
      <c r="BF13" s="124"/>
      <c r="BG13" s="124"/>
      <c r="BH13" s="124"/>
      <c r="BI13" s="124"/>
      <c r="BJ13" s="124"/>
      <c r="BK13" s="124"/>
    </row>
    <row r="14" spans="1:63">
      <c r="A14" s="119" t="s">
        <v>550</v>
      </c>
      <c r="B14" s="119"/>
      <c r="C14" s="119"/>
      <c r="D14" s="119"/>
      <c r="E14" s="120"/>
      <c r="F14" s="119"/>
      <c r="G14" s="119"/>
      <c r="H14" s="119"/>
      <c r="I14" s="120"/>
      <c r="J14" s="119">
        <v>1</v>
      </c>
      <c r="K14" s="119">
        <v>0</v>
      </c>
      <c r="L14" s="119">
        <v>1</v>
      </c>
      <c r="M14" s="161">
        <v>31640500</v>
      </c>
      <c r="N14" s="119">
        <v>1</v>
      </c>
      <c r="O14" s="119">
        <v>1</v>
      </c>
      <c r="P14" s="119">
        <v>1</v>
      </c>
      <c r="Q14" s="120"/>
      <c r="R14" s="121">
        <v>1</v>
      </c>
      <c r="S14" s="122">
        <f t="shared" si="1"/>
        <v>31640500</v>
      </c>
      <c r="T14" s="123"/>
      <c r="U14" s="123"/>
      <c r="V14" s="123"/>
      <c r="W14" s="123"/>
      <c r="X14" s="123"/>
      <c r="Y14" s="124"/>
      <c r="Z14" s="124"/>
      <c r="AA14" s="124"/>
      <c r="AB14" s="124"/>
      <c r="AC14" s="124"/>
      <c r="AD14" s="124"/>
      <c r="AE14" s="124"/>
      <c r="AG14" s="119" t="s">
        <v>550</v>
      </c>
      <c r="AH14" s="119"/>
      <c r="AI14" s="119"/>
      <c r="AJ14" s="119"/>
      <c r="AK14" s="120"/>
      <c r="AL14" s="119"/>
      <c r="AM14" s="119"/>
      <c r="AN14" s="119"/>
      <c r="AO14" s="120"/>
      <c r="AP14" s="119">
        <v>1</v>
      </c>
      <c r="AQ14" s="119">
        <v>0</v>
      </c>
      <c r="AR14" s="119"/>
      <c r="AS14" s="120"/>
      <c r="AT14" s="119"/>
      <c r="AU14" s="119"/>
      <c r="AV14" s="119"/>
      <c r="AW14" s="120"/>
      <c r="AX14" s="121">
        <f t="shared" si="0"/>
        <v>1</v>
      </c>
      <c r="AY14" s="122">
        <f t="shared" si="2"/>
        <v>0</v>
      </c>
      <c r="AZ14" s="124"/>
      <c r="BA14" s="124"/>
      <c r="BB14" s="124"/>
      <c r="BC14" s="124"/>
      <c r="BD14" s="124"/>
      <c r="BE14" s="124"/>
      <c r="BF14" s="124"/>
      <c r="BG14" s="124"/>
      <c r="BH14" s="124"/>
      <c r="BI14" s="124"/>
      <c r="BJ14" s="124"/>
      <c r="BK14" s="124"/>
    </row>
    <row r="15" spans="1:63">
      <c r="A15" s="119" t="s">
        <v>551</v>
      </c>
      <c r="B15" s="119"/>
      <c r="C15" s="119"/>
      <c r="D15" s="119"/>
      <c r="E15" s="120"/>
      <c r="F15" s="119"/>
      <c r="G15" s="119"/>
      <c r="H15" s="119"/>
      <c r="I15" s="120"/>
      <c r="J15" s="119">
        <v>1</v>
      </c>
      <c r="K15" s="119">
        <v>0</v>
      </c>
      <c r="L15" s="119">
        <v>1</v>
      </c>
      <c r="M15" s="161">
        <v>31640500</v>
      </c>
      <c r="N15" s="119">
        <v>1</v>
      </c>
      <c r="O15" s="119">
        <v>1</v>
      </c>
      <c r="P15" s="119">
        <v>1</v>
      </c>
      <c r="Q15" s="120"/>
      <c r="R15" s="121">
        <v>1</v>
      </c>
      <c r="S15" s="122">
        <f t="shared" si="1"/>
        <v>31640500</v>
      </c>
      <c r="T15" s="123"/>
      <c r="U15" s="123"/>
      <c r="V15" s="123"/>
      <c r="W15" s="123"/>
      <c r="X15" s="123"/>
      <c r="Y15" s="124"/>
      <c r="Z15" s="124"/>
      <c r="AA15" s="124"/>
      <c r="AB15" s="124"/>
      <c r="AC15" s="124"/>
      <c r="AD15" s="124"/>
      <c r="AE15" s="124"/>
      <c r="AG15" s="119" t="s">
        <v>551</v>
      </c>
      <c r="AH15" s="119"/>
      <c r="AI15" s="119"/>
      <c r="AJ15" s="119"/>
      <c r="AK15" s="120"/>
      <c r="AL15" s="119"/>
      <c r="AM15" s="119"/>
      <c r="AN15" s="119"/>
      <c r="AO15" s="120"/>
      <c r="AP15" s="119">
        <v>1</v>
      </c>
      <c r="AQ15" s="119">
        <v>0</v>
      </c>
      <c r="AR15" s="119"/>
      <c r="AS15" s="120"/>
      <c r="AT15" s="119"/>
      <c r="AU15" s="119"/>
      <c r="AV15" s="119"/>
      <c r="AW15" s="120"/>
      <c r="AX15" s="121">
        <f t="shared" si="0"/>
        <v>1</v>
      </c>
      <c r="AY15" s="122">
        <f t="shared" si="2"/>
        <v>0</v>
      </c>
      <c r="AZ15" s="124"/>
      <c r="BA15" s="124"/>
      <c r="BB15" s="124"/>
      <c r="BC15" s="124"/>
      <c r="BD15" s="124"/>
      <c r="BE15" s="124"/>
      <c r="BF15" s="124"/>
      <c r="BG15" s="124"/>
      <c r="BH15" s="124"/>
      <c r="BI15" s="124"/>
      <c r="BJ15" s="124"/>
      <c r="BK15" s="124"/>
    </row>
    <row r="16" spans="1:63">
      <c r="A16" s="119" t="s">
        <v>552</v>
      </c>
      <c r="B16" s="119"/>
      <c r="C16" s="119"/>
      <c r="D16" s="119"/>
      <c r="E16" s="120"/>
      <c r="F16" s="119"/>
      <c r="G16" s="119"/>
      <c r="H16" s="119"/>
      <c r="I16" s="120"/>
      <c r="J16" s="119">
        <v>1</v>
      </c>
      <c r="K16" s="119">
        <v>0</v>
      </c>
      <c r="L16" s="119">
        <v>1</v>
      </c>
      <c r="M16" s="161">
        <v>31640500</v>
      </c>
      <c r="N16" s="119">
        <v>1</v>
      </c>
      <c r="O16" s="119">
        <v>1</v>
      </c>
      <c r="P16" s="119">
        <v>1</v>
      </c>
      <c r="Q16" s="120"/>
      <c r="R16" s="121">
        <v>1</v>
      </c>
      <c r="S16" s="122">
        <f t="shared" si="1"/>
        <v>31640500</v>
      </c>
      <c r="T16" s="123"/>
      <c r="U16" s="123"/>
      <c r="V16" s="123"/>
      <c r="W16" s="123"/>
      <c r="X16" s="123"/>
      <c r="Y16" s="124"/>
      <c r="Z16" s="124"/>
      <c r="AA16" s="124"/>
      <c r="AB16" s="124"/>
      <c r="AC16" s="124"/>
      <c r="AD16" s="124"/>
      <c r="AE16" s="124"/>
      <c r="AG16" s="119" t="s">
        <v>552</v>
      </c>
      <c r="AH16" s="119"/>
      <c r="AI16" s="119"/>
      <c r="AJ16" s="119"/>
      <c r="AK16" s="120"/>
      <c r="AL16" s="119"/>
      <c r="AM16" s="119"/>
      <c r="AN16" s="119"/>
      <c r="AO16" s="120"/>
      <c r="AP16" s="119">
        <v>1</v>
      </c>
      <c r="AQ16" s="119">
        <v>0</v>
      </c>
      <c r="AR16" s="119"/>
      <c r="AS16" s="120"/>
      <c r="AT16" s="119"/>
      <c r="AU16" s="119"/>
      <c r="AV16" s="119"/>
      <c r="AW16" s="120"/>
      <c r="AX16" s="121">
        <f t="shared" si="0"/>
        <v>1</v>
      </c>
      <c r="AY16" s="122">
        <f t="shared" si="2"/>
        <v>0</v>
      </c>
      <c r="AZ16" s="124"/>
      <c r="BA16" s="124"/>
      <c r="BB16" s="124"/>
      <c r="BC16" s="124"/>
      <c r="BD16" s="124"/>
      <c r="BE16" s="124"/>
      <c r="BF16" s="124"/>
      <c r="BG16" s="124"/>
      <c r="BH16" s="124"/>
      <c r="BI16" s="124"/>
      <c r="BJ16" s="124"/>
      <c r="BK16" s="124"/>
    </row>
    <row r="17" spans="1:63">
      <c r="A17" s="119" t="s">
        <v>553</v>
      </c>
      <c r="B17" s="119"/>
      <c r="C17" s="119"/>
      <c r="D17" s="119"/>
      <c r="E17" s="120"/>
      <c r="F17" s="119"/>
      <c r="G17" s="119"/>
      <c r="H17" s="119"/>
      <c r="I17" s="120"/>
      <c r="J17" s="119">
        <v>1</v>
      </c>
      <c r="K17" s="119">
        <v>0</v>
      </c>
      <c r="L17" s="119">
        <v>1</v>
      </c>
      <c r="M17" s="161">
        <v>31640500</v>
      </c>
      <c r="N17" s="119">
        <v>1</v>
      </c>
      <c r="O17" s="119">
        <v>1</v>
      </c>
      <c r="P17" s="119">
        <v>1</v>
      </c>
      <c r="Q17" s="120"/>
      <c r="R17" s="121">
        <v>1</v>
      </c>
      <c r="S17" s="122">
        <f t="shared" si="1"/>
        <v>31640500</v>
      </c>
      <c r="T17" s="123"/>
      <c r="U17" s="123"/>
      <c r="V17" s="123"/>
      <c r="W17" s="123"/>
      <c r="X17" s="123"/>
      <c r="Y17" s="124"/>
      <c r="Z17" s="124"/>
      <c r="AA17" s="124"/>
      <c r="AB17" s="124"/>
      <c r="AC17" s="124"/>
      <c r="AD17" s="124"/>
      <c r="AE17" s="124"/>
      <c r="AG17" s="119" t="s">
        <v>553</v>
      </c>
      <c r="AH17" s="119"/>
      <c r="AI17" s="119"/>
      <c r="AJ17" s="119"/>
      <c r="AK17" s="120"/>
      <c r="AL17" s="119"/>
      <c r="AM17" s="119"/>
      <c r="AN17" s="119"/>
      <c r="AO17" s="120"/>
      <c r="AP17" s="119">
        <v>1</v>
      </c>
      <c r="AQ17" s="119">
        <v>0</v>
      </c>
      <c r="AR17" s="119"/>
      <c r="AS17" s="120"/>
      <c r="AT17" s="119"/>
      <c r="AU17" s="119"/>
      <c r="AV17" s="119"/>
      <c r="AW17" s="120"/>
      <c r="AX17" s="121">
        <f t="shared" si="0"/>
        <v>1</v>
      </c>
      <c r="AY17" s="122">
        <f t="shared" si="2"/>
        <v>0</v>
      </c>
      <c r="AZ17" s="124"/>
      <c r="BA17" s="124"/>
      <c r="BB17" s="124"/>
      <c r="BC17" s="124"/>
      <c r="BD17" s="124"/>
      <c r="BE17" s="124"/>
      <c r="BF17" s="124"/>
      <c r="BG17" s="124"/>
      <c r="BH17" s="124"/>
      <c r="BI17" s="124"/>
      <c r="BJ17" s="124"/>
      <c r="BK17" s="124"/>
    </row>
    <row r="18" spans="1:63">
      <c r="A18" s="119" t="s">
        <v>554</v>
      </c>
      <c r="B18" s="119"/>
      <c r="C18" s="119"/>
      <c r="D18" s="119"/>
      <c r="E18" s="120"/>
      <c r="F18" s="119"/>
      <c r="G18" s="119"/>
      <c r="H18" s="119"/>
      <c r="I18" s="120"/>
      <c r="J18" s="119">
        <v>1</v>
      </c>
      <c r="K18" s="119">
        <v>0</v>
      </c>
      <c r="L18" s="119">
        <v>1</v>
      </c>
      <c r="M18" s="161">
        <v>31640500</v>
      </c>
      <c r="N18" s="119">
        <v>1</v>
      </c>
      <c r="O18" s="119">
        <v>1</v>
      </c>
      <c r="P18" s="119">
        <v>1</v>
      </c>
      <c r="Q18" s="120"/>
      <c r="R18" s="121">
        <v>1</v>
      </c>
      <c r="S18" s="122">
        <f t="shared" si="1"/>
        <v>31640500</v>
      </c>
      <c r="T18" s="123"/>
      <c r="U18" s="123"/>
      <c r="V18" s="123"/>
      <c r="W18" s="123"/>
      <c r="X18" s="123"/>
      <c r="Y18" s="124"/>
      <c r="Z18" s="124"/>
      <c r="AA18" s="124"/>
      <c r="AB18" s="124"/>
      <c r="AC18" s="124"/>
      <c r="AD18" s="124"/>
      <c r="AE18" s="124"/>
      <c r="AG18" s="119" t="s">
        <v>554</v>
      </c>
      <c r="AH18" s="119"/>
      <c r="AI18" s="119"/>
      <c r="AJ18" s="119"/>
      <c r="AK18" s="120"/>
      <c r="AL18" s="119"/>
      <c r="AM18" s="119"/>
      <c r="AN18" s="119"/>
      <c r="AO18" s="120"/>
      <c r="AP18" s="119">
        <v>1</v>
      </c>
      <c r="AQ18" s="119">
        <v>0</v>
      </c>
      <c r="AR18" s="119"/>
      <c r="AS18" s="120"/>
      <c r="AT18" s="119"/>
      <c r="AU18" s="119"/>
      <c r="AV18" s="119"/>
      <c r="AW18" s="120"/>
      <c r="AX18" s="121">
        <f t="shared" si="0"/>
        <v>1</v>
      </c>
      <c r="AY18" s="122">
        <f t="shared" si="2"/>
        <v>0</v>
      </c>
      <c r="AZ18" s="124"/>
      <c r="BA18" s="124"/>
      <c r="BB18" s="124"/>
      <c r="BC18" s="124"/>
      <c r="BD18" s="124"/>
      <c r="BE18" s="124"/>
      <c r="BF18" s="124"/>
      <c r="BG18" s="124"/>
      <c r="BH18" s="124"/>
      <c r="BI18" s="124"/>
      <c r="BJ18" s="124"/>
      <c r="BK18" s="124"/>
    </row>
    <row r="19" spans="1:63">
      <c r="A19" s="119" t="s">
        <v>555</v>
      </c>
      <c r="B19" s="119"/>
      <c r="C19" s="119"/>
      <c r="D19" s="119"/>
      <c r="E19" s="120"/>
      <c r="F19" s="119"/>
      <c r="G19" s="119"/>
      <c r="H19" s="119"/>
      <c r="I19" s="120"/>
      <c r="J19" s="119">
        <v>1</v>
      </c>
      <c r="K19" s="119">
        <v>0</v>
      </c>
      <c r="L19" s="119">
        <v>1</v>
      </c>
      <c r="M19" s="161">
        <v>31640500</v>
      </c>
      <c r="N19" s="119">
        <v>1</v>
      </c>
      <c r="O19" s="119">
        <v>1</v>
      </c>
      <c r="P19" s="119">
        <v>1</v>
      </c>
      <c r="Q19" s="120"/>
      <c r="R19" s="121">
        <v>1</v>
      </c>
      <c r="S19" s="122">
        <f t="shared" si="1"/>
        <v>31640500</v>
      </c>
      <c r="T19" s="123"/>
      <c r="U19" s="123"/>
      <c r="V19" s="123"/>
      <c r="W19" s="123"/>
      <c r="X19" s="123"/>
      <c r="Y19" s="124"/>
      <c r="Z19" s="124"/>
      <c r="AA19" s="124"/>
      <c r="AB19" s="124"/>
      <c r="AC19" s="124"/>
      <c r="AD19" s="124"/>
      <c r="AE19" s="124"/>
      <c r="AG19" s="119" t="s">
        <v>555</v>
      </c>
      <c r="AH19" s="119"/>
      <c r="AI19" s="119"/>
      <c r="AJ19" s="119"/>
      <c r="AK19" s="120"/>
      <c r="AL19" s="119"/>
      <c r="AM19" s="119"/>
      <c r="AN19" s="119"/>
      <c r="AO19" s="120"/>
      <c r="AP19" s="119">
        <v>1</v>
      </c>
      <c r="AQ19" s="119">
        <v>0</v>
      </c>
      <c r="AR19" s="119"/>
      <c r="AS19" s="120"/>
      <c r="AT19" s="119"/>
      <c r="AU19" s="119"/>
      <c r="AV19" s="119"/>
      <c r="AW19" s="120"/>
      <c r="AX19" s="121">
        <f t="shared" si="0"/>
        <v>1</v>
      </c>
      <c r="AY19" s="122">
        <f t="shared" si="2"/>
        <v>0</v>
      </c>
      <c r="AZ19" s="124"/>
      <c r="BA19" s="124"/>
      <c r="BB19" s="124"/>
      <c r="BC19" s="124"/>
      <c r="BD19" s="124"/>
      <c r="BE19" s="124"/>
      <c r="BF19" s="124"/>
      <c r="BG19" s="124"/>
      <c r="BH19" s="124"/>
      <c r="BI19" s="119"/>
      <c r="BJ19" s="119"/>
      <c r="BK19" s="119"/>
    </row>
    <row r="20" spans="1:63">
      <c r="A20" s="119" t="s">
        <v>556</v>
      </c>
      <c r="B20" s="119"/>
      <c r="C20" s="119"/>
      <c r="D20" s="119"/>
      <c r="E20" s="120"/>
      <c r="F20" s="119"/>
      <c r="G20" s="119"/>
      <c r="H20" s="119"/>
      <c r="I20" s="120"/>
      <c r="J20" s="119">
        <v>1</v>
      </c>
      <c r="K20" s="119">
        <v>0</v>
      </c>
      <c r="L20" s="119">
        <v>1</v>
      </c>
      <c r="M20" s="161">
        <v>31640500</v>
      </c>
      <c r="N20" s="119">
        <v>1</v>
      </c>
      <c r="O20" s="119">
        <v>1</v>
      </c>
      <c r="P20" s="119">
        <v>1</v>
      </c>
      <c r="Q20" s="120"/>
      <c r="R20" s="121">
        <v>1</v>
      </c>
      <c r="S20" s="122">
        <f t="shared" si="1"/>
        <v>31640500</v>
      </c>
      <c r="T20" s="123"/>
      <c r="U20" s="123"/>
      <c r="V20" s="123"/>
      <c r="W20" s="123"/>
      <c r="X20" s="123"/>
      <c r="Y20" s="124"/>
      <c r="Z20" s="124"/>
      <c r="AA20" s="124"/>
      <c r="AB20" s="124"/>
      <c r="AC20" s="124"/>
      <c r="AD20" s="124"/>
      <c r="AE20" s="124"/>
      <c r="AG20" s="119" t="s">
        <v>556</v>
      </c>
      <c r="AH20" s="119"/>
      <c r="AI20" s="119"/>
      <c r="AJ20" s="119"/>
      <c r="AK20" s="120"/>
      <c r="AL20" s="119"/>
      <c r="AM20" s="119"/>
      <c r="AN20" s="119"/>
      <c r="AO20" s="120"/>
      <c r="AP20" s="119">
        <v>1</v>
      </c>
      <c r="AQ20" s="119">
        <v>0</v>
      </c>
      <c r="AR20" s="119"/>
      <c r="AS20" s="120"/>
      <c r="AT20" s="119"/>
      <c r="AU20" s="119"/>
      <c r="AV20" s="119"/>
      <c r="AW20" s="120"/>
      <c r="AX20" s="121">
        <f t="shared" si="0"/>
        <v>1</v>
      </c>
      <c r="AY20" s="122">
        <f t="shared" si="2"/>
        <v>0</v>
      </c>
      <c r="AZ20" s="124"/>
      <c r="BA20" s="124"/>
      <c r="BB20" s="124"/>
      <c r="BC20" s="124"/>
      <c r="BD20" s="124"/>
      <c r="BE20" s="124"/>
      <c r="BF20" s="124"/>
      <c r="BG20" s="124"/>
      <c r="BH20" s="124"/>
      <c r="BI20" s="119"/>
      <c r="BJ20" s="119"/>
      <c r="BK20" s="119"/>
    </row>
    <row r="21" spans="1:63">
      <c r="A21" s="119" t="s">
        <v>557</v>
      </c>
      <c r="B21" s="119"/>
      <c r="C21" s="119"/>
      <c r="D21" s="119"/>
      <c r="E21" s="120"/>
      <c r="F21" s="119"/>
      <c r="G21" s="119"/>
      <c r="H21" s="119"/>
      <c r="I21" s="120"/>
      <c r="J21" s="119">
        <v>1</v>
      </c>
      <c r="K21" s="119">
        <v>0</v>
      </c>
      <c r="L21" s="119">
        <v>1</v>
      </c>
      <c r="M21" s="161">
        <v>31640500</v>
      </c>
      <c r="N21" s="119">
        <v>1</v>
      </c>
      <c r="O21" s="119">
        <v>1</v>
      </c>
      <c r="P21" s="119">
        <v>1</v>
      </c>
      <c r="Q21" s="120"/>
      <c r="R21" s="121">
        <v>1</v>
      </c>
      <c r="S21" s="122">
        <f t="shared" si="1"/>
        <v>31640500</v>
      </c>
      <c r="T21" s="123"/>
      <c r="U21" s="123"/>
      <c r="V21" s="123"/>
      <c r="W21" s="123"/>
      <c r="X21" s="123"/>
      <c r="Y21" s="124"/>
      <c r="Z21" s="124"/>
      <c r="AA21" s="124"/>
      <c r="AB21" s="124"/>
      <c r="AC21" s="124"/>
      <c r="AD21" s="124"/>
      <c r="AE21" s="124"/>
      <c r="AG21" s="119" t="s">
        <v>557</v>
      </c>
      <c r="AH21" s="119"/>
      <c r="AI21" s="119"/>
      <c r="AJ21" s="119"/>
      <c r="AK21" s="120"/>
      <c r="AL21" s="119"/>
      <c r="AM21" s="119"/>
      <c r="AN21" s="119"/>
      <c r="AO21" s="120"/>
      <c r="AP21" s="119">
        <v>1</v>
      </c>
      <c r="AQ21" s="119">
        <v>0</v>
      </c>
      <c r="AR21" s="119"/>
      <c r="AS21" s="120"/>
      <c r="AT21" s="119"/>
      <c r="AU21" s="119"/>
      <c r="AV21" s="119"/>
      <c r="AW21" s="120"/>
      <c r="AX21" s="121">
        <f t="shared" si="0"/>
        <v>1</v>
      </c>
      <c r="AY21" s="122">
        <f t="shared" si="2"/>
        <v>0</v>
      </c>
      <c r="AZ21" s="124"/>
      <c r="BA21" s="124"/>
      <c r="BB21" s="124"/>
      <c r="BC21" s="124"/>
      <c r="BD21" s="124"/>
      <c r="BE21" s="124"/>
      <c r="BF21" s="124"/>
      <c r="BG21" s="124"/>
      <c r="BH21" s="124"/>
      <c r="BI21" s="119"/>
      <c r="BJ21" s="119"/>
      <c r="BK21" s="119"/>
    </row>
    <row r="22" spans="1:63">
      <c r="A22" s="119" t="s">
        <v>558</v>
      </c>
      <c r="B22" s="119"/>
      <c r="C22" s="119"/>
      <c r="D22" s="119"/>
      <c r="E22" s="120"/>
      <c r="F22" s="119"/>
      <c r="G22" s="119"/>
      <c r="H22" s="119"/>
      <c r="I22" s="120"/>
      <c r="J22" s="119">
        <v>1</v>
      </c>
      <c r="K22" s="119">
        <v>0</v>
      </c>
      <c r="L22" s="119">
        <v>1</v>
      </c>
      <c r="M22" s="161">
        <v>31640500</v>
      </c>
      <c r="N22" s="119">
        <v>1</v>
      </c>
      <c r="O22" s="119">
        <v>1</v>
      </c>
      <c r="P22" s="119">
        <v>1</v>
      </c>
      <c r="Q22" s="120"/>
      <c r="R22" s="121">
        <v>1</v>
      </c>
      <c r="S22" s="122">
        <f t="shared" si="1"/>
        <v>31640500</v>
      </c>
      <c r="T22" s="123"/>
      <c r="U22" s="123"/>
      <c r="V22" s="123"/>
      <c r="W22" s="123"/>
      <c r="X22" s="123"/>
      <c r="Y22" s="124"/>
      <c r="Z22" s="124"/>
      <c r="AA22" s="124"/>
      <c r="AB22" s="124"/>
      <c r="AC22" s="124"/>
      <c r="AD22" s="124"/>
      <c r="AE22" s="124"/>
      <c r="AG22" s="119" t="s">
        <v>558</v>
      </c>
      <c r="AH22" s="119"/>
      <c r="AI22" s="119"/>
      <c r="AJ22" s="119"/>
      <c r="AK22" s="120"/>
      <c r="AL22" s="119"/>
      <c r="AM22" s="119"/>
      <c r="AN22" s="119"/>
      <c r="AO22" s="120"/>
      <c r="AP22" s="119">
        <v>1</v>
      </c>
      <c r="AQ22" s="119">
        <v>0</v>
      </c>
      <c r="AR22" s="119"/>
      <c r="AS22" s="120"/>
      <c r="AT22" s="119"/>
      <c r="AU22" s="119"/>
      <c r="AV22" s="119"/>
      <c r="AW22" s="120"/>
      <c r="AX22" s="121">
        <f t="shared" si="0"/>
        <v>1</v>
      </c>
      <c r="AY22" s="122">
        <f t="shared" si="2"/>
        <v>0</v>
      </c>
      <c r="AZ22" s="124"/>
      <c r="BA22" s="124"/>
      <c r="BB22" s="124"/>
      <c r="BC22" s="124"/>
      <c r="BD22" s="124"/>
      <c r="BE22" s="124"/>
      <c r="BF22" s="124"/>
      <c r="BG22" s="124"/>
      <c r="BH22" s="124"/>
      <c r="BI22" s="124"/>
      <c r="BJ22" s="124"/>
      <c r="BK22" s="124"/>
    </row>
    <row r="23" spans="1:63">
      <c r="A23" s="119" t="s">
        <v>559</v>
      </c>
      <c r="B23" s="119"/>
      <c r="C23" s="119"/>
      <c r="D23" s="119"/>
      <c r="E23" s="120"/>
      <c r="F23" s="119"/>
      <c r="G23" s="119"/>
      <c r="H23" s="119"/>
      <c r="I23" s="120"/>
      <c r="J23" s="119">
        <v>1</v>
      </c>
      <c r="K23" s="119">
        <v>0</v>
      </c>
      <c r="L23" s="119">
        <v>1</v>
      </c>
      <c r="M23" s="161">
        <v>31640500</v>
      </c>
      <c r="N23" s="119">
        <v>1</v>
      </c>
      <c r="O23" s="119">
        <v>1</v>
      </c>
      <c r="P23" s="119">
        <v>1</v>
      </c>
      <c r="Q23" s="120"/>
      <c r="R23" s="121">
        <v>1</v>
      </c>
      <c r="S23" s="122">
        <f t="shared" si="1"/>
        <v>31640500</v>
      </c>
      <c r="T23" s="123"/>
      <c r="U23" s="123"/>
      <c r="V23" s="123"/>
      <c r="W23" s="123"/>
      <c r="X23" s="123"/>
      <c r="Y23" s="124"/>
      <c r="Z23" s="124"/>
      <c r="AA23" s="124"/>
      <c r="AB23" s="124"/>
      <c r="AC23" s="124"/>
      <c r="AD23" s="124"/>
      <c r="AE23" s="124"/>
      <c r="AG23" s="119" t="s">
        <v>559</v>
      </c>
      <c r="AH23" s="119"/>
      <c r="AI23" s="119"/>
      <c r="AJ23" s="119"/>
      <c r="AK23" s="120"/>
      <c r="AL23" s="119"/>
      <c r="AM23" s="119"/>
      <c r="AN23" s="119"/>
      <c r="AO23" s="120"/>
      <c r="AP23" s="119">
        <v>1</v>
      </c>
      <c r="AQ23" s="119">
        <v>0</v>
      </c>
      <c r="AR23" s="119"/>
      <c r="AS23" s="120"/>
      <c r="AT23" s="119"/>
      <c r="AU23" s="119"/>
      <c r="AV23" s="119"/>
      <c r="AW23" s="120"/>
      <c r="AX23" s="121">
        <f t="shared" si="0"/>
        <v>1</v>
      </c>
      <c r="AY23" s="122">
        <f t="shared" si="2"/>
        <v>0</v>
      </c>
      <c r="AZ23" s="124"/>
      <c r="BA23" s="124"/>
      <c r="BB23" s="124"/>
      <c r="BC23" s="124"/>
      <c r="BD23" s="124"/>
      <c r="BE23" s="124"/>
      <c r="BF23" s="124"/>
      <c r="BG23" s="124"/>
      <c r="BH23" s="124"/>
      <c r="BI23" s="124"/>
      <c r="BJ23" s="124"/>
      <c r="BK23" s="124"/>
    </row>
    <row r="24" spans="1:63">
      <c r="A24" s="119" t="s">
        <v>560</v>
      </c>
      <c r="B24" s="119"/>
      <c r="C24" s="119"/>
      <c r="D24" s="119"/>
      <c r="E24" s="120"/>
      <c r="F24" s="119"/>
      <c r="G24" s="119"/>
      <c r="H24" s="119"/>
      <c r="I24" s="120"/>
      <c r="J24" s="119">
        <v>1</v>
      </c>
      <c r="K24" s="119">
        <v>0</v>
      </c>
      <c r="L24" s="119">
        <v>1</v>
      </c>
      <c r="M24" s="161">
        <v>31640500</v>
      </c>
      <c r="N24" s="119">
        <v>1</v>
      </c>
      <c r="O24" s="119">
        <v>1</v>
      </c>
      <c r="P24" s="119">
        <v>1</v>
      </c>
      <c r="Q24" s="120"/>
      <c r="R24" s="121">
        <v>1</v>
      </c>
      <c r="S24" s="122">
        <f t="shared" si="1"/>
        <v>31640500</v>
      </c>
      <c r="T24" s="123"/>
      <c r="U24" s="123"/>
      <c r="V24" s="123"/>
      <c r="W24" s="123"/>
      <c r="X24" s="123"/>
      <c r="Y24" s="124"/>
      <c r="Z24" s="124"/>
      <c r="AA24" s="124"/>
      <c r="AB24" s="124"/>
      <c r="AC24" s="124"/>
      <c r="AD24" s="124"/>
      <c r="AE24" s="124"/>
      <c r="AG24" s="119" t="s">
        <v>560</v>
      </c>
      <c r="AH24" s="119"/>
      <c r="AI24" s="119"/>
      <c r="AJ24" s="119"/>
      <c r="AK24" s="120"/>
      <c r="AL24" s="119"/>
      <c r="AM24" s="119"/>
      <c r="AN24" s="119"/>
      <c r="AO24" s="120"/>
      <c r="AP24" s="119">
        <v>1</v>
      </c>
      <c r="AQ24" s="119">
        <v>0</v>
      </c>
      <c r="AR24" s="119"/>
      <c r="AS24" s="120"/>
      <c r="AT24" s="119"/>
      <c r="AU24" s="119"/>
      <c r="AV24" s="119"/>
      <c r="AW24" s="120"/>
      <c r="AX24" s="121">
        <f t="shared" si="0"/>
        <v>1</v>
      </c>
      <c r="AY24" s="122">
        <f t="shared" si="2"/>
        <v>0</v>
      </c>
      <c r="AZ24" s="124"/>
      <c r="BA24" s="124"/>
      <c r="BB24" s="124"/>
      <c r="BC24" s="124"/>
      <c r="BD24" s="124"/>
      <c r="BE24" s="124"/>
      <c r="BF24" s="124"/>
      <c r="BG24" s="124"/>
      <c r="BH24" s="124"/>
      <c r="BI24" s="124"/>
      <c r="BJ24" s="124"/>
      <c r="BK24" s="124"/>
    </row>
    <row r="25" spans="1:63">
      <c r="A25" s="119" t="s">
        <v>561</v>
      </c>
      <c r="B25" s="119"/>
      <c r="C25" s="119"/>
      <c r="D25" s="119"/>
      <c r="E25" s="120"/>
      <c r="F25" s="119"/>
      <c r="G25" s="119"/>
      <c r="H25" s="119"/>
      <c r="I25" s="120"/>
      <c r="J25" s="119">
        <v>1</v>
      </c>
      <c r="K25" s="119">
        <v>0</v>
      </c>
      <c r="L25" s="119">
        <v>1</v>
      </c>
      <c r="M25" s="161">
        <v>31640500</v>
      </c>
      <c r="N25" s="119">
        <v>1</v>
      </c>
      <c r="O25" s="119">
        <v>1</v>
      </c>
      <c r="P25" s="119">
        <v>1</v>
      </c>
      <c r="Q25" s="120"/>
      <c r="R25" s="121">
        <v>1</v>
      </c>
      <c r="S25" s="122">
        <f t="shared" si="1"/>
        <v>31640500</v>
      </c>
      <c r="T25" s="123"/>
      <c r="U25" s="123"/>
      <c r="V25" s="123"/>
      <c r="W25" s="123"/>
      <c r="X25" s="123"/>
      <c r="Y25" s="124"/>
      <c r="Z25" s="124"/>
      <c r="AA25" s="124"/>
      <c r="AB25" s="124"/>
      <c r="AC25" s="124"/>
      <c r="AD25" s="124"/>
      <c r="AE25" s="124"/>
      <c r="AG25" s="119" t="s">
        <v>561</v>
      </c>
      <c r="AH25" s="119"/>
      <c r="AI25" s="119"/>
      <c r="AJ25" s="119"/>
      <c r="AK25" s="120"/>
      <c r="AL25" s="119"/>
      <c r="AM25" s="119"/>
      <c r="AN25" s="119"/>
      <c r="AO25" s="120"/>
      <c r="AP25" s="119">
        <v>1</v>
      </c>
      <c r="AQ25" s="119">
        <v>0</v>
      </c>
      <c r="AR25" s="119"/>
      <c r="AS25" s="120"/>
      <c r="AT25" s="119"/>
      <c r="AU25" s="119"/>
      <c r="AV25" s="119"/>
      <c r="AW25" s="120"/>
      <c r="AX25" s="121">
        <f t="shared" si="0"/>
        <v>1</v>
      </c>
      <c r="AY25" s="122">
        <f t="shared" si="2"/>
        <v>0</v>
      </c>
      <c r="AZ25" s="124"/>
      <c r="BA25" s="124"/>
      <c r="BB25" s="124"/>
      <c r="BC25" s="124"/>
      <c r="BD25" s="124"/>
      <c r="BE25" s="124"/>
      <c r="BF25" s="124"/>
      <c r="BG25" s="124"/>
      <c r="BH25" s="124"/>
      <c r="BI25" s="124"/>
      <c r="BJ25" s="124"/>
      <c r="BK25" s="124"/>
    </row>
    <row r="26" spans="1:63">
      <c r="A26" s="119" t="s">
        <v>562</v>
      </c>
      <c r="B26" s="119"/>
      <c r="C26" s="119"/>
      <c r="D26" s="119"/>
      <c r="E26" s="120"/>
      <c r="F26" s="119"/>
      <c r="G26" s="119"/>
      <c r="H26" s="119"/>
      <c r="I26" s="120"/>
      <c r="J26" s="119">
        <v>1</v>
      </c>
      <c r="K26" s="119">
        <v>0</v>
      </c>
      <c r="L26" s="119">
        <v>1</v>
      </c>
      <c r="M26" s="161">
        <v>31640500</v>
      </c>
      <c r="N26" s="119">
        <v>1</v>
      </c>
      <c r="O26" s="119">
        <v>1</v>
      </c>
      <c r="P26" s="119">
        <v>1</v>
      </c>
      <c r="Q26" s="120"/>
      <c r="R26" s="121">
        <v>1</v>
      </c>
      <c r="S26" s="122">
        <f t="shared" si="1"/>
        <v>31640500</v>
      </c>
      <c r="T26" s="123"/>
      <c r="U26" s="123"/>
      <c r="V26" s="123"/>
      <c r="W26" s="123"/>
      <c r="X26" s="123"/>
      <c r="Y26" s="124"/>
      <c r="Z26" s="124"/>
      <c r="AA26" s="124"/>
      <c r="AB26" s="124"/>
      <c r="AC26" s="124"/>
      <c r="AD26" s="124"/>
      <c r="AE26" s="124"/>
      <c r="AG26" s="119" t="s">
        <v>562</v>
      </c>
      <c r="AH26" s="119"/>
      <c r="AI26" s="119"/>
      <c r="AJ26" s="119"/>
      <c r="AK26" s="120"/>
      <c r="AL26" s="119"/>
      <c r="AM26" s="119"/>
      <c r="AN26" s="119"/>
      <c r="AO26" s="120"/>
      <c r="AP26" s="119">
        <v>1</v>
      </c>
      <c r="AQ26" s="119">
        <v>0</v>
      </c>
      <c r="AR26" s="119"/>
      <c r="AS26" s="120"/>
      <c r="AT26" s="119"/>
      <c r="AU26" s="119"/>
      <c r="AV26" s="119"/>
      <c r="AW26" s="120"/>
      <c r="AX26" s="121">
        <f t="shared" si="0"/>
        <v>1</v>
      </c>
      <c r="AY26" s="122">
        <f t="shared" si="2"/>
        <v>0</v>
      </c>
      <c r="AZ26" s="124"/>
      <c r="BA26" s="124"/>
      <c r="BB26" s="124"/>
      <c r="BC26" s="124"/>
      <c r="BD26" s="124"/>
      <c r="BE26" s="124"/>
      <c r="BF26" s="124"/>
      <c r="BG26" s="124"/>
      <c r="BH26" s="124"/>
      <c r="BI26" s="124"/>
      <c r="BJ26" s="124"/>
      <c r="BK26" s="124"/>
    </row>
    <row r="27" spans="1:63">
      <c r="A27" s="119" t="s">
        <v>563</v>
      </c>
      <c r="B27" s="119"/>
      <c r="C27" s="119"/>
      <c r="D27" s="119"/>
      <c r="E27" s="120"/>
      <c r="F27" s="119"/>
      <c r="G27" s="119"/>
      <c r="H27" s="119"/>
      <c r="I27" s="120"/>
      <c r="J27" s="119">
        <v>1</v>
      </c>
      <c r="K27" s="119">
        <v>0</v>
      </c>
      <c r="L27" s="119">
        <v>1</v>
      </c>
      <c r="M27" s="161">
        <v>31640500</v>
      </c>
      <c r="N27" s="119">
        <v>1</v>
      </c>
      <c r="O27" s="119">
        <v>1</v>
      </c>
      <c r="P27" s="119">
        <v>1</v>
      </c>
      <c r="Q27" s="120"/>
      <c r="R27" s="121">
        <v>1</v>
      </c>
      <c r="S27" s="122">
        <f t="shared" si="1"/>
        <v>31640500</v>
      </c>
      <c r="T27" s="123"/>
      <c r="U27" s="123"/>
      <c r="V27" s="123"/>
      <c r="W27" s="123"/>
      <c r="X27" s="123"/>
      <c r="Y27" s="124"/>
      <c r="Z27" s="124"/>
      <c r="AA27" s="124"/>
      <c r="AB27" s="124"/>
      <c r="AC27" s="124"/>
      <c r="AD27" s="124"/>
      <c r="AE27" s="124"/>
      <c r="AG27" s="119" t="s">
        <v>563</v>
      </c>
      <c r="AH27" s="119"/>
      <c r="AI27" s="119"/>
      <c r="AJ27" s="119"/>
      <c r="AK27" s="120"/>
      <c r="AL27" s="119"/>
      <c r="AM27" s="119"/>
      <c r="AN27" s="119"/>
      <c r="AO27" s="120"/>
      <c r="AP27" s="119">
        <v>1</v>
      </c>
      <c r="AQ27" s="119">
        <v>0</v>
      </c>
      <c r="AR27" s="119"/>
      <c r="AS27" s="120"/>
      <c r="AT27" s="119"/>
      <c r="AU27" s="119"/>
      <c r="AV27" s="119"/>
      <c r="AW27" s="120"/>
      <c r="AX27" s="121">
        <f t="shared" si="0"/>
        <v>1</v>
      </c>
      <c r="AY27" s="122">
        <f t="shared" si="2"/>
        <v>0</v>
      </c>
      <c r="AZ27" s="124"/>
      <c r="BA27" s="124"/>
      <c r="BB27" s="124"/>
      <c r="BC27" s="124"/>
      <c r="BD27" s="124"/>
      <c r="BE27" s="124"/>
      <c r="BF27" s="124"/>
      <c r="BG27" s="124"/>
      <c r="BH27" s="124"/>
      <c r="BI27" s="124"/>
      <c r="BJ27" s="124"/>
      <c r="BK27" s="124"/>
    </row>
    <row r="28" spans="1:63">
      <c r="A28" s="119" t="s">
        <v>564</v>
      </c>
      <c r="B28" s="119"/>
      <c r="C28" s="119"/>
      <c r="D28" s="119"/>
      <c r="E28" s="120"/>
      <c r="F28" s="119"/>
      <c r="G28" s="119"/>
      <c r="H28" s="119"/>
      <c r="I28" s="120"/>
      <c r="J28" s="119">
        <v>1</v>
      </c>
      <c r="K28" s="119">
        <v>0</v>
      </c>
      <c r="L28" s="119">
        <v>1</v>
      </c>
      <c r="M28" s="161">
        <v>31640500</v>
      </c>
      <c r="N28" s="119">
        <v>1</v>
      </c>
      <c r="O28" s="119">
        <v>1</v>
      </c>
      <c r="P28" s="119">
        <v>1</v>
      </c>
      <c r="Q28" s="120"/>
      <c r="R28" s="121">
        <v>1</v>
      </c>
      <c r="S28" s="122">
        <f t="shared" si="1"/>
        <v>31640500</v>
      </c>
      <c r="T28" s="123"/>
      <c r="U28" s="123"/>
      <c r="V28" s="123"/>
      <c r="W28" s="123"/>
      <c r="X28" s="123"/>
      <c r="Y28" s="124"/>
      <c r="Z28" s="124"/>
      <c r="AA28" s="124"/>
      <c r="AB28" s="124"/>
      <c r="AC28" s="124"/>
      <c r="AD28" s="124"/>
      <c r="AE28" s="124"/>
      <c r="AG28" s="119" t="s">
        <v>564</v>
      </c>
      <c r="AH28" s="119"/>
      <c r="AI28" s="119"/>
      <c r="AJ28" s="119"/>
      <c r="AK28" s="120"/>
      <c r="AL28" s="119"/>
      <c r="AM28" s="119"/>
      <c r="AN28" s="119"/>
      <c r="AO28" s="120"/>
      <c r="AP28" s="119">
        <v>1</v>
      </c>
      <c r="AQ28" s="119">
        <v>0</v>
      </c>
      <c r="AR28" s="119"/>
      <c r="AS28" s="120"/>
      <c r="AT28" s="119"/>
      <c r="AU28" s="119"/>
      <c r="AV28" s="119"/>
      <c r="AW28" s="120"/>
      <c r="AX28" s="121">
        <f t="shared" si="0"/>
        <v>1</v>
      </c>
      <c r="AY28" s="122">
        <f t="shared" si="2"/>
        <v>0</v>
      </c>
      <c r="AZ28" s="124"/>
      <c r="BA28" s="124"/>
      <c r="BB28" s="124"/>
      <c r="BC28" s="124"/>
      <c r="BD28" s="124"/>
      <c r="BE28" s="124"/>
      <c r="BF28" s="124"/>
      <c r="BG28" s="124"/>
      <c r="BH28" s="124"/>
      <c r="BI28" s="124"/>
      <c r="BJ28" s="124"/>
      <c r="BK28" s="124"/>
    </row>
    <row r="29" spans="1:63">
      <c r="A29" s="119" t="s">
        <v>565</v>
      </c>
      <c r="B29" s="119"/>
      <c r="C29" s="119"/>
      <c r="D29" s="119"/>
      <c r="E29" s="120"/>
      <c r="F29" s="119"/>
      <c r="G29" s="119"/>
      <c r="H29" s="119"/>
      <c r="I29" s="120"/>
      <c r="J29" s="119">
        <v>1</v>
      </c>
      <c r="K29" s="119">
        <v>0</v>
      </c>
      <c r="L29" s="119">
        <v>1</v>
      </c>
      <c r="M29" s="161">
        <v>31640500</v>
      </c>
      <c r="N29" s="119">
        <v>1</v>
      </c>
      <c r="O29" s="119">
        <v>1</v>
      </c>
      <c r="P29" s="119">
        <v>1</v>
      </c>
      <c r="Q29" s="120"/>
      <c r="R29" s="121">
        <v>1</v>
      </c>
      <c r="S29" s="122">
        <f t="shared" si="1"/>
        <v>31640500</v>
      </c>
      <c r="T29" s="123"/>
      <c r="U29" s="123"/>
      <c r="V29" s="123"/>
      <c r="W29" s="123"/>
      <c r="X29" s="123"/>
      <c r="Y29" s="124"/>
      <c r="Z29" s="124"/>
      <c r="AA29" s="124"/>
      <c r="AB29" s="124"/>
      <c r="AC29" s="124"/>
      <c r="AD29" s="124"/>
      <c r="AE29" s="124"/>
      <c r="AG29" s="119" t="s">
        <v>565</v>
      </c>
      <c r="AH29" s="119"/>
      <c r="AI29" s="119"/>
      <c r="AJ29" s="119"/>
      <c r="AK29" s="120"/>
      <c r="AL29" s="119"/>
      <c r="AM29" s="119"/>
      <c r="AN29" s="119"/>
      <c r="AO29" s="120"/>
      <c r="AP29" s="119">
        <v>1</v>
      </c>
      <c r="AQ29" s="119">
        <v>0</v>
      </c>
      <c r="AR29" s="119"/>
      <c r="AS29" s="120"/>
      <c r="AT29" s="119"/>
      <c r="AU29" s="119"/>
      <c r="AV29" s="119"/>
      <c r="AW29" s="120"/>
      <c r="AX29" s="121">
        <f t="shared" si="0"/>
        <v>1</v>
      </c>
      <c r="AY29" s="122">
        <f t="shared" si="2"/>
        <v>0</v>
      </c>
      <c r="AZ29" s="124"/>
      <c r="BA29" s="124"/>
      <c r="BB29" s="124"/>
      <c r="BC29" s="124"/>
      <c r="BD29" s="124"/>
      <c r="BE29" s="124"/>
      <c r="BF29" s="124"/>
      <c r="BG29" s="124"/>
      <c r="BH29" s="124"/>
      <c r="BI29" s="124"/>
      <c r="BJ29" s="124"/>
      <c r="BK29" s="124"/>
    </row>
    <row r="30" spans="1:63">
      <c r="A30" s="119" t="s">
        <v>566</v>
      </c>
      <c r="B30" s="119"/>
      <c r="C30" s="119"/>
      <c r="D30" s="119"/>
      <c r="E30" s="120"/>
      <c r="F30" s="119"/>
      <c r="G30" s="119"/>
      <c r="H30" s="119"/>
      <c r="I30" s="120"/>
      <c r="J30" s="119">
        <v>1</v>
      </c>
      <c r="K30" s="119">
        <v>0</v>
      </c>
      <c r="L30" s="119">
        <v>1</v>
      </c>
      <c r="M30" s="161">
        <v>31640500</v>
      </c>
      <c r="N30" s="119">
        <v>1</v>
      </c>
      <c r="O30" s="119">
        <v>1</v>
      </c>
      <c r="P30" s="119">
        <v>1</v>
      </c>
      <c r="Q30" s="120"/>
      <c r="R30" s="121">
        <v>1</v>
      </c>
      <c r="S30" s="122">
        <f t="shared" si="1"/>
        <v>31640500</v>
      </c>
      <c r="T30" s="123"/>
      <c r="U30" s="123"/>
      <c r="V30" s="123"/>
      <c r="W30" s="123"/>
      <c r="X30" s="123"/>
      <c r="Y30" s="124"/>
      <c r="Z30" s="124"/>
      <c r="AA30" s="124"/>
      <c r="AB30" s="124"/>
      <c r="AC30" s="124"/>
      <c r="AD30" s="124"/>
      <c r="AE30" s="124"/>
      <c r="AG30" s="119" t="s">
        <v>566</v>
      </c>
      <c r="AH30" s="119"/>
      <c r="AI30" s="119"/>
      <c r="AJ30" s="119"/>
      <c r="AK30" s="120"/>
      <c r="AL30" s="119"/>
      <c r="AM30" s="119"/>
      <c r="AN30" s="119"/>
      <c r="AO30" s="120"/>
      <c r="AP30" s="119">
        <v>1</v>
      </c>
      <c r="AQ30" s="119">
        <v>0</v>
      </c>
      <c r="AR30" s="119"/>
      <c r="AS30" s="120"/>
      <c r="AT30" s="119"/>
      <c r="AU30" s="119"/>
      <c r="AV30" s="119"/>
      <c r="AW30" s="120"/>
      <c r="AX30" s="121">
        <f t="shared" si="0"/>
        <v>1</v>
      </c>
      <c r="AY30" s="122">
        <f t="shared" si="2"/>
        <v>0</v>
      </c>
      <c r="AZ30" s="124"/>
      <c r="BA30" s="124"/>
      <c r="BB30" s="124"/>
      <c r="BC30" s="124"/>
      <c r="BD30" s="124"/>
      <c r="BE30" s="124"/>
      <c r="BF30" s="124"/>
      <c r="BG30" s="124"/>
      <c r="BH30" s="124"/>
      <c r="BI30" s="124"/>
      <c r="BJ30" s="124"/>
      <c r="BK30" s="124"/>
    </row>
    <row r="31" spans="1:63">
      <c r="A31" s="119" t="s">
        <v>567</v>
      </c>
      <c r="B31" s="119"/>
      <c r="C31" s="119"/>
      <c r="D31" s="119"/>
      <c r="E31" s="120"/>
      <c r="F31" s="119"/>
      <c r="G31" s="119"/>
      <c r="H31" s="119"/>
      <c r="I31" s="120"/>
      <c r="J31" s="119">
        <v>1</v>
      </c>
      <c r="K31" s="119">
        <v>0</v>
      </c>
      <c r="L31" s="119">
        <v>1</v>
      </c>
      <c r="M31" s="161">
        <v>31640500</v>
      </c>
      <c r="N31" s="119">
        <v>1</v>
      </c>
      <c r="O31" s="119">
        <v>1</v>
      </c>
      <c r="P31" s="119">
        <v>1</v>
      </c>
      <c r="Q31" s="120"/>
      <c r="R31" s="121">
        <v>1</v>
      </c>
      <c r="S31" s="122">
        <f t="shared" si="1"/>
        <v>31640500</v>
      </c>
      <c r="T31" s="123"/>
      <c r="U31" s="123"/>
      <c r="V31" s="123"/>
      <c r="W31" s="123"/>
      <c r="X31" s="123"/>
      <c r="Y31" s="124"/>
      <c r="Z31" s="124"/>
      <c r="AA31" s="124"/>
      <c r="AB31" s="124"/>
      <c r="AC31" s="124"/>
      <c r="AD31" s="124"/>
      <c r="AE31" s="124"/>
      <c r="AG31" s="119" t="s">
        <v>567</v>
      </c>
      <c r="AH31" s="119"/>
      <c r="AI31" s="119"/>
      <c r="AJ31" s="119"/>
      <c r="AK31" s="120"/>
      <c r="AL31" s="119"/>
      <c r="AM31" s="119"/>
      <c r="AN31" s="119"/>
      <c r="AO31" s="120"/>
      <c r="AP31" s="119">
        <v>1</v>
      </c>
      <c r="AQ31" s="119">
        <v>0</v>
      </c>
      <c r="AR31" s="119"/>
      <c r="AS31" s="120"/>
      <c r="AT31" s="119"/>
      <c r="AU31" s="119"/>
      <c r="AV31" s="119"/>
      <c r="AW31" s="120"/>
      <c r="AX31" s="121">
        <f t="shared" si="0"/>
        <v>1</v>
      </c>
      <c r="AY31" s="122">
        <f t="shared" si="2"/>
        <v>0</v>
      </c>
      <c r="AZ31" s="124"/>
      <c r="BA31" s="124"/>
      <c r="BB31" s="124"/>
      <c r="BC31" s="124"/>
      <c r="BD31" s="124"/>
      <c r="BE31" s="124"/>
      <c r="BF31" s="124"/>
      <c r="BG31" s="124"/>
      <c r="BH31" s="124"/>
      <c r="BI31" s="124"/>
      <c r="BJ31" s="124"/>
      <c r="BK31" s="124"/>
    </row>
    <row r="32" spans="1:63">
      <c r="A32" s="126" t="s">
        <v>568</v>
      </c>
      <c r="B32" s="127">
        <f>SUM(B11:B31)</f>
        <v>0</v>
      </c>
      <c r="C32" s="127">
        <f t="shared" ref="C32:AE32" si="3">SUM(C11:C31)</f>
        <v>0</v>
      </c>
      <c r="D32" s="127">
        <f t="shared" si="3"/>
        <v>0</v>
      </c>
      <c r="E32" s="128">
        <f>SUM(E11:E31)</f>
        <v>0</v>
      </c>
      <c r="F32" s="127">
        <f t="shared" si="3"/>
        <v>0</v>
      </c>
      <c r="G32" s="127">
        <f t="shared" si="3"/>
        <v>0</v>
      </c>
      <c r="H32" s="127">
        <f t="shared" si="3"/>
        <v>0</v>
      </c>
      <c r="I32" s="128">
        <f>SUM(I11:I31)</f>
        <v>0</v>
      </c>
      <c r="J32" s="127">
        <f t="shared" si="3"/>
        <v>20</v>
      </c>
      <c r="K32" s="127">
        <f t="shared" si="3"/>
        <v>0</v>
      </c>
      <c r="L32" s="127">
        <f t="shared" si="3"/>
        <v>20</v>
      </c>
      <c r="M32" s="128">
        <f>SUM(M11:M31)</f>
        <v>632810000</v>
      </c>
      <c r="N32" s="127">
        <f t="shared" si="3"/>
        <v>20</v>
      </c>
      <c r="O32" s="127">
        <f t="shared" si="3"/>
        <v>20</v>
      </c>
      <c r="P32" s="127">
        <f t="shared" si="3"/>
        <v>20</v>
      </c>
      <c r="Q32" s="128">
        <f>SUM(Q11:Q31)</f>
        <v>0</v>
      </c>
      <c r="R32" s="127">
        <f t="shared" si="3"/>
        <v>20</v>
      </c>
      <c r="S32" s="122">
        <f t="shared" si="3"/>
        <v>632810000</v>
      </c>
      <c r="T32" s="127">
        <f t="shared" si="3"/>
        <v>0</v>
      </c>
      <c r="U32" s="127">
        <f t="shared" si="3"/>
        <v>0</v>
      </c>
      <c r="V32" s="127">
        <f t="shared" si="3"/>
        <v>0</v>
      </c>
      <c r="W32" s="127">
        <f t="shared" si="3"/>
        <v>0</v>
      </c>
      <c r="X32" s="127">
        <f t="shared" si="3"/>
        <v>0</v>
      </c>
      <c r="Y32" s="127">
        <f t="shared" si="3"/>
        <v>0</v>
      </c>
      <c r="Z32" s="127">
        <f t="shared" si="3"/>
        <v>0</v>
      </c>
      <c r="AA32" s="127">
        <f t="shared" si="3"/>
        <v>0</v>
      </c>
      <c r="AB32" s="127">
        <f t="shared" si="3"/>
        <v>0</v>
      </c>
      <c r="AC32" s="127">
        <f t="shared" si="3"/>
        <v>0</v>
      </c>
      <c r="AD32" s="127">
        <f t="shared" si="3"/>
        <v>0</v>
      </c>
      <c r="AE32" s="127">
        <f t="shared" si="3"/>
        <v>0</v>
      </c>
      <c r="AG32" s="126" t="s">
        <v>568</v>
      </c>
      <c r="AH32" s="127">
        <f t="shared" ref="AH32:AW32" si="4">SUM(AH11:AH31)</f>
        <v>0</v>
      </c>
      <c r="AI32" s="127">
        <f t="shared" si="4"/>
        <v>0</v>
      </c>
      <c r="AJ32" s="127">
        <f t="shared" si="4"/>
        <v>0</v>
      </c>
      <c r="AK32" s="128">
        <f t="shared" si="4"/>
        <v>0</v>
      </c>
      <c r="AL32" s="127">
        <f t="shared" si="4"/>
        <v>0</v>
      </c>
      <c r="AM32" s="127">
        <f t="shared" si="4"/>
        <v>0</v>
      </c>
      <c r="AN32" s="127">
        <f t="shared" si="4"/>
        <v>0</v>
      </c>
      <c r="AO32" s="128">
        <f t="shared" si="4"/>
        <v>0</v>
      </c>
      <c r="AP32" s="127">
        <f t="shared" si="4"/>
        <v>20</v>
      </c>
      <c r="AQ32" s="127">
        <f t="shared" si="4"/>
        <v>0</v>
      </c>
      <c r="AR32" s="127">
        <f t="shared" si="4"/>
        <v>0</v>
      </c>
      <c r="AS32" s="128">
        <f t="shared" si="4"/>
        <v>0</v>
      </c>
      <c r="AT32" s="127">
        <f t="shared" si="4"/>
        <v>0</v>
      </c>
      <c r="AU32" s="127">
        <f t="shared" si="4"/>
        <v>0</v>
      </c>
      <c r="AV32" s="127">
        <f t="shared" si="4"/>
        <v>0</v>
      </c>
      <c r="AW32" s="128">
        <f t="shared" si="4"/>
        <v>0</v>
      </c>
      <c r="AX32" s="129">
        <f t="shared" ref="AX32:BK32" si="5">SUM(AX11:AX31)</f>
        <v>20</v>
      </c>
      <c r="AY32" s="130">
        <f t="shared" si="5"/>
        <v>0</v>
      </c>
      <c r="AZ32" s="127">
        <f t="shared" si="5"/>
        <v>0</v>
      </c>
      <c r="BA32" s="127">
        <f t="shared" si="5"/>
        <v>0</v>
      </c>
      <c r="BB32" s="127">
        <f t="shared" si="5"/>
        <v>0</v>
      </c>
      <c r="BC32" s="127">
        <f t="shared" si="5"/>
        <v>0</v>
      </c>
      <c r="BD32" s="127">
        <f t="shared" si="5"/>
        <v>0</v>
      </c>
      <c r="BE32" s="127">
        <f t="shared" si="5"/>
        <v>0</v>
      </c>
      <c r="BF32" s="127">
        <f t="shared" si="5"/>
        <v>0</v>
      </c>
      <c r="BG32" s="127">
        <f t="shared" si="5"/>
        <v>0</v>
      </c>
      <c r="BH32" s="127">
        <f t="shared" si="5"/>
        <v>0</v>
      </c>
      <c r="BI32" s="127">
        <f t="shared" si="5"/>
        <v>0</v>
      </c>
      <c r="BJ32" s="127">
        <f t="shared" si="5"/>
        <v>0</v>
      </c>
      <c r="BK32" s="127">
        <f t="shared" si="5"/>
        <v>0</v>
      </c>
    </row>
  </sheetData>
  <mergeCells count="28">
    <mergeCell ref="B7:BK7"/>
    <mergeCell ref="T9:Y9"/>
    <mergeCell ref="AR9:AS9"/>
    <mergeCell ref="A9:A10"/>
    <mergeCell ref="D9:E9"/>
    <mergeCell ref="H9:I9"/>
    <mergeCell ref="B6:BK6"/>
    <mergeCell ref="R9:S9"/>
    <mergeCell ref="AV9:AW9"/>
    <mergeCell ref="BI4:BK4"/>
    <mergeCell ref="A4:BH4"/>
    <mergeCell ref="BF9:BK9"/>
    <mergeCell ref="AZ9:BE9"/>
    <mergeCell ref="AX9:AY9"/>
    <mergeCell ref="AG5:BK5"/>
    <mergeCell ref="A5:AE5"/>
    <mergeCell ref="AJ9:AK9"/>
    <mergeCell ref="AN9:AO9"/>
    <mergeCell ref="Z9:AE9"/>
    <mergeCell ref="AG9:AG10"/>
    <mergeCell ref="L9:M9"/>
    <mergeCell ref="P9:Q9"/>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H13" sqref="H13"/>
    </sheetView>
  </sheetViews>
  <sheetFormatPr baseColWidth="10" defaultColWidth="11.453125" defaultRowHeight="14"/>
  <cols>
    <col min="1" max="1" width="21" style="67" customWidth="1"/>
    <col min="2" max="4" width="20.54296875" style="67" customWidth="1"/>
    <col min="5" max="5" width="24.453125" style="67" customWidth="1"/>
    <col min="6" max="16384" width="11.453125" style="67"/>
  </cols>
  <sheetData>
    <row r="1" spans="1:5" s="15" customFormat="1" ht="16.5" customHeight="1">
      <c r="A1" s="604"/>
      <c r="B1" s="607" t="s">
        <v>121</v>
      </c>
      <c r="C1" s="607"/>
      <c r="D1" s="607"/>
      <c r="E1" s="131" t="s">
        <v>122</v>
      </c>
    </row>
    <row r="2" spans="1:5" s="15" customFormat="1" ht="20.25" customHeight="1">
      <c r="A2" s="605"/>
      <c r="B2" s="608" t="s">
        <v>123</v>
      </c>
      <c r="C2" s="608"/>
      <c r="D2" s="608"/>
      <c r="E2" s="132" t="s">
        <v>124</v>
      </c>
    </row>
    <row r="3" spans="1:5" s="15" customFormat="1" ht="30" customHeight="1">
      <c r="A3" s="605"/>
      <c r="B3" s="609" t="s">
        <v>125</v>
      </c>
      <c r="C3" s="609"/>
      <c r="D3" s="609"/>
      <c r="E3" s="132" t="s">
        <v>126</v>
      </c>
    </row>
    <row r="4" spans="1:5" s="15" customFormat="1" ht="16.5" customHeight="1" thickBot="1">
      <c r="A4" s="606"/>
      <c r="B4" s="369"/>
      <c r="C4" s="369"/>
      <c r="D4" s="369"/>
      <c r="E4" s="133" t="s">
        <v>569</v>
      </c>
    </row>
    <row r="5" spans="1:5" s="15" customFormat="1" ht="9" customHeight="1" thickBot="1">
      <c r="A5" s="67"/>
      <c r="B5" s="67"/>
      <c r="C5" s="67"/>
      <c r="D5" s="67"/>
      <c r="E5" s="67"/>
    </row>
    <row r="6" spans="1:5" ht="14.25" customHeight="1">
      <c r="A6" s="596" t="s">
        <v>570</v>
      </c>
      <c r="B6" s="298"/>
      <c r="C6" s="298"/>
      <c r="D6" s="298"/>
      <c r="E6" s="597"/>
    </row>
    <row r="7" spans="1:5" ht="15.75" customHeight="1" thickBot="1">
      <c r="A7" s="134" t="s">
        <v>571</v>
      </c>
      <c r="B7" s="135" t="s">
        <v>572</v>
      </c>
      <c r="C7" s="610" t="s">
        <v>573</v>
      </c>
      <c r="D7" s="610"/>
      <c r="E7" s="611"/>
    </row>
    <row r="8" spans="1:5">
      <c r="A8" s="136"/>
      <c r="B8" s="137"/>
      <c r="C8" s="601"/>
      <c r="D8" s="602"/>
      <c r="E8" s="603"/>
    </row>
    <row r="9" spans="1:5">
      <c r="A9" s="138"/>
      <c r="B9" s="139"/>
      <c r="C9" s="598"/>
      <c r="D9" s="599"/>
      <c r="E9" s="600"/>
    </row>
    <row r="10" spans="1:5">
      <c r="A10" s="138"/>
      <c r="B10" s="139"/>
      <c r="C10" s="598"/>
      <c r="D10" s="599"/>
      <c r="E10" s="600"/>
    </row>
    <row r="11" spans="1:5">
      <c r="A11" s="138"/>
      <c r="B11" s="139"/>
      <c r="C11" s="598"/>
      <c r="D11" s="599"/>
      <c r="E11" s="600"/>
    </row>
    <row r="12" spans="1:5">
      <c r="A12" s="138"/>
      <c r="B12" s="139"/>
      <c r="C12" s="598"/>
      <c r="D12" s="599"/>
      <c r="E12" s="600"/>
    </row>
    <row r="13" spans="1:5">
      <c r="A13" s="138"/>
      <c r="B13" s="139"/>
      <c r="C13" s="598"/>
      <c r="D13" s="599"/>
      <c r="E13" s="600"/>
    </row>
    <row r="14" spans="1:5">
      <c r="A14" s="138"/>
      <c r="B14" s="139"/>
      <c r="C14" s="598"/>
      <c r="D14" s="599"/>
      <c r="E14" s="600"/>
    </row>
    <row r="15" spans="1:5">
      <c r="A15" s="138"/>
      <c r="B15" s="139"/>
      <c r="C15" s="598"/>
      <c r="D15" s="599"/>
      <c r="E15" s="600"/>
    </row>
    <row r="16" spans="1:5">
      <c r="A16" s="138"/>
      <c r="B16" s="139"/>
      <c r="C16" s="598"/>
      <c r="D16" s="599"/>
      <c r="E16" s="600"/>
    </row>
    <row r="17" spans="1:5">
      <c r="A17" s="138"/>
      <c r="B17" s="139"/>
      <c r="C17" s="598"/>
      <c r="D17" s="599"/>
      <c r="E17" s="600"/>
    </row>
    <row r="18" spans="1:5">
      <c r="A18" s="138"/>
      <c r="B18" s="139"/>
      <c r="C18" s="598"/>
      <c r="D18" s="599"/>
      <c r="E18" s="600"/>
    </row>
    <row r="19" spans="1:5">
      <c r="A19" s="138"/>
      <c r="B19" s="139"/>
      <c r="C19" s="598"/>
      <c r="D19" s="599"/>
      <c r="E19" s="600"/>
    </row>
    <row r="20" spans="1:5">
      <c r="A20" s="138"/>
      <c r="B20" s="139"/>
      <c r="C20" s="598"/>
      <c r="D20" s="599"/>
      <c r="E20" s="600"/>
    </row>
    <row r="21" spans="1:5">
      <c r="A21" s="138"/>
      <c r="B21" s="139"/>
      <c r="C21" s="598"/>
      <c r="D21" s="599"/>
      <c r="E21" s="600"/>
    </row>
    <row r="22" spans="1:5">
      <c r="A22" s="138"/>
      <c r="B22" s="139"/>
      <c r="C22" s="598"/>
      <c r="D22" s="599"/>
      <c r="E22" s="600"/>
    </row>
    <row r="23" spans="1:5">
      <c r="A23" s="138"/>
      <c r="B23" s="139"/>
      <c r="C23" s="598"/>
      <c r="D23" s="599"/>
      <c r="E23" s="600"/>
    </row>
    <row r="24" spans="1:5">
      <c r="A24" s="138"/>
      <c r="B24" s="139"/>
      <c r="C24" s="598"/>
      <c r="D24" s="599"/>
      <c r="E24" s="600"/>
    </row>
    <row r="25" spans="1:5">
      <c r="A25" s="138"/>
      <c r="B25" s="139"/>
      <c r="C25" s="598"/>
      <c r="D25" s="599"/>
      <c r="E25" s="600"/>
    </row>
    <row r="26" spans="1:5">
      <c r="A26" s="138"/>
      <c r="B26" s="139"/>
      <c r="C26" s="598"/>
      <c r="D26" s="599"/>
      <c r="E26" s="600"/>
    </row>
    <row r="27" spans="1:5">
      <c r="A27" s="138"/>
      <c r="B27" s="139"/>
      <c r="C27" s="598"/>
      <c r="D27" s="599"/>
      <c r="E27" s="600"/>
    </row>
    <row r="28" spans="1:5">
      <c r="A28" s="138"/>
      <c r="B28" s="139"/>
      <c r="C28" s="598"/>
      <c r="D28" s="599"/>
      <c r="E28" s="600"/>
    </row>
    <row r="29" spans="1:5">
      <c r="A29" s="138"/>
      <c r="B29" s="139"/>
      <c r="C29" s="598"/>
      <c r="D29" s="599"/>
      <c r="E29" s="600"/>
    </row>
    <row r="30" spans="1:5">
      <c r="A30" s="138"/>
      <c r="B30" s="139"/>
      <c r="C30" s="598"/>
      <c r="D30" s="599"/>
      <c r="E30" s="600"/>
    </row>
    <row r="31" spans="1:5">
      <c r="A31" s="138"/>
      <c r="B31" s="139"/>
      <c r="C31" s="598"/>
      <c r="D31" s="599"/>
      <c r="E31" s="600"/>
    </row>
    <row r="32" spans="1:5">
      <c r="A32" s="138"/>
      <c r="B32" s="139"/>
      <c r="C32" s="598"/>
      <c r="D32" s="599"/>
      <c r="E32" s="600"/>
    </row>
    <row r="33" spans="1:5">
      <c r="A33" s="138"/>
      <c r="B33" s="139"/>
      <c r="C33" s="598"/>
      <c r="D33" s="599"/>
      <c r="E33" s="600"/>
    </row>
    <row r="34" spans="1:5">
      <c r="A34" s="138"/>
      <c r="B34" s="139"/>
      <c r="C34" s="598"/>
      <c r="D34" s="599"/>
      <c r="E34" s="600"/>
    </row>
    <row r="35" spans="1:5" ht="14.5" thickBot="1">
      <c r="A35" s="140"/>
      <c r="B35" s="141"/>
      <c r="C35" s="593"/>
      <c r="D35" s="594"/>
      <c r="E35" s="59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53125" defaultRowHeight="14.5"/>
  <cols>
    <col min="1" max="1" width="15.81640625" customWidth="1"/>
    <col min="2" max="2" width="70.54296875" customWidth="1"/>
    <col min="3" max="3" width="45.81640625" customWidth="1"/>
    <col min="4" max="4" width="77.81640625" customWidth="1"/>
    <col min="5" max="5" width="15.54296875" customWidth="1"/>
    <col min="6" max="6" width="53.54296875" customWidth="1"/>
    <col min="7" max="7" width="32.81640625" style="7" customWidth="1"/>
    <col min="8" max="8" width="19" style="2" customWidth="1"/>
    <col min="9" max="9" width="29.453125" style="2" customWidth="1"/>
    <col min="10" max="10" width="36.453125" style="2" customWidth="1"/>
  </cols>
  <sheetData>
    <row r="1" spans="1:10" ht="26">
      <c r="A1" s="9" t="s">
        <v>574</v>
      </c>
      <c r="B1" s="9" t="s">
        <v>14</v>
      </c>
      <c r="C1" s="9" t="s">
        <v>575</v>
      </c>
      <c r="D1" s="9" t="s">
        <v>576</v>
      </c>
      <c r="E1" s="9" t="s">
        <v>577</v>
      </c>
      <c r="F1" s="10" t="s">
        <v>578</v>
      </c>
      <c r="G1" s="10" t="s">
        <v>86</v>
      </c>
      <c r="H1" s="10" t="s">
        <v>579</v>
      </c>
      <c r="I1" s="10" t="s">
        <v>579</v>
      </c>
      <c r="J1" s="10" t="s">
        <v>531</v>
      </c>
    </row>
    <row r="2" spans="1:10">
      <c r="A2" s="11"/>
      <c r="B2" s="11"/>
      <c r="C2" s="11"/>
      <c r="D2" s="11"/>
      <c r="E2" s="11"/>
      <c r="F2" s="12"/>
      <c r="G2" s="3" t="s">
        <v>580</v>
      </c>
      <c r="H2" s="8" t="s">
        <v>581</v>
      </c>
      <c r="I2" s="8" t="s">
        <v>582</v>
      </c>
      <c r="J2" s="8" t="s">
        <v>583</v>
      </c>
    </row>
    <row r="3" spans="1:10">
      <c r="A3" s="8" t="s">
        <v>134</v>
      </c>
      <c r="B3" s="14" t="s">
        <v>135</v>
      </c>
      <c r="C3" s="13" t="s">
        <v>584</v>
      </c>
      <c r="D3" s="8" t="s">
        <v>585</v>
      </c>
      <c r="E3" s="8" t="s">
        <v>586</v>
      </c>
      <c r="F3" s="8" t="s">
        <v>587</v>
      </c>
      <c r="G3" s="8" t="s">
        <v>588</v>
      </c>
      <c r="H3" s="8" t="s">
        <v>589</v>
      </c>
      <c r="I3" s="8" t="s">
        <v>590</v>
      </c>
      <c r="J3" s="8" t="s">
        <v>540</v>
      </c>
    </row>
    <row r="4" spans="1:10">
      <c r="A4" s="8" t="s">
        <v>591</v>
      </c>
      <c r="B4" s="14" t="s">
        <v>592</v>
      </c>
      <c r="C4" s="13" t="s">
        <v>593</v>
      </c>
      <c r="D4" s="8" t="s">
        <v>594</v>
      </c>
      <c r="E4" s="8" t="s">
        <v>595</v>
      </c>
      <c r="F4" s="8" t="s">
        <v>596</v>
      </c>
      <c r="G4" s="8" t="s">
        <v>597</v>
      </c>
      <c r="H4" s="8" t="s">
        <v>256</v>
      </c>
      <c r="I4" s="8" t="s">
        <v>598</v>
      </c>
      <c r="J4" s="8" t="s">
        <v>535</v>
      </c>
    </row>
    <row r="5" spans="1:10">
      <c r="A5" s="8" t="s">
        <v>599</v>
      </c>
      <c r="B5" s="14" t="s">
        <v>600</v>
      </c>
      <c r="C5" s="13" t="s">
        <v>136</v>
      </c>
      <c r="D5" s="8" t="s">
        <v>601</v>
      </c>
      <c r="E5" s="8" t="s">
        <v>602</v>
      </c>
      <c r="F5" s="8" t="s">
        <v>603</v>
      </c>
      <c r="G5" s="8" t="s">
        <v>604</v>
      </c>
      <c r="H5" s="8" t="s">
        <v>605</v>
      </c>
      <c r="I5" s="8" t="s">
        <v>606</v>
      </c>
      <c r="J5" s="8" t="s">
        <v>536</v>
      </c>
    </row>
    <row r="6" spans="1:10">
      <c r="A6" s="8" t="s">
        <v>607</v>
      </c>
      <c r="B6" s="14" t="s">
        <v>608</v>
      </c>
      <c r="C6" s="13" t="s">
        <v>198</v>
      </c>
      <c r="D6" s="8" t="s">
        <v>609</v>
      </c>
      <c r="E6" s="8" t="s">
        <v>610</v>
      </c>
      <c r="F6" s="8" t="s">
        <v>611</v>
      </c>
      <c r="G6" s="8" t="s">
        <v>612</v>
      </c>
      <c r="H6" s="8"/>
      <c r="I6" s="8" t="s">
        <v>613</v>
      </c>
      <c r="J6" s="8" t="s">
        <v>537</v>
      </c>
    </row>
    <row r="7" spans="1:10">
      <c r="A7" s="8"/>
      <c r="B7" s="14" t="s">
        <v>614</v>
      </c>
      <c r="C7" s="13" t="s">
        <v>224</v>
      </c>
      <c r="D7" s="8" t="s">
        <v>615</v>
      </c>
      <c r="E7" s="8" t="s">
        <v>616</v>
      </c>
      <c r="F7" s="8" t="s">
        <v>617</v>
      </c>
      <c r="G7" s="8" t="s">
        <v>618</v>
      </c>
      <c r="H7" s="8"/>
      <c r="I7" s="8" t="s">
        <v>546</v>
      </c>
      <c r="J7" s="8" t="s">
        <v>538</v>
      </c>
    </row>
    <row r="8" spans="1:10">
      <c r="A8" s="8"/>
      <c r="B8" s="14" t="s">
        <v>619</v>
      </c>
      <c r="C8" s="13" t="s">
        <v>620</v>
      </c>
      <c r="D8" s="8" t="s">
        <v>621</v>
      </c>
      <c r="E8" s="8" t="s">
        <v>622</v>
      </c>
      <c r="F8" s="8" t="s">
        <v>623</v>
      </c>
      <c r="G8" s="8" t="s">
        <v>624</v>
      </c>
      <c r="H8" s="8"/>
      <c r="I8" s="8"/>
      <c r="J8" s="8"/>
    </row>
    <row r="9" spans="1:10">
      <c r="C9" s="13" t="s">
        <v>625</v>
      </c>
      <c r="D9" s="8" t="s">
        <v>626</v>
      </c>
      <c r="E9" s="8"/>
      <c r="F9" s="8"/>
      <c r="G9" s="8" t="s">
        <v>627</v>
      </c>
    </row>
    <row r="10" spans="1:10">
      <c r="C10" s="13" t="s">
        <v>628</v>
      </c>
      <c r="D10" s="8" t="s">
        <v>133</v>
      </c>
      <c r="E10" s="8"/>
      <c r="F10" s="8"/>
      <c r="G10" s="8" t="s">
        <v>629</v>
      </c>
    </row>
    <row r="11" spans="1:10">
      <c r="C11" s="13" t="s">
        <v>630</v>
      </c>
      <c r="D11" s="8" t="s">
        <v>631</v>
      </c>
      <c r="E11" s="8"/>
      <c r="F11" s="8"/>
      <c r="G11" s="8" t="s">
        <v>632</v>
      </c>
    </row>
    <row r="12" spans="1:10">
      <c r="C12" s="13" t="s">
        <v>633</v>
      </c>
      <c r="D12" s="8" t="s">
        <v>634</v>
      </c>
      <c r="E12" s="8"/>
      <c r="F12" s="8"/>
      <c r="G12" s="8" t="s">
        <v>635</v>
      </c>
    </row>
    <row r="13" spans="1:10">
      <c r="C13" s="13" t="s">
        <v>636</v>
      </c>
      <c r="D13" s="8" t="s">
        <v>637</v>
      </c>
      <c r="E13" s="8"/>
      <c r="F13" s="8"/>
      <c r="G13" s="8" t="s">
        <v>638</v>
      </c>
    </row>
    <row r="14" spans="1:10">
      <c r="B14" s="1"/>
      <c r="C14" s="13" t="s">
        <v>639</v>
      </c>
      <c r="D14" s="8" t="s">
        <v>640</v>
      </c>
      <c r="E14" s="8"/>
      <c r="F14" s="8"/>
      <c r="G14" s="8" t="s">
        <v>641</v>
      </c>
    </row>
    <row r="15" spans="1:10">
      <c r="B15" s="1"/>
      <c r="C15" s="13" t="s">
        <v>642</v>
      </c>
      <c r="D15" s="8" t="s">
        <v>643</v>
      </c>
      <c r="E15" s="8"/>
      <c r="F15" s="8"/>
      <c r="G15" s="8" t="s">
        <v>644</v>
      </c>
    </row>
    <row r="16" spans="1:10">
      <c r="C16" s="13" t="s">
        <v>645</v>
      </c>
      <c r="D16" s="8"/>
      <c r="E16" s="1"/>
      <c r="G16" s="5"/>
    </row>
    <row r="17" spans="2:7">
      <c r="C17" s="13" t="s">
        <v>646</v>
      </c>
      <c r="D17" s="8"/>
      <c r="E17" s="1"/>
      <c r="G17" s="5"/>
    </row>
    <row r="18" spans="2:7">
      <c r="C18" s="13" t="s">
        <v>647</v>
      </c>
      <c r="D18" s="8"/>
      <c r="E18" s="1"/>
      <c r="G18" s="5"/>
    </row>
    <row r="19" spans="2:7">
      <c r="C19" s="13" t="s">
        <v>648</v>
      </c>
      <c r="D19" s="8"/>
      <c r="E19" s="1"/>
      <c r="G19" s="5"/>
    </row>
    <row r="20" spans="2:7">
      <c r="B20" s="1"/>
      <c r="C20" s="13" t="s">
        <v>649</v>
      </c>
      <c r="D20" s="8"/>
      <c r="E20" s="1"/>
      <c r="G20" s="5"/>
    </row>
    <row r="21" spans="2:7">
      <c r="E21" s="1"/>
      <c r="G21" s="5"/>
    </row>
    <row r="22" spans="2:7">
      <c r="E22" s="1"/>
      <c r="G22" s="5"/>
    </row>
    <row r="23" spans="2:7">
      <c r="G23" s="5"/>
    </row>
    <row r="24" spans="2:7">
      <c r="G24" s="6" t="s">
        <v>650</v>
      </c>
    </row>
    <row r="25" spans="2:7">
      <c r="G25" s="4" t="s">
        <v>651</v>
      </c>
    </row>
    <row r="26" spans="2:7">
      <c r="G26" s="4" t="s">
        <v>652</v>
      </c>
    </row>
    <row r="27" spans="2:7">
      <c r="G27" s="4" t="s">
        <v>653</v>
      </c>
    </row>
    <row r="28" spans="2:7">
      <c r="G28" s="4" t="s">
        <v>654</v>
      </c>
    </row>
    <row r="29" spans="2:7">
      <c r="G29" s="4" t="s">
        <v>655</v>
      </c>
    </row>
    <row r="30" spans="2:7">
      <c r="G30" s="4" t="s">
        <v>656</v>
      </c>
    </row>
    <row r="31" spans="2:7">
      <c r="G31" s="4" t="s">
        <v>657</v>
      </c>
    </row>
    <row r="32" spans="2:7">
      <c r="G32" s="4" t="s">
        <v>658</v>
      </c>
    </row>
    <row r="33" spans="7:7">
      <c r="G33" s="4" t="s">
        <v>659</v>
      </c>
    </row>
    <row r="34" spans="7:7">
      <c r="G34" s="4" t="s">
        <v>660</v>
      </c>
    </row>
    <row r="35" spans="7:7">
      <c r="G35" s="4" t="s">
        <v>661</v>
      </c>
    </row>
    <row r="36" spans="7:7">
      <c r="G36" s="4" t="s">
        <v>662</v>
      </c>
    </row>
    <row r="37" spans="7:7">
      <c r="G37" s="4" t="s">
        <v>663</v>
      </c>
    </row>
    <row r="38" spans="7:7">
      <c r="G38" s="4" t="s">
        <v>664</v>
      </c>
    </row>
    <row r="39" spans="7:7">
      <c r="G39" s="4" t="s">
        <v>665</v>
      </c>
    </row>
    <row r="40" spans="7:7">
      <c r="G40" s="4" t="s">
        <v>666</v>
      </c>
    </row>
    <row r="41" spans="7:7">
      <c r="G41" s="4" t="s">
        <v>667</v>
      </c>
    </row>
    <row r="42" spans="7:7">
      <c r="G42" s="4" t="s">
        <v>668</v>
      </c>
    </row>
    <row r="43" spans="7:7">
      <c r="G43" s="4" t="s">
        <v>669</v>
      </c>
    </row>
    <row r="44" spans="7:7">
      <c r="G44" s="4" t="s">
        <v>670</v>
      </c>
    </row>
    <row r="45" spans="7:7">
      <c r="G45" s="4" t="s">
        <v>671</v>
      </c>
    </row>
    <row r="46" spans="7:7">
      <c r="G46" s="4" t="s">
        <v>672</v>
      </c>
    </row>
    <row r="47" spans="7:7">
      <c r="G47" s="4" t="s">
        <v>673</v>
      </c>
    </row>
    <row r="48" spans="7:7">
      <c r="G48" s="4" t="s">
        <v>674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B0258A-F468-4C9A-8094-3EF079A488A6}"/>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Instructivo</vt:lpstr>
      <vt:lpstr>META 1 OPERACIÓN CR</vt:lpstr>
      <vt:lpstr>META 2 ATENCIÓN CR</vt:lpstr>
      <vt:lpstr>META 3 ATENCIÓN LPD</vt:lpstr>
      <vt:lpstr>META 4 AGENCIAMUJ</vt:lpstr>
      <vt:lpstr>META 5 SAAT</vt:lpstr>
      <vt:lpstr>META 6 ATENCIÓN PSICOSOCIAL</vt:lpstr>
      <vt:lpstr>META 7 ATENCIÓN PSICOJURÍDICA</vt:lpstr>
      <vt:lpstr>META 8 HOSPITALES</vt:lpstr>
      <vt:lpstr>META 9 SISTEMA SOFIA</vt:lpstr>
      <vt:lpstr>META 10 CLSM - PLSM</vt:lpstr>
      <vt:lpstr>Hoja1</vt:lpstr>
      <vt:lpstr>Indicadores PA</vt:lpstr>
      <vt:lpstr>Territorialización PA</vt:lpstr>
      <vt:lpstr>Control de Cambios</vt:lpstr>
      <vt:lpstr>listas</vt:lpstr>
      <vt:lpstr>'META 1 OPERACIÓN CR'!Área_de_impresión</vt:lpstr>
      <vt:lpstr>'META 10 CLSM - PLSM'!Área_de_impresión</vt:lpstr>
      <vt:lpstr>'META 2 ATENCIÓN CR'!Área_de_impresión</vt:lpstr>
      <vt:lpstr>'META 3 ATENCIÓN LPD'!Área_de_impresión</vt:lpstr>
      <vt:lpstr>'META 4 AGENCIAMUJ'!Área_de_impresión</vt:lpstr>
      <vt:lpstr>'META 5 SAAT'!Área_de_impresión</vt:lpstr>
      <vt:lpstr>'META 6 ATENCIÓN PSICOSOCIAL'!Área_de_impresión</vt:lpstr>
      <vt:lpstr>'META 7 ATENCIÓN PSICOJURÍDICA'!Área_de_impresión</vt:lpstr>
      <vt:lpstr>'META 8 HOSPITALES'!Área_de_impresión</vt:lpstr>
      <vt:lpstr>'META 9 SISTEMA SOFIA'!Área_de_impresión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LENOVO</cp:lastModifiedBy>
  <cp:revision/>
  <dcterms:created xsi:type="dcterms:W3CDTF">2011-04-26T22:16:52Z</dcterms:created>
  <dcterms:modified xsi:type="dcterms:W3CDTF">2024-09-19T00:25:16Z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