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1.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24226"/>
  <mc:AlternateContent xmlns:mc="http://schemas.openxmlformats.org/markup-compatibility/2006">
    <mc:Choice Requires="x15">
      <x15ac:absPath xmlns:x15ac="http://schemas.microsoft.com/office/spreadsheetml/2010/11/ac" url="C:\Users\LENOVO\Documents\"/>
    </mc:Choice>
  </mc:AlternateContent>
  <xr:revisionPtr revIDLastSave="0" documentId="8_{8B743E00-243E-4403-8B70-E8B159FBD92E}" xr6:coauthVersionLast="47" xr6:coauthVersionMax="47" xr10:uidLastSave="{00000000-0000-0000-0000-000000000000}"/>
  <bookViews>
    <workbookView xWindow="-110" yWindow="-110" windowWidth="19420" windowHeight="10300" tabRatio="903" activeTab="1" xr2:uid="{00000000-000D-0000-FFFF-FFFF00000000}"/>
  </bookViews>
  <sheets>
    <sheet name="Instructivo" sheetId="44" r:id="rId1"/>
    <sheet name="META 1 OPERACIÓN CR" sheetId="40" r:id="rId2"/>
    <sheet name="META 2 ATENCIÓN CR" sheetId="45" r:id="rId3"/>
    <sheet name="META 3 ATENCIÓN LPD" sheetId="47" r:id="rId4"/>
    <sheet name="META 4 AGENCIAMUJ" sheetId="48" r:id="rId5"/>
    <sheet name="META 5 SAAT" sheetId="46" r:id="rId6"/>
    <sheet name="META 6 ATENCIÓN PSICOSOCIAL" sheetId="49" r:id="rId7"/>
    <sheet name="META 7 ATENCIÓN PSICOJURÍDICA" sheetId="50" r:id="rId8"/>
    <sheet name="META 8 HOSPITALES" sheetId="51" r:id="rId9"/>
    <sheet name="META 9 SISTEMA SOFIA" sheetId="52" r:id="rId10"/>
    <sheet name="META 10 CLSM - PLSM" sheetId="53" r:id="rId11"/>
    <sheet name="Hoja1" sheetId="42" state="hidden" r:id="rId12"/>
    <sheet name="Indicadores PA" sheetId="36" r:id="rId13"/>
    <sheet name="Territorialización PA" sheetId="37" r:id="rId14"/>
    <sheet name="Control de Cambios" sheetId="41" r:id="rId15"/>
    <sheet name="listas" sheetId="43" state="hidden" r:id="rId16"/>
  </sheets>
  <definedNames>
    <definedName name="_xlnm._FilterDatabase" localSheetId="12" hidden="1">'Indicadores PA'!$A$1:$AV$61</definedName>
    <definedName name="_xlnm.Print_Area" localSheetId="1">'META 1 OPERACIÓN CR'!$A$1:$AD$48</definedName>
    <definedName name="_xlnm.Print_Area" localSheetId="10">'META 10 CLSM - PLSM'!$A$1:$AD$44</definedName>
    <definedName name="_xlnm.Print_Area" localSheetId="2">'META 2 ATENCIÓN CR'!$A$1:$AD$44</definedName>
    <definedName name="_xlnm.Print_Area" localSheetId="3">'META 3 ATENCIÓN LPD'!$A$1:$AD$42</definedName>
    <definedName name="_xlnm.Print_Area" localSheetId="4">'META 4 AGENCIAMUJ'!$A$1:$AD$42</definedName>
    <definedName name="_xlnm.Print_Area" localSheetId="5">'META 5 SAAT'!$A$1:$AD$44</definedName>
    <definedName name="_xlnm.Print_Area" localSheetId="6">'META 6 ATENCIÓN PSICOSOCIAL'!$A$1:$AD$44</definedName>
    <definedName name="_xlnm.Print_Area" localSheetId="7">'META 7 ATENCIÓN PSICOJURÍDICA'!$A$1:$AD$44</definedName>
    <definedName name="_xlnm.Print_Area" localSheetId="8">'META 8 HOSPITALES'!$A$1:$AD$44</definedName>
    <definedName name="_xlnm.Print_Area" localSheetId="9">'META 9 SISTEMA SOFIA'!$A$1:$AD$44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52" i="36" l="1"/>
  <c r="AP21" i="36"/>
  <c r="AQ21" i="36" s="1"/>
  <c r="AE23" i="53" l="1"/>
  <c r="AD23" i="53"/>
  <c r="AE23" i="52"/>
  <c r="AD23" i="52"/>
  <c r="AE23" i="51"/>
  <c r="AD23" i="51"/>
  <c r="AE23" i="50"/>
  <c r="AD23" i="50"/>
  <c r="AD23" i="48"/>
  <c r="AE23" i="48"/>
  <c r="AE23" i="49"/>
  <c r="AD23" i="49"/>
  <c r="AE23" i="46"/>
  <c r="AD23" i="46"/>
  <c r="AE23" i="47"/>
  <c r="AD23" i="47"/>
  <c r="AE23" i="45"/>
  <c r="AD23" i="45"/>
  <c r="AD23" i="40"/>
  <c r="AC23" i="53"/>
  <c r="AC23" i="52"/>
  <c r="AC23" i="51"/>
  <c r="AC23" i="50"/>
  <c r="AC23" i="49"/>
  <c r="AC23" i="46"/>
  <c r="AC23" i="48"/>
  <c r="AC23" i="47"/>
  <c r="AC23" i="45"/>
  <c r="AC23" i="40"/>
  <c r="AC24" i="40" l="1"/>
  <c r="AP51" i="36" l="1"/>
  <c r="AP50" i="36"/>
  <c r="AP49" i="36"/>
  <c r="AP48" i="36"/>
  <c r="AP47" i="36"/>
  <c r="AP46" i="36"/>
  <c r="AP45" i="36"/>
  <c r="AQ45" i="36" s="1"/>
  <c r="AP44" i="36"/>
  <c r="AP43" i="36"/>
  <c r="AP42" i="36"/>
  <c r="AP32" i="36"/>
  <c r="AP31" i="36"/>
  <c r="AP30" i="36"/>
  <c r="AP29" i="36"/>
  <c r="AP28" i="36"/>
  <c r="AP27" i="36"/>
  <c r="AP26" i="36"/>
  <c r="AP25" i="36"/>
  <c r="AP24" i="36"/>
  <c r="AP23" i="36"/>
  <c r="AP22" i="36"/>
  <c r="AP20" i="36"/>
  <c r="AP19" i="36"/>
  <c r="AP18" i="36"/>
  <c r="AP16" i="36"/>
  <c r="AP55" i="36"/>
  <c r="AP56" i="36"/>
  <c r="AP57" i="36"/>
  <c r="AP54" i="36"/>
  <c r="AP53" i="36"/>
  <c r="AQ18" i="36" l="1"/>
  <c r="AP34" i="36" l="1"/>
  <c r="AP33" i="36"/>
  <c r="AQ31" i="36" l="1"/>
  <c r="AQ30" i="36"/>
  <c r="AQ29" i="36"/>
  <c r="AQ28" i="36"/>
  <c r="AQ27" i="36"/>
  <c r="AQ25" i="36"/>
  <c r="AQ24" i="36"/>
  <c r="AQ23" i="36"/>
  <c r="AQ22" i="36"/>
  <c r="AP17" i="36"/>
  <c r="AQ19" i="36"/>
  <c r="AP41" i="36"/>
  <c r="AQ41" i="36" s="1"/>
  <c r="AP40" i="36"/>
  <c r="AQ13" i="36"/>
  <c r="AQ57" i="36"/>
  <c r="AQ55" i="36"/>
  <c r="AQ52" i="36"/>
  <c r="AQ51" i="36"/>
  <c r="AQ50" i="36"/>
  <c r="AQ49" i="36"/>
  <c r="AQ48" i="36"/>
  <c r="AQ47" i="36"/>
  <c r="AQ46" i="36"/>
  <c r="AQ44" i="36"/>
  <c r="AQ43" i="36"/>
  <c r="AQ42" i="36"/>
  <c r="AQ40" i="36"/>
  <c r="AQ38" i="36"/>
  <c r="AQ37" i="36"/>
  <c r="AQ36" i="36"/>
  <c r="AQ35" i="36"/>
  <c r="AQ26" i="36"/>
  <c r="AQ20" i="36"/>
  <c r="AQ17" i="36"/>
  <c r="AQ15" i="36"/>
  <c r="AQ14" i="36"/>
  <c r="P36" i="51" l="1"/>
  <c r="AP39" i="36" l="1"/>
  <c r="AQ39" i="36" s="1"/>
  <c r="AP38" i="36"/>
  <c r="AP37" i="36"/>
  <c r="AP36" i="36"/>
  <c r="AP35" i="36"/>
  <c r="AB24" i="53" l="1"/>
  <c r="AB24" i="52"/>
  <c r="AB24" i="51"/>
  <c r="AB24" i="49"/>
  <c r="AB24" i="48"/>
  <c r="AC24" i="48"/>
  <c r="P36" i="53" l="1"/>
  <c r="P35" i="53"/>
  <c r="B35" i="53"/>
  <c r="B35" i="52"/>
  <c r="P36" i="52"/>
  <c r="P35" i="52"/>
  <c r="P35" i="51"/>
  <c r="B35" i="51"/>
  <c r="B35" i="50"/>
  <c r="P36" i="50"/>
  <c r="P35" i="50"/>
  <c r="B35" i="49"/>
  <c r="B35" i="46"/>
  <c r="B35" i="48"/>
  <c r="P36" i="48"/>
  <c r="P36" i="47"/>
  <c r="B35" i="47"/>
  <c r="B35" i="45"/>
  <c r="P36" i="45"/>
  <c r="P35" i="45"/>
  <c r="P36" i="40"/>
  <c r="P35" i="40"/>
  <c r="AD25" i="40"/>
  <c r="AD25" i="47"/>
  <c r="AD25" i="48"/>
  <c r="AD25" i="49"/>
  <c r="AD25" i="51"/>
  <c r="AD25" i="52"/>
  <c r="AD25" i="53"/>
  <c r="B35" i="40"/>
  <c r="AC24" i="53" l="1"/>
  <c r="AC22" i="53"/>
  <c r="AC22" i="52"/>
  <c r="AC22" i="51"/>
  <c r="AB24" i="50"/>
  <c r="AD25" i="50" s="1"/>
  <c r="AC22" i="50"/>
  <c r="AC22" i="49"/>
  <c r="AB24" i="46"/>
  <c r="AD25" i="46" s="1"/>
  <c r="AC22" i="46"/>
  <c r="AC22" i="48"/>
  <c r="AC22" i="47"/>
  <c r="AC22" i="45"/>
  <c r="AB24" i="45"/>
  <c r="AD25" i="45" s="1"/>
  <c r="P35" i="48" l="1"/>
  <c r="P42" i="48"/>
  <c r="P41" i="48"/>
  <c r="P30" i="40" l="1"/>
  <c r="P50" i="53" l="1"/>
  <c r="P49" i="53"/>
  <c r="P48" i="53"/>
  <c r="P47" i="53"/>
  <c r="P46" i="53"/>
  <c r="P45" i="53"/>
  <c r="P44" i="53"/>
  <c r="P43" i="53"/>
  <c r="P42" i="53"/>
  <c r="P41" i="53"/>
  <c r="P30" i="53"/>
  <c r="N25" i="53"/>
  <c r="O25" i="53" s="1"/>
  <c r="AE25" i="53"/>
  <c r="M24" i="53"/>
  <c r="L24" i="53"/>
  <c r="K24" i="53"/>
  <c r="J24" i="53"/>
  <c r="I24" i="53"/>
  <c r="H24" i="53"/>
  <c r="G24" i="53"/>
  <c r="F24" i="53"/>
  <c r="E24" i="53"/>
  <c r="D24" i="53"/>
  <c r="C24" i="53"/>
  <c r="B24" i="53"/>
  <c r="N23" i="53"/>
  <c r="O23" i="53" s="1"/>
  <c r="N22" i="53"/>
  <c r="P48" i="52"/>
  <c r="P47" i="52"/>
  <c r="P46" i="52"/>
  <c r="P45" i="52"/>
  <c r="P44" i="52"/>
  <c r="P43" i="52"/>
  <c r="P42" i="52"/>
  <c r="P41" i="52"/>
  <c r="P30" i="52"/>
  <c r="N25" i="52"/>
  <c r="O25" i="52" s="1"/>
  <c r="AC24" i="52"/>
  <c r="AE25" i="52" s="1"/>
  <c r="M24" i="52"/>
  <c r="L24" i="52"/>
  <c r="K24" i="52"/>
  <c r="J24" i="52"/>
  <c r="I24" i="52"/>
  <c r="H24" i="52"/>
  <c r="G24" i="52"/>
  <c r="F24" i="52"/>
  <c r="E24" i="52"/>
  <c r="D24" i="52"/>
  <c r="C24" i="52"/>
  <c r="B24" i="52"/>
  <c r="N23" i="52"/>
  <c r="O23" i="52" s="1"/>
  <c r="N22" i="52"/>
  <c r="P44" i="51"/>
  <c r="P43" i="51"/>
  <c r="P42" i="51"/>
  <c r="P41" i="51"/>
  <c r="P30" i="51"/>
  <c r="N25" i="51"/>
  <c r="O25" i="51" s="1"/>
  <c r="AC24" i="51"/>
  <c r="AE25" i="51" s="1"/>
  <c r="M24" i="51"/>
  <c r="L24" i="51"/>
  <c r="K24" i="51"/>
  <c r="J24" i="51"/>
  <c r="I24" i="51"/>
  <c r="H24" i="51"/>
  <c r="G24" i="51"/>
  <c r="F24" i="51"/>
  <c r="E24" i="51"/>
  <c r="D24" i="51"/>
  <c r="C24" i="51"/>
  <c r="B24" i="51"/>
  <c r="N23" i="51"/>
  <c r="O23" i="51" s="1"/>
  <c r="N22" i="51"/>
  <c r="P44" i="50"/>
  <c r="P43" i="50"/>
  <c r="P42" i="50"/>
  <c r="P41" i="50"/>
  <c r="P30" i="50"/>
  <c r="N25" i="50"/>
  <c r="O25" i="50" s="1"/>
  <c r="AC24" i="50"/>
  <c r="AE25" i="50" s="1"/>
  <c r="M24" i="50"/>
  <c r="L24" i="50"/>
  <c r="K24" i="50"/>
  <c r="J24" i="50"/>
  <c r="I24" i="50"/>
  <c r="H24" i="50"/>
  <c r="G24" i="50"/>
  <c r="F24" i="50"/>
  <c r="E24" i="50"/>
  <c r="D24" i="50"/>
  <c r="C24" i="50"/>
  <c r="B24" i="50"/>
  <c r="N23" i="50"/>
  <c r="O23" i="50" s="1"/>
  <c r="N22" i="50"/>
  <c r="P44" i="49"/>
  <c r="P43" i="49"/>
  <c r="P42" i="49"/>
  <c r="P41" i="49"/>
  <c r="P36" i="49"/>
  <c r="P35" i="49"/>
  <c r="P30" i="49"/>
  <c r="N25" i="49"/>
  <c r="O25" i="49" s="1"/>
  <c r="AC24" i="49"/>
  <c r="AE25" i="49" s="1"/>
  <c r="M24" i="49"/>
  <c r="L24" i="49"/>
  <c r="K24" i="49"/>
  <c r="J24" i="49"/>
  <c r="I24" i="49"/>
  <c r="H24" i="49"/>
  <c r="G24" i="49"/>
  <c r="F24" i="49"/>
  <c r="E24" i="49"/>
  <c r="D24" i="49"/>
  <c r="C24" i="49"/>
  <c r="B24" i="49"/>
  <c r="N23" i="49"/>
  <c r="O23" i="49" s="1"/>
  <c r="N22" i="49"/>
  <c r="P46" i="46"/>
  <c r="P45" i="46"/>
  <c r="P44" i="48"/>
  <c r="P43" i="48"/>
  <c r="P30" i="48"/>
  <c r="N25" i="48"/>
  <c r="O25" i="48" s="1"/>
  <c r="AE25" i="48"/>
  <c r="M24" i="48"/>
  <c r="L24" i="48"/>
  <c r="K24" i="48"/>
  <c r="J24" i="48"/>
  <c r="I24" i="48"/>
  <c r="H24" i="48"/>
  <c r="G24" i="48"/>
  <c r="F24" i="48"/>
  <c r="E24" i="48"/>
  <c r="D24" i="48"/>
  <c r="C24" i="48"/>
  <c r="B24" i="48"/>
  <c r="N23" i="48"/>
  <c r="O23" i="48" s="1"/>
  <c r="N22" i="48"/>
  <c r="P44" i="47"/>
  <c r="P43" i="47"/>
  <c r="P42" i="47"/>
  <c r="P41" i="47"/>
  <c r="P35" i="47"/>
  <c r="P30" i="47"/>
  <c r="N25" i="47"/>
  <c r="O25" i="47" s="1"/>
  <c r="AC24" i="47"/>
  <c r="AE25" i="47" s="1"/>
  <c r="M24" i="47"/>
  <c r="L24" i="47"/>
  <c r="K24" i="47"/>
  <c r="J24" i="47"/>
  <c r="I24" i="47"/>
  <c r="H24" i="47"/>
  <c r="G24" i="47"/>
  <c r="F24" i="47"/>
  <c r="E24" i="47"/>
  <c r="D24" i="47"/>
  <c r="C24" i="47"/>
  <c r="B24" i="47"/>
  <c r="N23" i="47"/>
  <c r="O23" i="47" s="1"/>
  <c r="N22" i="47"/>
  <c r="P44" i="46"/>
  <c r="P43" i="46"/>
  <c r="P42" i="46"/>
  <c r="P41" i="46"/>
  <c r="P36" i="46"/>
  <c r="P35" i="46"/>
  <c r="P30" i="46"/>
  <c r="N25" i="46"/>
  <c r="O25" i="46" s="1"/>
  <c r="AC24" i="46"/>
  <c r="AE25" i="46" s="1"/>
  <c r="M24" i="46"/>
  <c r="L24" i="46"/>
  <c r="K24" i="46"/>
  <c r="J24" i="46"/>
  <c r="I24" i="46"/>
  <c r="H24" i="46"/>
  <c r="G24" i="46"/>
  <c r="F24" i="46"/>
  <c r="E24" i="46"/>
  <c r="D24" i="46"/>
  <c r="C24" i="46"/>
  <c r="B24" i="46"/>
  <c r="N23" i="46"/>
  <c r="O23" i="46" s="1"/>
  <c r="N22" i="46"/>
  <c r="AE25" i="40"/>
  <c r="P44" i="45"/>
  <c r="P43" i="45"/>
  <c r="P42" i="45"/>
  <c r="P41" i="45"/>
  <c r="P30" i="45"/>
  <c r="N25" i="45"/>
  <c r="O25" i="45" s="1"/>
  <c r="AC24" i="45"/>
  <c r="AE25" i="45" s="1"/>
  <c r="M24" i="45"/>
  <c r="L24" i="45"/>
  <c r="K24" i="45"/>
  <c r="J24" i="45"/>
  <c r="I24" i="45"/>
  <c r="H24" i="45"/>
  <c r="G24" i="45"/>
  <c r="F24" i="45"/>
  <c r="E24" i="45"/>
  <c r="D24" i="45"/>
  <c r="C24" i="45"/>
  <c r="B24" i="45"/>
  <c r="N23" i="45"/>
  <c r="O23" i="45" s="1"/>
  <c r="N22" i="45"/>
  <c r="N24" i="46" l="1"/>
  <c r="N24" i="52"/>
  <c r="N24" i="51"/>
  <c r="N24" i="53"/>
  <c r="N24" i="50"/>
  <c r="N24" i="49"/>
  <c r="N24" i="48"/>
  <c r="N24" i="47"/>
  <c r="N24" i="45"/>
  <c r="M24" i="40" l="1"/>
  <c r="L24" i="40"/>
  <c r="K24" i="40"/>
  <c r="J24" i="40"/>
  <c r="I24" i="40"/>
  <c r="H24" i="40"/>
  <c r="G24" i="40"/>
  <c r="F24" i="40"/>
  <c r="E24" i="40"/>
  <c r="D24" i="40"/>
  <c r="C24" i="40"/>
  <c r="B24" i="40"/>
  <c r="N22" i="40" l="1"/>
  <c r="AW32" i="37"/>
  <c r="AV32" i="37"/>
  <c r="AU32" i="37"/>
  <c r="AT32" i="37"/>
  <c r="AS32" i="37"/>
  <c r="AR32" i="37"/>
  <c r="AQ32" i="37"/>
  <c r="AP32" i="37"/>
  <c r="AO32" i="37"/>
  <c r="AN32" i="37"/>
  <c r="AM32" i="37"/>
  <c r="AL32" i="37"/>
  <c r="AK32" i="37"/>
  <c r="AJ32" i="37"/>
  <c r="AI32" i="37"/>
  <c r="AH32" i="37"/>
  <c r="Q32" i="37"/>
  <c r="M32" i="37"/>
  <c r="I32" i="37"/>
  <c r="E32" i="37"/>
  <c r="AY12" i="37"/>
  <c r="AY13" i="37"/>
  <c r="AY14" i="37"/>
  <c r="AY32" i="37" s="1"/>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N23" i="40"/>
  <c r="O23" i="40"/>
  <c r="T32" i="37"/>
  <c r="U32" i="37"/>
  <c r="V32" i="37"/>
  <c r="W32" i="37"/>
  <c r="X32" i="37"/>
  <c r="AZ32" i="37"/>
  <c r="BA32" i="37"/>
  <c r="BB32" i="37"/>
  <c r="BC32" i="37"/>
  <c r="BD32" i="37"/>
  <c r="BE32" i="37"/>
  <c r="AC22" i="40"/>
  <c r="AE23" i="40" s="1"/>
  <c r="N25" i="40"/>
  <c r="O25" i="40" s="1"/>
  <c r="N24" i="40"/>
  <c r="P48" i="40"/>
  <c r="P47" i="40"/>
  <c r="P46" i="40"/>
  <c r="P45" i="40"/>
  <c r="P44" i="40"/>
  <c r="P43" i="40"/>
  <c r="P42" i="40"/>
  <c r="P41" i="40"/>
  <c r="AX12" i="37"/>
  <c r="AX13" i="37"/>
  <c r="AX23" i="37"/>
  <c r="AX24" i="37"/>
  <c r="AX25" i="37"/>
  <c r="AX26" i="37"/>
  <c r="AX27" i="37"/>
  <c r="AX28" i="37"/>
  <c r="AX29" i="37"/>
  <c r="AX30" i="37"/>
  <c r="AX31" i="37"/>
  <c r="AX11" i="37"/>
  <c r="C32" i="37"/>
  <c r="D32" i="37"/>
  <c r="F32" i="37"/>
  <c r="G32" i="37"/>
  <c r="H32" i="37"/>
  <c r="N32" i="37"/>
  <c r="O32" i="37"/>
  <c r="P32" i="37"/>
  <c r="Y32" i="37"/>
  <c r="Z32" i="37"/>
  <c r="AA32" i="37"/>
  <c r="AB32" i="37"/>
  <c r="AC32" i="37"/>
  <c r="AD32" i="37"/>
  <c r="AE32" i="37"/>
  <c r="B32" i="37"/>
  <c r="BK32" i="37"/>
  <c r="BJ32" i="37"/>
  <c r="BI32" i="37"/>
  <c r="BH32" i="37"/>
  <c r="BG32" i="37"/>
  <c r="BF32" i="37"/>
  <c r="AX32" i="37" l="1"/>
  <c r="S32" i="37"/>
  <c r="R32"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Rocío López</author>
  </authors>
  <commentList>
    <comment ref="Y15" authorId="0" shapeId="0" xr:uid="{178C80AD-7CD0-4736-B24E-B4FCEF836202}">
      <text>
        <r>
          <rPr>
            <sz val="9"/>
            <color indexed="81"/>
            <rFont val="Tahoma"/>
            <family val="2"/>
          </rPr>
          <t xml:space="preserve">En este campo seleccionar de la lista desplegable la meta Plan de Desarrollo vigente, bajo la cual se encuentra articulado el proyecto de inversión </t>
        </r>
      </text>
    </comment>
    <comment ref="A39" authorId="0" shapeId="0" xr:uid="{E1B31CEF-F58C-49D0-8B06-9A686E15E442}">
      <text>
        <r>
          <rPr>
            <sz val="9"/>
            <color indexed="81"/>
            <rFont val="Tahoma"/>
            <family val="2"/>
          </rPr>
          <t>En este campo se diligencia el nombre de la tarea definida para la gestión de cumplimiento de la actividad del proyecto de inversión</t>
        </r>
      </text>
    </comment>
    <comment ref="B39" authorId="0" shapeId="0" xr:uid="{8F08C3BE-F3FB-435C-BAE1-F93BBCAF3BCA}">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Rocío López</author>
  </authors>
  <commentList>
    <comment ref="H11" authorId="0" shapeId="0" xr:uid="{70B8F934-7A39-437F-A15F-9F543440E210}">
      <text>
        <r>
          <rPr>
            <sz val="10"/>
            <color indexed="81"/>
            <rFont val="Tahoma"/>
            <family val="2"/>
          </rPr>
          <t>Valor de la meta programada de acuerdo con el indicador formulado y el parámetro de referencia para determinar la magnitud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Rocío López</author>
    <author>LEGION</author>
  </authors>
  <commentList>
    <comment ref="A5" authorId="0" shapeId="0" xr:uid="{BAB7E8BE-02BB-48A1-BEF5-57D68E9D6B8A}">
      <text>
        <r>
          <rPr>
            <sz val="10"/>
            <color indexed="81"/>
            <rFont val="Tahoma"/>
            <family val="2"/>
          </rPr>
          <t>En esta sección se diligencia la programación de la territorialización</t>
        </r>
      </text>
    </comment>
    <comment ref="AG5" authorId="0" shapeId="0" xr:uid="{F368CECA-2473-4595-8074-3B5E621C5368}">
      <text>
        <r>
          <rPr>
            <sz val="10"/>
            <color indexed="81"/>
            <rFont val="Tahoma"/>
            <family val="2"/>
          </rPr>
          <t>En esta sección se diligencia el avance mensual a la territorialización programada</t>
        </r>
      </text>
    </comment>
    <comment ref="A7" authorId="0" shapeId="0" xr:uid="{FA5019E5-0BBC-4460-8DDB-13564DD09B86}">
      <text>
        <r>
          <rPr>
            <sz val="9"/>
            <color indexed="81"/>
            <rFont val="Tahoma"/>
            <family val="2"/>
          </rPr>
          <t>Se diligencia el nombre del indicador o actividad a territorializar</t>
        </r>
      </text>
    </comment>
    <comment ref="B10" authorId="1" shapeId="0" xr:uid="{3312EAE9-DC4A-406C-888B-A5359828D536}">
      <text>
        <r>
          <rPr>
            <sz val="9"/>
            <color indexed="81"/>
            <rFont val="Tahoma"/>
            <family val="2"/>
          </rPr>
          <t xml:space="preserve">En estos campos se debe relacionar la magnitud programada de manera mensual, para cada localidad.
</t>
        </r>
      </text>
    </comment>
    <comment ref="E10" authorId="1" shapeId="0" xr:uid="{3444D44E-9CBB-4081-8862-EEBB21ECE4B2}">
      <text>
        <r>
          <rPr>
            <sz val="9"/>
            <color indexed="81"/>
            <rFont val="Tahoma"/>
            <family val="2"/>
          </rPr>
          <t xml:space="preserve">En estos campo se debe relacionar el presupuesto programado de manera trimestral, para cada localidad, por temas de reporte en el sistema SEGPLAN.
</t>
        </r>
      </text>
    </comment>
    <comment ref="AH10" authorId="1" shapeId="0" xr:uid="{A7E3ADE6-37A1-4252-B0FD-11C173B55961}">
      <text>
        <r>
          <rPr>
            <sz val="9"/>
            <color indexed="81"/>
            <rFont val="Tahoma"/>
            <family val="2"/>
          </rPr>
          <t>En este campo se debe relacionar la magnitud  ejecutada de manera mensual, para cada localidad.</t>
        </r>
      </text>
    </comment>
    <comment ref="AK10" authorId="1" shapeId="0" xr:uid="{531B25E6-46A7-4AB9-81B5-E8C12BED7268}">
      <text>
        <r>
          <rPr>
            <sz val="9"/>
            <color indexed="81"/>
            <rFont val="Tahoma"/>
            <family val="2"/>
          </rPr>
          <t>En este campo se debe relacionar el presupuesto  ejecutado de manera trimestral, para cada localidad, por temas de reporte en el sistema SEGPLAN.</t>
        </r>
        <r>
          <rPr>
            <b/>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sz val="9"/>
            <color indexed="81"/>
            <rFont val="Tahoma"/>
            <family val="2"/>
          </rPr>
          <t>Fecha en la que el cambio solicitado al plan de acción es aprobado</t>
        </r>
      </text>
    </comment>
    <comment ref="B7" authorId="0" shapeId="0" xr:uid="{00000000-0006-0000-0300-000002000000}">
      <text>
        <r>
          <rPr>
            <sz val="9"/>
            <color indexed="81"/>
            <rFont val="Tahoma"/>
            <family val="2"/>
          </rPr>
          <t>Descripción de los cambios realizados en la actialización que corresponda</t>
        </r>
      </text>
    </comment>
    <comment ref="C7" authorId="0" shapeId="0" xr:uid="{00000000-0006-0000-0300-000003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<sst xmlns="http://schemas.openxmlformats.org/spreadsheetml/2006/main" count="2684" uniqueCount="782">
  <si>
    <t>FORMULACIÓN Y SEGUIMIENTO PLAN DE ACCIÓN</t>
  </si>
  <si>
    <t>PESTAÑA - PA inversión</t>
  </si>
  <si>
    <t>ITEM</t>
  </si>
  <si>
    <t xml:space="preserve">DESCRIPCIÓN </t>
  </si>
  <si>
    <t>PERIODO REPORTADO</t>
  </si>
  <si>
    <t>En este campo se diligencia el mes al cual corresponde el reporte enviado.</t>
  </si>
  <si>
    <t>FECHA DE REPORTE</t>
  </si>
  <si>
    <t>En este campo se debe diligenciar la fecha en que es radicado ante la OAP el intrumento.</t>
  </si>
  <si>
    <t>TIPO DE REPORTE</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</si>
  <si>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</si>
  <si>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NOMBRE DEL PROYECTO</t>
  </si>
  <si>
    <t>En este campo se diligencia el nombre del proyecto asignado y cargado en la ficha EBI de MGA.</t>
  </si>
  <si>
    <t>OBJETIVO ESTRATÉGICO</t>
  </si>
  <si>
    <t xml:space="preserve">En estos campos se debe diligenciar el detalle de la estructura Plan de Desarrollo vigente, bajo la cual se encuentra articulado el proyecto de inversión </t>
  </si>
  <si>
    <t>PROGRAMA</t>
  </si>
  <si>
    <t>META PDD</t>
  </si>
  <si>
    <t>En este campo se diligencia la meta Plan de Desarrollo vigente, bajo la cual se encuentra articulado el proyecto de inversión</t>
  </si>
  <si>
    <t>ACTIVIDAD MGA</t>
  </si>
  <si>
    <t>En este campo se diligencia el nombre de la actividad del proyecto de inversiónn</t>
  </si>
  <si>
    <t>RESERVA CONSTITUIDA</t>
  </si>
  <si>
    <t>Valor de la reserva constituida al inicio de la vigencia.</t>
  </si>
  <si>
    <t>LIBERACIONES</t>
  </si>
  <si>
    <t>Liberaciones de reservas realizadas en cada mes de la vigencia.</t>
  </si>
  <si>
    <t>RESERVA DEFINITIVA</t>
  </si>
  <si>
    <t>Reserva definitiva despues de liberaciones. Valor btenido despues de restar las liberaciones a los giros programados. (Formulado)</t>
  </si>
  <si>
    <t>GIROS</t>
  </si>
  <si>
    <t>Se diligencia la ejecución efectiva de los giros de la reserva para cada mes.</t>
  </si>
  <si>
    <t>PROGRAMACION DE COMPROMISOS</t>
  </si>
  <si>
    <t>Se diligencia la programación de compromisos correspondiente a cada actividad. Para este campo, los insumos son la programación del proyecto coincidente con la programación PAABS.</t>
  </si>
  <si>
    <t>COMPROMISOS</t>
  </si>
  <si>
    <t>Se diligencian los compromisos efectivamente ejecutados para cada atividad. Este dato debe coincidir con las ejecuciones de CRP en BOGDATA.</t>
  </si>
  <si>
    <t>PROGRAMACION DE GIROS</t>
  </si>
  <si>
    <t>Se diligencia la programación de giros correspondiente a cada actividad. Para este campo, los insumos son la programación del proyecto coincidente con el PAC.</t>
  </si>
  <si>
    <t>Se diligencia los giros efectivamente ejecutdos para cada actividad.  Este dato debe coincidir con las ejecuciones de CRP en BOGDATA.</t>
  </si>
  <si>
    <t>DESCRIPCIÓN DE LA ACTIVIDAD (Reserva)</t>
  </si>
  <si>
    <t>En este campo se diligencia el nombre de la actividad del proyecto que se reportó con rezago en su cumplimiento físico en la vigencia anterior.</t>
  </si>
  <si>
    <t>PROG.</t>
  </si>
  <si>
    <t>Se diligencia el rezago reportado al corte de diciembre de la vigencia anterior.</t>
  </si>
  <si>
    <t>AVANCE MENSUAL (Reservas)</t>
  </si>
  <si>
    <t>Se diligencia la programación mensaul para el cumplimiento del rezago de la actividad.</t>
  </si>
  <si>
    <t>DESCRIPCIÓN CUALITATIVA DEL AVANCE POR ACTIVIDAD (Reservas)</t>
  </si>
  <si>
    <t>Información correspondiente a reservas presupuestales.</t>
  </si>
  <si>
    <t>DESCRIPCIÓN CUALITATIVA  DE LA RESERVA PRESUPUESTAL (Reservas)</t>
  </si>
  <si>
    <t>Especificar las anulaciones, liberaciones, entre otros de la reserva presupuestal</t>
  </si>
  <si>
    <t>DESCRIPCIÓN DE LA ACTIVIDAD</t>
  </si>
  <si>
    <t>En este campo se diligencia el nombre de la actividad del proyecto de inversión. (Igual Actividad MGA)</t>
  </si>
  <si>
    <t>PONDERACIÓN ACTIVIDAD</t>
  </si>
  <si>
    <t>Valor porcentual asignado a la actividad dentro del plan de acción. Es necesario tener en cuenta que la sumatoria de las ponderaciones de las actividades de un plan de acción debe ser igual al 100%</t>
  </si>
  <si>
    <t>Programación</t>
  </si>
  <si>
    <t>Corresponde a las magnitudes que se mediran para cuantificar el bien o servicio, lo que se espera alcanzar en un periodo de tiempo a través de la ejecución o desempeño de las actividades.</t>
  </si>
  <si>
    <t>Ejecución</t>
  </si>
  <si>
    <t>Se diligencia la magnitud alcanzada durante el periodo reportado, a fin de cumplir la programación relizada para la actividad</t>
  </si>
  <si>
    <t>Avances y Logros Mensual (2.000 caracteres)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</si>
  <si>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</si>
  <si>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Avances y Logros Acumulado 
(2.000 caracteres)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</si>
  <si>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</si>
  <si>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</si>
  <si>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</si>
  <si>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</si>
  <si>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</si>
  <si>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</si>
  <si>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</si>
  <si>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Programación (Tareas)</t>
  </si>
  <si>
    <t>Corresponde a las magnitudes que se mediran para cuantificar la tarea, lo que se espera alcanzar en un periodo de tiempo a través de la ejecución o desempeño de las actividades.</t>
  </si>
  <si>
    <t>Ejecución (Tareas)</t>
  </si>
  <si>
    <t>Se diligencia la magnitud alcanzada durante el periodo reportado, a fin de cumplir la programación relizada para la tarea.</t>
  </si>
  <si>
    <t>Logros y beneficios y Retrasos y alternativas de solución (2.000 caracteres) (Tareas)</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</si>
  <si>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</si>
  <si>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</si>
  <si>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pone el link o la ruta donde se puede consultar las evidencias que soportan la ejecución de las tareas.</t>
  </si>
  <si>
    <t>PESTAÑA - Indicadores PA</t>
  </si>
  <si>
    <t>PRODUCTO INSTITUCIONAL (PMR)</t>
  </si>
  <si>
    <t>Relacionar el producto PMR asociado</t>
  </si>
  <si>
    <t>OBJETIVO ESTRATEGICO</t>
  </si>
  <si>
    <t>NIVEL</t>
  </si>
  <si>
    <t>Seleccionar el nivel del indicador a reportar y relacionar el código asignado del indicador a medir segun: SEGPLAN, PMR, número de tarea, etc.</t>
  </si>
  <si>
    <t xml:space="preserve">META </t>
  </si>
  <si>
    <t>Corresponde a la meta PDD o actividad del  proyecto articulada con el indicador de tarea a medir.
Así mismo, se podrá establecer la meta para los indicadores POA.</t>
  </si>
  <si>
    <t>DESCRIPCIÓN DEL INDICADOR</t>
  </si>
  <si>
    <t>Detallar la expresión cualitativa del indicador.
Objeto + condición deseada del objeto (verbo conjugado) + elementos adicionales de contexto descriptivo</t>
  </si>
  <si>
    <t>FORMULA DEL INDICADOR</t>
  </si>
  <si>
    <t>Define la representación matemática del cálculo del indicador.</t>
  </si>
  <si>
    <t>TIPO DE ANUALIZACIÓN  (Según aplique)</t>
  </si>
  <si>
    <t>En coherencia con los mediciones establecidas por la SDH, Corresponde a:
Suma 
Creciente
Decreciente
Constante</t>
  </si>
  <si>
    <t xml:space="preserve">MAGNITUD CUATRIENIO
(Únicamente para indicadores PDD y PMR. 
Se debe diligenciar "A demanda" cuando aplique en los indicadores de tareas) </t>
  </si>
  <si>
    <t>Valor de la meta programada de acuerdo con el indicador formulado y el parámetro de referencia para determinar la magnitud</t>
  </si>
  <si>
    <t>UNIDAD DE MEDIDA</t>
  </si>
  <si>
    <t>Parámetro de referencia para determinar la magnitud y el tipo de unidad del indicador.  Ejemplo: Número de personas, Porcentaje de atenciones, etc.</t>
  </si>
  <si>
    <t xml:space="preserve">DESCRIPCIÓN DE LA MEDICIÓN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</si>
  <si>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</si>
  <si>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RESPONSABLE DE LA MEDICIÓN</t>
  </si>
  <si>
    <t xml:space="preserve">Dependencia responsable de la medición y reporte del indicador. </t>
  </si>
  <si>
    <t>PROGRAMACIÓN ANUAL</t>
  </si>
  <si>
    <t>Se diligencia según la magnitud del cuatrenio, la prgramación esperada por vigencia para cumplir con el total esperado.</t>
  </si>
  <si>
    <t>PERIODICIDAD</t>
  </si>
  <si>
    <t>Define la temporalidad con la cual se reporta la información (mensual, bimestral, trimestral, semestral o anual).</t>
  </si>
  <si>
    <t>MEDIOS DE VERIFICACIÓN Y FUENTES DE INFORMACIÓN</t>
  </si>
  <si>
    <t>Se refiere a los soportes que validan los resultados del indicador, así como la fuente o sistema de información del cual provienen los datos</t>
  </si>
  <si>
    <t>PROGRAMACIÓN</t>
  </si>
  <si>
    <t>En este campo se debe relacionar la programación horizontal del desarrollo de las acciones de acuerdo a la medicición del indicador</t>
  </si>
  <si>
    <t>AVANCE</t>
  </si>
  <si>
    <t>En este campo se debe reportar el avance del desarrollo de acciones de acuerdo a la medición del indicador.
El avance cuantitativo debe tener relación con la meta programada</t>
  </si>
  <si>
    <t>TOTAL</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</si>
  <si>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</si>
  <si>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DEL PERIODO</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</si>
  <si>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</si>
  <si>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EVIDENCIA DEL AVANCE DEL PERIODO</t>
  </si>
  <si>
    <t>En este campo se diligencia el link o la ruta donde se puede consultar las evidencias que soportan la ejecución reportada.</t>
  </si>
  <si>
    <t>DESCRIPCIÓN CUALITATIVA DEL AVANCE ACUMULADO</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</si>
  <si>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</si>
  <si>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RETRASOS Y FACTORES LIMITANTES PARA EL CUMPLIMIENTO</t>
  </si>
  <si>
    <t>Relacionar el detalle del retraso, en coherencia con la programación de cada periodo. De presentarse esta situación es obligatorio diligenciar este campo.</t>
  </si>
  <si>
    <t>SOLUCIONES PROPUESTAS PARA RESOLVER LOS RETRASOS Y 
FACTORES LIMITANTES PARA EL CUMPLIMIENTO</t>
  </si>
  <si>
    <t xml:space="preserve">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</si>
  <si>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</si>
  <si>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</si>
  <si>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</si>
  <si>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MAGNITUD</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</si>
  <si>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</si>
  <si>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</si>
  <si>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</si>
  <si>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SECRETARÍA DISTRITAL DE LA MUJER</t>
  </si>
  <si>
    <t>Código: DE-FO-5</t>
  </si>
  <si>
    <t xml:space="preserve">DIRECCIONAMIENTO ESTRATEGICO </t>
  </si>
  <si>
    <t>Versión: 13</t>
  </si>
  <si>
    <t xml:space="preserve">FORMULACIÓN Y SEGUIMIENTO  PLAN DE ACCIÓN </t>
  </si>
  <si>
    <t>Fecha de Emisión: 28/06/2024</t>
  </si>
  <si>
    <t>Página 1 de 4</t>
  </si>
  <si>
    <t>JUL</t>
  </si>
  <si>
    <t>FORMULACION</t>
  </si>
  <si>
    <t>ACTUALIZACION</t>
  </si>
  <si>
    <t>SEGUIMIENTO</t>
  </si>
  <si>
    <t>X</t>
  </si>
  <si>
    <t>8205 - Fortalecimiento de la estrategia de acogida, atención y prevención de violencias contra las mujeres en el espacio público y privado en Bogotá D.C.</t>
  </si>
  <si>
    <t>1. Bogotá avanza en seguridad</t>
  </si>
  <si>
    <t>1.02. Cero tolerancia a las violencias contra las mujeres y basadas en género</t>
  </si>
  <si>
    <t>39. Implementar en 6 casas refugio, los servicios con enfoque diferencial, brindando atención a mujeres víctimas de violencia y sus sistemas familiares dependientes. Entre otras, incluyendo una casa para mujeres de la ruralidad y campesinas y, un modelo intermedio.</t>
  </si>
  <si>
    <t>Operar 6 Casas Refugio que incorporen el enfoque diferencial para la atención de mujeres víctimas de violencias de género y sus personas a cargo, incluyendo una casa para mujeres rurales y campesinas y un modelo intermedio</t>
  </si>
  <si>
    <t>EJECUCIÓN PRESUPUESTAL DEL PROYECTO</t>
  </si>
  <si>
    <t>RESERVAS VIGENCIA ANTERIOR (en pesos, sin decimales)</t>
  </si>
  <si>
    <t>PRESUPUESTO ASIGNADO EN LA VIGENCIA ACTUAL (en pesos, sin decimales)</t>
  </si>
  <si>
    <t>ENE</t>
  </si>
  <si>
    <t>FEB</t>
  </si>
  <si>
    <t>MAR</t>
  </si>
  <si>
    <t>ABR</t>
  </si>
  <si>
    <t>MAY</t>
  </si>
  <si>
    <t>JUN</t>
  </si>
  <si>
    <t>AGO</t>
  </si>
  <si>
    <t>SEP</t>
  </si>
  <si>
    <t>OCT</t>
  </si>
  <si>
    <t>NOV</t>
  </si>
  <si>
    <t>DIC</t>
  </si>
  <si>
    <t>AVANCE PERIODO</t>
  </si>
  <si>
    <t>AVANCE TOTAL</t>
  </si>
  <si>
    <t xml:space="preserve">REPORTE ACTIVIDADES VIGENCIA ANTERIOR - Pendientes de cumplir por contratos sin ejecutar a 31.DIC (Reservas Presupuestales) </t>
  </si>
  <si>
    <t>AVANCE MENSUAL</t>
  </si>
  <si>
    <t>DESCRIPCIÓN CUALITATIVA DEL AVANCE POR ACTIVIDAD
(Logros y beneficios, y retrasos y alternativas de solución (2.000 caracteres))</t>
  </si>
  <si>
    <t>DESCRIPCIÓN CUALITATIVA  DE LA RESERVA PRESUPUESTAL</t>
  </si>
  <si>
    <t>REPORTE ACTIVIDADES VIGENCIA (Ejecución vigencia)</t>
  </si>
  <si>
    <t>AVANCE DE LA ACTIVIDAD</t>
  </si>
  <si>
    <t>DESCRIPCIÓN CUALITATIVA DEL AVANCE POR ACTIVIDAD</t>
  </si>
  <si>
    <t xml:space="preserve">Durante los meses de julio y agosto de 2024 se dio cumplimiento a la operación de la Estrategia Casa Refugio a través del funcionamiento de 6 casas, 4 en Modelo Tradicional, 1 en Modelo intermedio y 1 en Modelo rural; garantizando la implementación de estos servicios de acogida y atención para mujeres víctimas de violencia y su sistema familiar dependiente y para víctimas del conflicto armado remitidas por las autoridades competentes, de manera ininterrumpida y cumpliendo los estándares propuestos por la Secretaría Distrital de la Mujer.
Las Casas del Modelo Tradicional estuvieron disponibles para las ciudadanas que contaban con una medida de protección emitida por las autoridades competentes, brindando atención interdisciplinar por profesionales en las área de psicología, jurídica, trabajo social, pedagogía, enfermería y nutrición.
Desde el Modelo Intermedio se brindó atención a las mujeres víctimas de violencia (y su sistema familiar dependiente) remitidas por los equipos de atención de la SDMujer, que no contaban con una medida de protección. Se ofreció acompañamiento psicosocial y asesoría jurídica enfocada en restablecimiento de derechos, rutas de denuncia y trámite de una medida de protección. 
En la Casa Refugio del Modelo Rural se acogieron mujeres rurales y campesinas víctimas de violencias, junto con sus familiares dependientes, quienes fueron remitidas por las autoridades competentes y los equipos de atención de la SDMujer. Allí se brindaron los servicios con énfasis en el reconocimiento de la experiencia rural y campesina, el fortalecimiento de liderazgo comunitario y un enfoque territorial; y se desarrollaron procesos pedagógicos de producción agrícola, gestión ambiental y seguridad alimentaria.
</t>
  </si>
  <si>
    <t>En los meses de julio y agosto de 2024 se dio cumplimiento a la operación de la Estrategia Casa Refugio a través del funcionamiento de 6 casas, 4 en Modelo Tradicional, 1 en Modelo intermedio y 1 en Modelo Rural;  garantizando la implementación de estos servicios de acogida y atención para mujeres víctimas de violencia y su sistema familiar dependiente y para víctimas del conflicto armado remitidas por las autoridades competentes, de manera ininterrumpida y cumpliendo los estándares propuestos por la Secretaría Distrital de la Mujer. 
Las Casas Refugio del Modelo Tradicional finalizaron contrato el 31 de julio de 2024 y se dio inicio a la de operación de 4 nuevas Casas con Actas de Inicio del 01 de agosto de 2024. 
Las Casas del Modelo Tradicional estuvieron disponibles para las ciudadanas que contaban con una medida de protección emitida por las autoridades competentes, brindando intervención interdisciplinar por profesionales de derecho, psicología, pedagogía, trabajo social, enfermería y nutrición.
Desde el Modelo Intermedio se brindó atención a las mujeres víctimas de violencia (y su sistema familiar dependiente) remitidas por los equipos de atención de la SDMujer, que no contaban con una medida de protección. Se ofreció fortalecimiento psicosocial y asesoría jurídica enfocada en restablecimiento de derechos, rutas de denuncia y trámite de una medida de protección. 
En la Casa Refugio de la Modelo Rural se acogieron mujeres rurales y campesinas víctimas de violencias, junto con sus familiares dependientes, quienes fueron remitidas por las autoridades competentes y los equipos de atención de la SDMujer. Allí se brindaron los servicios con énfasis en el reconocimiento de la experiencia rural y campesina, el fortalecimiento de liderazgo comunitario y un enfoque territorial; y se desarrollaron procesos pedagógicos de producción agrícola, gestión ambiental y seguridad alimentaria.</t>
  </si>
  <si>
    <t>No se presentaron retrasos.</t>
  </si>
  <si>
    <t xml:space="preserve">Todas las mujeres y sistemas familiares que ingresaron a Casas Refugio durante el período recibieron acogida y atención integral e ininterrumpida a través de acompañamiento psicosocial y la orientación, asesoría y/o representación jurídica, así como el apoyo de las áreas de pedagogía, trabajo social, primeros auxilios y nutrición a través de atención individual, familiar y acciones colectivas, de acuerdo con el Modelo de acogida y acorde con sus necesidades y condiciones. </t>
  </si>
  <si>
    <t>REPORTE TAREAS VIGENCIA (Ejecución vigencia)</t>
  </si>
  <si>
    <t>PONDERACIÓN VERTICAL (Porcentual)</t>
  </si>
  <si>
    <t>CRITERIOS DE SEGUIMIENTO</t>
  </si>
  <si>
    <t>CRONOGRAMA %</t>
  </si>
  <si>
    <t>DESCRIPCIÓN CUALITATIVA DEL AVANCE POR TAREA</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</si>
  <si>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</si>
  <si>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</si>
  <si>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</si>
  <si>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</si>
  <si>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</si>
  <si>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</si>
  <si>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</si>
  <si>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</si>
  <si>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</si>
  <si>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</si>
  <si>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</si>
  <si>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</si>
  <si>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</si>
  <si>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</si>
  <si>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Realizar la supervisión administrativa, financiera y contable de las Casas Refugio en operación.</t>
  </si>
  <si>
    <t>Logros: Durante el mes de julio se llevaron a cabo 78 reuniones de apoyo a la supervisión administrativa, financiera y contable con los operadores de las 6 Casas Refugio que operaron durante el mes, sobre temas como: revisión de insumos, inventario y gastos; seguimiento y cierre de informes presentados; y verificación del cumplimiento de obligaciones contractuales, garantizando la prestación del servicio.
Durante el mes de agosto se llevaron a cabo 17 reuniones de apoyo a la supervisión administrativa, financiera y contable con los operadores de las 6 Casas Refugio que operaron durante el mes, sobre temas como: revisión de insumos, inventario y gastos; seguimiento y cierre de informes presentados; y verificación del cumplimiento de obligaciones contractuales, garantizando la prestación del servicio.
En el periodo de julio a agosto de 2024 se llevaron a cabo 95 reuniones de apoyo a la supervisión administrativa, financiera y contable, incluyendo la supervisión del cumplimiento de las obligaciones generales y específicas de los operadores de las Casas Refugio durante el proceso de atención que se brinda a las mujeres acogidas, garantizando la prestación del servicio de las Casas que funcionaron en este período.
Beneficios: La continuidad de las acciones de la supervisión del componente administrativo, financiero y contable de los contratos de operación de las Casas Refugio, se aporta a garantizar la correcta ejecución de los procesos de acogida de las mujeres víctimas de violencia y sus sistemas familiares. 
No se presentaron retrasos.</t>
  </si>
  <si>
    <t>2. Brindar lineamientos técnicos a los operadores de las Casas Refugio para la implementación de los diferentes modelos de atención.</t>
  </si>
  <si>
    <t>Logros: Durante el mes de julio se realizaron 32 reuniones de supervisión técnica en las 6 Casas Refugio que operaron durante el mes, las cuales estuvieron relacionadas con la supervisión y fortalecimiento técnico de las áreas de atención, siendo 6 de gestión en salud, 3 del área jurídica, 4 trabajo social, 3 de pedagogía, 6 nutrición y 4 de psicología; al igual que se desarrollaron 6 actividades sobre la revisión del proceso de atención que se brinda a las mujeres acogidas y lineamientos.
Durante el mes de agosto se realizaron 48 reuniones de supervisión técnica en las 6 Casas Refugio que operaron durante el mes, las cuales estuvieron relacionadas con la supervisión y fortalecimiento técnico de las áreas de atención, siendo 6 de gestión en salud, 4 del área jurídica, 6 de trabajo social, 8 de pedagogía, 4 de nutrición y 6 de psicología; al igual que se desarrollaron 14 actividades sobre la revisión del proceso de atención que se brinda a las mujeres acogidas y lineamientos para la implementación del Modelo de Atención Integral. 
En el periodo de julio a agosto de 2024 se desarrollaron 80 reuniones del componente técnico de las 6 Casas Refugio que operaron en este periodo, relacionadas con la supervisión general de las áreas de atención de primeros auxilios, jurídica, trabajo social, nutrición, pedagogía y psicología, al igual que actividades de fortalecimiento técnico del proceso de atención que se brinda a las mujeres acogidas, asegurando la continuidad de la supervisión técnica de las Casas Refugio.
Beneficios: La orientación técnica a los operadores de las Casas Refugio, desde las diferentes áreas de atención aportó a la correcta ejecución de los contratos de operación, garantizando la prestación del servicio integral y de calidad para las mujeres, sus hijos e hijas con énfasis en las características y particularidades de cada Modelo de atención y acogida. 
No se presentaron retrasos.</t>
  </si>
  <si>
    <t>3. Brindar lineamientos técnicos a los operadores de las Casas Refugio y gestionar acciones para la implementación del enfoque diferencial.</t>
  </si>
  <si>
    <t>Logros: Durante el mes de julio no se realizaron reuniones de supervisión técnica para brindar lineamientos técnicos a los operadores de las Casas Refugio ni gestiones para la implementación del enfoque diferencial, de manera adicional a la información registrada en el "Protocolo de ingreso, permanencia y egreso" y las Guías del modelo de atención rural e intermedio para la operación de estas. 
Durante el mes de agosto se realizaron 4 reuniones de supervisión técnica en las cuales se brindaron lineamientos técnicos a los operadores de las Casas Refugio del Modelo de Atención Tradicional para la implementación del enfoque diferencial. Estas actividades fueron en el marco de la supervisión técnica general realizada.
En el periodo de julio a agosto de 2024 se desarrollaron 4 reuniones relacionadas con el componente técnico para la implementación del enfoque diferencial en las Casas Refugio que operaron en este periodo, asegurando el fortalecimiento técnico del proceso de atención que se brinda a las mujeres acogidas en el marco de la supervisión técnica de las Casas Refugio.
Beneficios: Las orientaciones técnicas para una atención con enfoque diferencial que se encuentra consignada en el "Protocolo de ingreso, permanencia y egreso" y las Guías del modelo de atención rural e intermedio, brindaron los lineamientos para la operación de las Casas Refugio aportando a la correcta ejecución de los contratos de operación y garantizando la prestación del servicio de manera a todas las personas acogidas permanente y de acuerdo con la necesidad de cada caso.
No se presentaron retrasos.</t>
  </si>
  <si>
    <t>4. Brindar lineamientos técnicos a los operadores de las Casas Refugio para la implementación de los diferentes modelos de atención y la aplicación del enfoque diferencial.</t>
  </si>
  <si>
    <t>Logros: Durante el mes de julio se realizaron 32 reuniones de supervisión técnica en las 6 Casas Refugio que operaron durante el mes, las cuales estuvieron relacionadas con la supervisión y fortalecimiento técnico de las áreas de atención, al igual que la revisión del proceso de atención que se brinda a las mujeres acogidas y lineamientos.
 Durante el mes de agosto se realizaron 48 reuniones de supervisión técnica en las 6 Casas Refugio que operaron durante el mes, las cuales estuvieron relacionadas con la supervisión y fortalecimiento técnico de las áreas de atención, la revisión del proceso de atención que se brinda a las mujeres acogidas y lineamientos técnicos para la implementación del enfoque diferencial.
En los meses de julio a agosto de 2024 se desarrollaron 80 reuniones relacionadas con el componente técnico de las 6 Casas Refugio que operaron en este periodo, relacionadas con la supervisión general de las áreas de atención, actividades de fortalecimiento técnico del proceso de atención que se brinda a las mujeres acogidas y lineamientos técnicos para la implementación del enfoque diferencial, asegurando la continuidad de la supervisión técnica de las Casas Refugio.
Beneficios: La orientación técnica a los operadores de las Casas Refugio, desde las diferentes áreas de atención aportó a la correcta ejecución de los contratos de operación, garantizando la prestación del servicio integral y de calidad para las mujeres, sus hijos e hijas con énfasis en las características y particularidades de cada Modelo de atención y acogida. 
No se presentaron retrasos.</t>
  </si>
  <si>
    <t>*Incluir tantas filas sean necesarias</t>
  </si>
  <si>
    <t>Realizar la atención al 100% de personas (mujeres víctimas de violencias de género y sus personas a cargo) que son acogidas en Casas Refugio.</t>
  </si>
  <si>
    <t>No se presentaron retrasos</t>
  </si>
  <si>
    <t>Las mujeres y sistemas familiares que ingresaron a Casas Refugio, recibieron acogida y atención integral a través de acompañamiento psicosocial y la orientación, asesoría y/o representación jurídica, así como apoyo de las áreas de pedagogía, trabajo social, primeros auxilios y nutrición a través de la atención individual, familiar y acciones colectivas.</t>
  </si>
  <si>
    <t>5. Tramitar las solicitudes de cupo recibidas en el correo institucional de la Estrategia de Casas Refugio.</t>
  </si>
  <si>
    <t>6. Brindar acogida a las mujeres víctimas de violencias de género y sus personas a cargo que cumplen con los criterios para su ingreso a las Casa Refugio.</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</si>
  <si>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</si>
  <si>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Realizar 157.500 atenciones efectivas a través de los diferentes canales de atención de la Línea Púrpura Distrital y los casos gestionados y analizados en el marco de la integración con el NUSE 123</t>
  </si>
  <si>
    <t>La atención realizada por parte de la Línea Púrpura Distrital, contribuyó en gran medida en el conocimiento y reconocimiento de las ciudadanas sobre la exigibilidad de sus derechos, a identificar los trámites que se deben adelantar ante las entidades competentes, conocer e identificar factores de riesgo y prácticas de auto protección, así como los servicios disponibles para la garantía de sus derechos y la contribución en la prevención de nuevos hechos de violencias contra las mujeres.</t>
  </si>
  <si>
    <t xml:space="preserve">7. Brindar orientación psicosocial y con elementos socio jurídicos, así como información en la ruta de atención a mujeres víctimas de violencias a través de la Línea Púrpura Distrital "Mujeres que escuchan mujeres". </t>
  </si>
  <si>
    <t>8. Realizar seguimientos efectivos a mujeres víctimas de violencias con posible riesgo de feminicidio a través de la Línea Púrpura Distrital "Mujeres que Escuchan Mujeres"</t>
  </si>
  <si>
    <t>Brindar 3.150 atenciones psico-jurídicas efectivas en emergencia a través de la MóvilMujer, fortaleciendo la respuesta de gestión, atención y transferencia de voz en urgencia- emergencia de los incidentes asociados a la Agencia Muj</t>
  </si>
  <si>
    <t xml:space="preserve">9. Fortalecer la respuesta de gestión, atención y transferencia de voz en urgencia- emergencia de los incidentes asociados a la Agencia Muj por parte del Número Único de Seguridad y Emergencias – NUSE 123. </t>
  </si>
  <si>
    <t>10. Brindar atención psico-jurídica en emergencia a través de la MóvilMujer en los incidentes asociados por parte del Número Único de Seguridad y Emergencias – NUSE 123.</t>
  </si>
  <si>
    <t>Realizar 3.500 acciones de atención, acceso a la justicia y articulación interinstitucional a casos de mujeres valoradas  para prevenir el riesgo de feminicidio en la ciudad</t>
  </si>
  <si>
    <t>En agosto de 2024 no se registran atenciones ni seguimientos porque ninguna profesional del equipo SAAT contaba con contrato por prestación de servicios.</t>
  </si>
  <si>
    <t>Contar con el equipo completo de profesionales contratadas en septiembre de 2024.</t>
  </si>
  <si>
    <t>11. Hacer seguimiento jurídico y psicosocial a mujeres en riesgo extremo y grave de feminicidio valoradas por el INMLCF, y a mujeres en posible riesgo de feminicidio identificadas por los equipos de la Secretaría Distrital de la Mujer con barreras institucionales de acceso a la justicia o víctimas de agresores integrantes activos de la Fuerza Pública.</t>
  </si>
  <si>
    <t>12. Brindar acompañamiento psicosocial a las víctimas indirectas de feminicidio de las que tenga conocimiento y datos de contacto la Secretaría Distrital de la Mujer, y según su voluntariedad</t>
  </si>
  <si>
    <t>13. Articular acciones interinstitucionales que favorezcan la atención, protección y acceso a la justicia de las mujeres en riesgo de feminicidio y de las víctimas indirectas del delito</t>
  </si>
  <si>
    <t>Brindar 4.200 atenciones y seguimientos psicosociales a los casos de mujeres víctimas de violencias en el contexto intrafamiliar y en el marco de relaciones de pareja y expareja remitidos</t>
  </si>
  <si>
    <t xml:space="preserve">En el marco de la gestión para la atención, durante el mes de julio se presentaron situaciones de imposibilidad de contacto por primera vez y registros de seguimientos fallidos, que se deben al incumplimiento de los acuerdos de corresponsabilidad y/o  falta de voluntad por parte de las ciudadanas para iniciar el proceso de atención y/o continuar con el acompañamiento. De manera permanente las profesionales trabajan en  en el fortalecimiento de los mensajes y la comunicación a través de otros medios como mensajes de texto, WhatsApp y correo eléctronico.
</t>
  </si>
  <si>
    <t xml:space="preserve">El proceso de atención psicosocial facilitado por las Duplas permitió:                                      
- Promover espacios de conversación empática y reflexiva con las mujeres víctimas de violencias. 
- Acercar la institucionalidad a las mujeres a través de la orientación de procesos, y aclaración de competencias de las entidades que hacen parte de la ruta de atención a mujeres víctimas de violencias. </t>
  </si>
  <si>
    <t>14. Facilitar atención y seguimiento psicosocial, a partir de la capacidad móvil de las profesionales, en casos de violencia contra las mujeres en el contexto intrafamiliar, y en el marco de relaciones de pareja y expareja</t>
  </si>
  <si>
    <t>15. Desarrollar sesiones de seguimiento de manera complementaria e integral, a la atención inicial realizada por otras estrategias de la Dirección de Eliminación de Violencias contra las Mujeres y Acceso a la Justicia, como lo son la Línea Púrpura Distrital, la Agencia MUJ y la Estrategia Intersectorial para la Prevención y Atención a Víctimas de Violencia de Género con énfasis en Violencia Sexual y Feminicidio – Estrategia en Hospitales</t>
  </si>
  <si>
    <t>Brindar 2.940 atenciones y seguimientos psico-jurídicos a los casos de mujeres víctimas de violencia en el espacio y el transporte público remitidos</t>
  </si>
  <si>
    <t>La dinamización de la articulación interinstitucional busca fortalecer la identificación y prevención de violencias contra las mujeres en el transporte público</t>
  </si>
  <si>
    <t>16. Facilitar atención y seguimiento psico- jurídico en casos de violencia contra las mujeres en el espacio y el transporte público</t>
  </si>
  <si>
    <t>17. Fortalecer las capacidades técnicas del sector transporte -con énfasis en el Sistema Integrado de Transporte Público- para que, en el marco de sus competencias, promuevan la prevención de las violencias basadas en género y adecuada atención a las mujeres víctimas de violencias.</t>
  </si>
  <si>
    <t>Brindar 8.400 atenciones  y seguimientos socio-jurídicos a las mujeres víctimas de violencias que ingresan a las instituciones prestadoras de salud públicas -IPS- y fortalecer las capacidades técnicas del sector salud</t>
  </si>
  <si>
    <t>18. Brindar atención socio-jurídica a las mujeres víctimas de violencias que ingresan a las instituciones prestadoras de salud públicas -IPS- y que son reportadas a la Estrategia en Hospitales, priorizando los casos de violencia sexual y riesgo de feminicidio</t>
  </si>
  <si>
    <t>19. Fortalecer las capacidades técnicas del sector salud para que, en el marco de sus competencias, garanticen la atención integral a las mujeres víctimas de violencias y activen las rutas de acceso a la justicia y protección</t>
  </si>
  <si>
    <t>42. Implementar un modelo integral de prevención y atención de violencias contra las mujeres en el transporte público y en el espacio público peatonal para el encuentro, construyendo entornos seguros e incluyentes.</t>
  </si>
  <si>
    <t>Fortalecer y transversalizar los 4 componentes del Sistema SOFIA con la implementación y coordinación de acciones en el ámbito distrital</t>
  </si>
  <si>
    <t>Con el fortalecimiento de los componentes del Sistema SOFIA se aporta al goce efectivo del derecho a una vida libre de violencias para las mujeres habitantes del territorio urbano y rural de Bogotá, contribuyendo con la desnaturalización de las violencias, la prevención del delito de feminicidio, así como con la eliminación de barreras de acceso a la oferta de medidas de prevención, protección, atención y sanción de las violencias contra las mujeres, tanto en el espacio público como en el privado, mitigando que cualquier acción u omisión por parte del Estado cause daño o sufrimiento a las mujeres por el hecho de ser mujeres.
Desde el componente de prevención, se ha contribuido a la reducción de la exposición de las mujeres a ser víctimas de múltiples expresiones de las violencias en los ámbitos público y privado, garantizando acciones de coordinación interinstitucional dirigidas a la sensibilización y capacitación; el cambio cultural; la identificación, caracterización, prevención y seguimiento de factores de riesgo para las mujeres y el reconocimiento y exigibilidad del derecho de las mujeres a una vida libre de violencias.</t>
  </si>
  <si>
    <t xml:space="preserve">20. Realizar procesos de sensibilización y formación para el fortalecimiento de capacidades a servidoras y servidores de entidades con presencia en el Distrito Capital, frente a la garantía del derecho de las mujeres a una vida libre de violencias y la atención integral a las víctimas de diferentes modalidades de violencias contra las mujeres. </t>
  </si>
  <si>
    <t xml:space="preserve">21. Participar o convocar espacios de articulación y coordinación de acciones estratégicas para la prevención, atención y sanción de las violencias contra las mujeres en el Distrito Capital, según los lineamientos técnicos y operativos para el funcionamiento y la implementación del Sistema SOFIA. </t>
  </si>
  <si>
    <t>22. Brindar asistencia técnica para el desarrollo de acciones de fortalecimiento de los componentes del Sistema SOFIA</t>
  </si>
  <si>
    <t>23. Realizar acciones de seguimiento a la implementación de las rutas de atención y protección para mujeres en riesgo o víctimas de los delitos de trata de personas y ataques con agentes químicos</t>
  </si>
  <si>
    <t>Dinamizar 20 Consejos y Planes Locales de seguridad para las Mujeres en las 20 localidades de Bogotá.</t>
  </si>
  <si>
    <t xml:space="preserve">Se presentan retrasos en las segundas sesiones del año de los CLSM de Chapinero,  Bosa. Engativá y Suba, debido a la disponibilidad en la agenda de las y los alcaldes locales. Desde la secretaría técnica se gestionaron nuevas fechas con las alcaldías las cuales confirmaron disponibilidad para las sesiones en los meses de agosto, septiembre y octubre. </t>
  </si>
  <si>
    <t>Se avanzó en la consolidación de un escenario (CLSM) y una herramienta (PLSM) para el abordaje de la seguridad y violencias contra las mujeres desde un enfoque de género, de derechos y diferencial, incorporando a la categoría de delitos de alto impacto a los delitos sexuales y la violencia intrafamiliar.</t>
  </si>
  <si>
    <t>24. Articular y coordinar con las Alcaldías Locales el desarrollo técnico y operativo de las sesiones de los Consejos Locales de Seguridad para las Mujeres.</t>
  </si>
  <si>
    <t>25. Dinamizar el diseño, implementación y seguimiento de las acciones incluidas en los Planes Locales de Seguridad para las Mujeres.</t>
  </si>
  <si>
    <t xml:space="preserve">26. Liderar, articular y dinamizar acciones de prevención de violencias contra las mujeres en el espacio público. </t>
  </si>
  <si>
    <t>No se presentan avances para el periodo del reporte.</t>
  </si>
  <si>
    <t>27. Liderar, articular y dinamizar acciones para la prevención del delito de feminicidio.</t>
  </si>
  <si>
    <t xml:space="preserve">28. Articular, dinamizar y participar en jornadas territoriales para la garantía de los derechos humanos de las mujeres. </t>
  </si>
  <si>
    <t>Página 2 de 4</t>
  </si>
  <si>
    <t xml:space="preserve">PROGRAMACIÓN </t>
  </si>
  <si>
    <t>SOLUCIONES PROPUESTAS PARA RESOLVER LOS RETRASOS Y FACTORES LIMITANTES PARA EL CUMPLIMIENTO</t>
  </si>
  <si>
    <t>PRODUCTO INSTITUCIONAL (PMR):</t>
  </si>
  <si>
    <t>6. Servicios de prevención, atención y acogida para el fortalecimiento del derecho de las mujeres a una vida libre de violencias</t>
  </si>
  <si>
    <t>OBJETIVO ESTRATEGICO:</t>
  </si>
  <si>
    <t xml:space="preserve"> META</t>
  </si>
  <si>
    <t xml:space="preserve">MAGNITUD CUATRIENIO
(Únicamente para indicadores PDD y PMR. Se debe diligenciar "A demanda" cuando aplique en los indicadores de tareas) </t>
  </si>
  <si>
    <t>Meta PDD</t>
  </si>
  <si>
    <t>PMR</t>
  </si>
  <si>
    <t>Tarea</t>
  </si>
  <si>
    <t>MAGNITUD EJECUTADA</t>
  </si>
  <si>
    <t>AVANCE %</t>
  </si>
  <si>
    <t>Implementar en 6 casas refugio, los servicios con enfoque diferencial, brindando atención a mujeres víctimas de violencia y sus sistemas familiares dependientes. Entre otras, incluyendo una casa para mujeres de la ruralidad y campesinas y, un modelo intermedio.</t>
  </si>
  <si>
    <t>Número de casas refugio con operación cualificada en la acogida y atención a mujeres víctimas y sus sistemas familiares con enfoque diferencial.</t>
  </si>
  <si>
    <t xml:space="preserve">Número de casas refugio en operación </t>
  </si>
  <si>
    <t xml:space="preserve">Constante </t>
  </si>
  <si>
    <t>Número</t>
  </si>
  <si>
    <t>Dirección de Eliminación de Violencias contra las Mujeres y Acceso a la Justicia</t>
  </si>
  <si>
    <t>Mensual</t>
  </si>
  <si>
    <t>Contratos suscritos</t>
  </si>
  <si>
    <t>En los meses de julio a agosto de 2024 se dio cumplimiento a la operación de la Estrategia Casas Refugio a través del funcionamiento de 6 casas, 4 en la Modelo de Atención Tradicional, 1 del Modelo Intermedio y 1 de la Modelo Rural. Las Casas Refugio del Modelo Tradicional finalizaron contrato el 31 de julio de 2024 y se dio inicio a la de operación de 4 nuevas Casas con Actas de Inicio del 01 de agosto de 2024.</t>
  </si>
  <si>
    <t>No aplica</t>
  </si>
  <si>
    <t>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</si>
  <si>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 de mujeres víctimas de violencias de los casos remitidos por los equipos de atención de la Secretaría Distrital de la Mujer que reciben atención sociojurídica y psicosocial especializada.</t>
  </si>
  <si>
    <t>(# de mujeres víctimas de violencias atendidas/# de mujeres víctimas de violencias remitidas)*100</t>
  </si>
  <si>
    <t>Procentaje</t>
  </si>
  <si>
    <t>Se calcula el número total de casos atendidos de orientación y atención psicosocial y sociojurídica a mujeres víctimas de violencias sobre el número de casos remitidos</t>
  </si>
  <si>
    <t>Simisional</t>
  </si>
  <si>
    <t>Implementar un modelo integral de prevención y atención de violencias contra las mujeres en el transporte público y en el espacio público peatonal para el encuentro, construyendo entornos seguros e incluyentes.</t>
  </si>
  <si>
    <t>Implementación del modelo de prevención de violencias contra las mujeres en transporte y espacio público.</t>
  </si>
  <si>
    <t>(Sumatoria de acciones ejecutadas para la implementación del modelo de prevención de violencias contra las mujeres en transporte y espacio público /Sumatoria de acciones programadas para la implementación del modelo de prevención de violencias contra las mujeres en transporte y espacio público )</t>
  </si>
  <si>
    <t>Se calculan y suman las acciones ejecutadas para la implementación del modelo de prevención de violencias contra las mujeres en transporte y espacio público sobre las programadas en el periodo</t>
  </si>
  <si>
    <t>Reportess equipos Sofia Local y Sofia Distrital</t>
  </si>
  <si>
    <t>2.Atenciones efectivas a través de la Línea Púrpura Distrital</t>
  </si>
  <si>
    <t>Sumatoria del número de atenciones efectivas a través de la Línea Púrpura Distrital</t>
  </si>
  <si>
    <t>SUMA</t>
  </si>
  <si>
    <t>Número total de atenciones de acuerdo con el consolidado por tipo de llamada, según el reporte generado por Simisional para la Línea Púrpura Distrital</t>
  </si>
  <si>
    <t>4. Número de mujeres en posible riesgo de feminicidio en seguimiento jurídico y psicosocial en el marco del Sistema Articulado de Alertas Tempranas (SAAT)</t>
  </si>
  <si>
    <t>Sumatoria del número de mujeres en posible riesgo de feminicidio en seguimiento jurídico y psicosocial en el marco del Sistema Articulado de Alertas Tempranas (SAAT)</t>
  </si>
  <si>
    <t>Sumatoria número total de casos de mujeres en riesgo de feminicidio con seguimientos socio jurídico y psicosocial realizados; según el reporte generado por el equipo SAAT</t>
  </si>
  <si>
    <t>Reportes equipo Sistema articulado de alertas tempranas -SAAT- para la prevención del riesgo de feminicidio en Bogotá</t>
  </si>
  <si>
    <t>En julio el Sistema Articulado de Alertas Tempranas-SAAT hizo seguimiento socio jurídico y psicosocial a 64 casos de mujeres en riesgo de feminicidio, según remisiones externas del Instituto Nacional de Medicina Legal y Ciencias Forenses.</t>
  </si>
  <si>
    <t xml:space="preserve">Entre julio y agosto de 2024 el Sistema Articulado de Alertas Tempranas-SAAT hizo seguimiento jurídico y psicosocial a 64 mujeres en riesgo de feminicidio, valoradas por el Instituto Nacional de Medicina Legal y Ciencias Forenses-INMLCF e identificadas por los equipos de atención de la Secretaría Distrital de la Mujer. </t>
  </si>
  <si>
    <t xml:space="preserve">5.Número de mujeres participantes en las actividades implementadas en el marco de los Planes Locales de Seguridad para las Mujeres </t>
  </si>
  <si>
    <t xml:space="preserve">Sumatoria del número de mujeres participantes en las actividades implementadas en el marco de los Planes Locales de Seguridad para las Mujeres </t>
  </si>
  <si>
    <t>Sumatoria del número de mujeres participantes en cada una de las localidades en las actividades implementadas en el marco de los Planes Locales de Seguridad para las Mujeres, según el reporte interno del equipo Sofia Local</t>
  </si>
  <si>
    <t>Reportes equipo Sofía Local</t>
  </si>
  <si>
    <t>6.Número de mujeres víctimas de violencias y su sistema familiar, acogidas y atendidas a través del modelo de Casas Refugio incluyendo modalidad intermedia de acogida y ruralidad</t>
  </si>
  <si>
    <t>Sumatoria del número de  mujeres víctimas de violencias y su sistema familiar, acogidas y atendidas a través del modelo de Casas Refugio en todas sus modalidades</t>
  </si>
  <si>
    <t>Sumatoria del número total de personas acogidas en las tres modalidades de Casa Refugio (mujeres víctimas de violencia y personas a cargo), según el reporte generado por Simisional y las matrices internas del equipo</t>
  </si>
  <si>
    <t xml:space="preserve">Durante el mes de agosto ingresaron un total de 61 personas nuevas en las Casas Refugio, de las cuales 29 fueron mujeres adultas víctimas de violencia y 32 niños, niñas, adolescentes de sus sistemas familiares dependientes. </t>
  </si>
  <si>
    <t xml:space="preserve">En los meses de julio a agosto de 2024 ingresaron un total de 197 personas nuevas en las Casas Refugio, de las cuales 89 fueron mujeres adultas víctimas de violencia y 108 niños, niñas, adolescentes de sus sistemas familiares dependientes. </t>
  </si>
  <si>
    <t>7.Número de atenciones a mujeres víctimas de violencias, a través de las Duplas de atención psicosocial</t>
  </si>
  <si>
    <t>Sumatoria del número de atenciones a mujeres víctimas de violencias, a través de las Duplas de atención psicosocial</t>
  </si>
  <si>
    <t>Sumatoria del número de atenciones efectivas a mujeres víctimas de violencias (mujeres primera atencion y seguimientos efectivos), según el reporte generado por Simisional para las Duplas de atención psicosocial</t>
  </si>
  <si>
    <t>8. Número de atenciones (asesorías y orientaciones) a través de la Estrategia intersectorial para la prevención y atención a víctimas de violencia de género con énfasis en violencia sexual y feminicidio.</t>
  </si>
  <si>
    <t>Sumatoria del número de atenciones (asesorías y orientaciones) a través de la Estrategia intersectorial para la prevención y atención a víctimas de violencia de género con énfasis en violencia sexual y feminicidio.</t>
  </si>
  <si>
    <t>Sumatoria del número de orientaciones sociojurídicas (asesorías y orientaciones) brindadas por el equipo de la Estrategia intersectorial para la prevención y atención a víctimas de violencia de género con énfasis en violencia sexual y feminicidio, según el reporte generado por Simisional</t>
  </si>
  <si>
    <t>Entre julio y agosto se brindaron 262 atenciones psico-jurídicas en dupla a mujeres víctimas de violencias en el espacio y el transporte público, de las cuales 48 fueron nuevas atenciones y 214 fueron seguimientos efectivos. Dichas atenciones incluyeron primeros acercamientos, orientaciones y seguimientos a los casos de mujeres que requirieron acompañamiento integral.</t>
  </si>
  <si>
    <t>Con corte al mes de agosto se brindaron 262 atenciones psico-jurídicas en dupla a mujeres víctimas de violencias en el espacio y el transporte público, de las cuales 48 fueron nuevas atenciones y 214 fueron seguimientos efectivos. Dichas atenciones incluyeron primeros acercamientos, orientaciones y seguimientos a los casos de mujeres que requirieron acompañamiento integral.</t>
  </si>
  <si>
    <t>Realizar la supervisión administrativa, financiera y contable de las Casas Refugio en operación.</t>
  </si>
  <si>
    <t>Número de reuniones de supervisión administrativa, financiera, contable con los operadores de las Casas Refugio</t>
  </si>
  <si>
    <t>Sumatoria del número de reuniones de supervisión administrativa, financiera, contable con los operadores de las Casas Refugio</t>
  </si>
  <si>
    <t>A demanda</t>
  </si>
  <si>
    <t>Sumatoria del número total de reuniones de supervisión administrativa, financiera, contable con los operadores de las Casas Refugio</t>
  </si>
  <si>
    <t>Reportes equipo Casa Refugio</t>
  </si>
  <si>
    <t>Durante el mes de agosto se llevaron a cabo 17 reuniones de apoyo a la supervisión administrativa, financiera y contable con los operadores de las 6 Casas Refugio que operaron durante el mes, sobre temas como: revisión de insumos, inventario y gastos; seguimiento y cierres de informes presentados; y verificación del cumplimiento de obligaciones contractuales.</t>
  </si>
  <si>
    <t>En los meses de julio a agosto de 2024 se llevaron a cabo 95 reuniones de apoyo a la supervisión administrativa, financiera y contable con los operadores de las 6 Casas Refugio que operaron durante el mes, sobre temas como: revisión de insumos, inventario y gastos; seguimiento y cierres de informes presentados; y verificación del cumplimiento de obligaciones contractuales.</t>
  </si>
  <si>
    <t>Como factor limitante para el cumplimiento de las actividades de apoyo a la supervisión de los contratos bajo los cuales operan las Casas Refugio,  se presentó que los contratos de prestación de servicios de las profesionales que realizan estas actividades finalizaron el 31 de julio de 2024 y parte del equipo de apoyo a la supervisión fue contratado a lo largo del mes de agosto.</t>
  </si>
  <si>
    <t>Las 4 funcionarias de la Secretaría Distrital de la Mujer que hacen parte de la Estrategia Casas Refugio (en el componente técnico), adelantaron las acciones a su alcance para el apoyo a la supervisión de los contratos de operación de las Casas. Asimismo, a medida que las profesionales (contratistas) fueron vinculadas nuevamente a esta Secretaría, realizaron las actividades de apoyo a la supervisión.</t>
  </si>
  <si>
    <t>Brindar lineamientos técnicos a los operadores de las Casas Refugio para la implementación de los diferentes modelos de atención.</t>
  </si>
  <si>
    <t>Número de reuniones de supervisión y lineamientos técnicos con los operadores de Casa Refugio</t>
  </si>
  <si>
    <t>Sumatoria del número de reuniones de supervisión y lineamientos técnicos con los operadores de Casa Refugio</t>
  </si>
  <si>
    <t>Sumatoria del número total de reuniones de supervisión y lineamientos técnicos con los operadores de Casa Refugio</t>
  </si>
  <si>
    <t>Durante el mes de agosto se realizaron 48 reuniones de supervisión técnica en las 6 Casas Refugio que operaron durante el mes, las cuales estuvieron relacionadas  con la supervisión general de las áreas de atención de primeros auxilios, jurídica, trabajo social, nutrición, pedagogía y psicología, sí como actividades de revisión del proceso de atención que se brinda a las mujeres acogidas y lineamientos para la implementación del Modelo de Atención Integral. .</t>
  </si>
  <si>
    <t xml:space="preserve">En los meses de julio a agosto de 2024 se realizaron 80 reuniones de supervisión técnica en las 6 Casas Refugio que operaron durante el mes, las cuales estuvieron relacionadas  con la supervisión general de las áreas de atención de primeros auxilios, jurídica, trabajo social, nutrición, pedagogía y psicología, sí como actividades de revisión del proceso de atención que se brinda a las mujeres acogidas y lineamientos.
</t>
  </si>
  <si>
    <t>Brindar lineamientos técnicos a los operadores de las Casas Refugio y gestionar articulaciones//acciones para la implementación del enfoque diferencial.</t>
  </si>
  <si>
    <t xml:space="preserve">Número de reuniones de supervisión y lineamientos técnicos con los operadores de las Casas Refugio y gestiones para la impementación del enfoque diferencial </t>
  </si>
  <si>
    <t xml:space="preserve">Sumatoria del número de reuniones de supervisión y lineamientos técnicos con los operadores de las Casas Refugio y gestiones para la impementación del enfoque diferencial </t>
  </si>
  <si>
    <t xml:space="preserve">Sumatoria del número total de reuniones de supervisión y lineamientos técnicos con los operadores de las Casas Refugio y gestiones para la impementación del enfoque diferencial </t>
  </si>
  <si>
    <t>Durante el mes de agosto se realizaron 4 reuniones de supervisión técnica en las cuales se brindaron lineamientos técnicos a los operadores de las Casas Refugio del Modelo de Atención Tradicional para la implementación del enfoque diferencial. Estas actividades fueron en el marco de la supervisión técnica general realizada.</t>
  </si>
  <si>
    <t>En el periodo de julio a agosto de 2024 se desarrollaron 4 reuniones relacionadas con el componente técnico para la implementación del enfoque diferencial en las Casas Refugio que operaron en este periodo, asegurando el fortalecimiento técnico del proceso de atención que se brinda a las mujeres acogidas en el marco de la supervisión técnica de las Casas Refugio.</t>
  </si>
  <si>
    <t>Brindar lineamientos técnicos a los operadores de las Casas Refugio para la implementación de los diferentes modelos de atención y la aplicación del enfoque diferencial.</t>
  </si>
  <si>
    <t>Número de reuniones de supervisión y lineamientos técnicos generales y con enfoque diferencial con los operadores de Casa Refugio.</t>
  </si>
  <si>
    <t>Sumatoria del número de reuniones de supervisión y lineamientos técnicos generales y con enfoque diferencial con los operadores de Casa Refugio.</t>
  </si>
  <si>
    <t>Sumatoria del número total de reuniones de supervisión y lineamientos técnicos generales y con enfoque diferencial con los operadores de Casa Refugio.</t>
  </si>
  <si>
    <t>Durante el mes de agosto se realizaron 32 reuniones de supervisión técnica en las 6 Casas Refugio que operaron durante el mes, las cuales estuvieron relacionadas con la supervisión y fortalecimiento técnico de las áreas de atención, la revisión del proceso de atención que se brinda a las mujeres acogidas y lineamientos técnicos para la implementación del enfoque diferencial.</t>
  </si>
  <si>
    <t>En los meses de julio a agosto de 2024 se desarrollaron 80 reuniones relacionadas con el componente técnico de las 6 Casas Refugio que operaron en este periodo, relacionadas con la supervisión general de las áreas de atención, actividades de fortalecimiento técnico del proceso de atención que se brinda a las mujeres acogidas y lineamientos técnicos para la implementación del enfoque diferencial, asegurando la continuidad de la supervisión técnica de las Casas Refugio.</t>
  </si>
  <si>
    <t>Tramitar las solicitudes de cupo recibidas en el correo institucional de la Estrategia de Casas Refugio.</t>
  </si>
  <si>
    <t>Número de solicitudes de cupo recibidas para la acogida en Casas Refugio</t>
  </si>
  <si>
    <t>Sumatoria del número de solicitudes de cupo recibidas para la acogida en Casas Refugio</t>
  </si>
  <si>
    <t>Sumatoria del número total de solicitudes de cupo recibidas para la acogida en Casas Refugio</t>
  </si>
  <si>
    <t>Durante el mes de agosto se recibieron 35 solicitudes de cupo en el correo institucional de Casas Refugio, reportadas por los equipos de atención de la Secretaría Distrital de la Mujer y por las demás entidades que remiten mujeres victimas de violencia.</t>
  </si>
  <si>
    <t>En los meses de julio a agosto de 2024  se recibieron 99 solicitudes de cupo en el correo institucional de Casas Refugio, reportadas por los equipos de atención de la Secretaría Distrital de la Mujer y por las demás entidades que remiten mujeres victimas de violencia.</t>
  </si>
  <si>
    <t>Número de solicitudes de cupo tramitadas que cumplieron los criterios de ingreso para la acogida en Casas Refugio</t>
  </si>
  <si>
    <t>Sumatoria del número de solicitudes de cupo tramitadas que cumplieron los criterios de ingreso para la acogida en Casas Refugio</t>
  </si>
  <si>
    <t>Sumatoria del número total de solicitudes de cupo tramitadas que cumplieron los criterios de ingreso para la acogida en Casas Refugio</t>
  </si>
  <si>
    <t xml:space="preserve">Durante el mes de agosto se aceptaron y se realizaron los trámites de ingreso para 28 solicitudes de cupo de mujeres víctimas de violencia que fueron recibidas en el correo institucional de Casas Refugio, al evidenciar que cumplían con los criterios de ingreso. </t>
  </si>
  <si>
    <t xml:space="preserve">En los meses de julio a agosto de 2024 se aceptaron y se realizaron los trámites de ingreso para 88 solicitudes de cupo de mujeres víctimas de violencia que fueron recibidas en el correo institucional de Casas Refugio, al evidenciar que cumplían con los criterios de ingreso. </t>
  </si>
  <si>
    <t>Brindar acogida a las mujeres víctimas de violencias de género y sus personas a cargo que cumplen con los criterios para su ingreso a las Casa Refugio.</t>
  </si>
  <si>
    <t>Número total de mujeres víctimas de violencias de género y sus personas a cargo, acogidas y atendidas en los tres modelos de atención de la Estrategia Casas Refugio</t>
  </si>
  <si>
    <t>Sumatoria del número total de mujeres víctimas de violencias de género y sus personas a cargo, acogidas y atendidas en los tres modelos de atención de la Estrategia Casas Refugio</t>
  </si>
  <si>
    <t>Número de personas acogidas en el modelo de atención tradicional de Casas Refugio que cumplen los criterios de ingreso</t>
  </si>
  <si>
    <t>Sumatoria del número de personas acogidas en el modelo de atención tradicional de Casas Refugio que cumplen los criterios de ingreso</t>
  </si>
  <si>
    <t>Sumatoria del número total de personas acogidas en el modelo de atención tradicional de Casas Refugio que cumplen los criterios de ingreso</t>
  </si>
  <si>
    <t>En el mes de agosto se acogieron un total de 46 personas nuevas en el Modelo Tradicional de las Casas Refugio, de las cuales 21 fueron mujeres adultas víctimas de violencia y 25 niños, niñas y adolescentes.</t>
  </si>
  <si>
    <t>En los meses de julio a agosto de 2024 se acogieron un total de 127 personas nuevas en el Modelo Tradicional de las Casas Refugio, de las cuales 59 fueron mujeres adultas víctimas de violencia y 68 niños, niñas, adolescentes y personas de su sistema familiar dependiente.</t>
  </si>
  <si>
    <t>Número de personas acogidas en el modelo de atención intermedio de Casas Refugio que cumplen los criterios de ingreso</t>
  </si>
  <si>
    <t>Sumatoria del número de personas acogidas en el modelo de atención intermedio de Casas Refugio que cumplen los criterios de ingreso</t>
  </si>
  <si>
    <t>Sumatoria del número total de personas acogidas en el modelo de atención intermedio de Casas Refugio que cumplen los criterios de ingreso</t>
  </si>
  <si>
    <t>En el mes de agosto se acogieron un total de 8 personas nuevas en el Modelo Intermedio de las Casas Refugio, de las cuales 4 fueron mujeres adultas víctimas de violencia y 4 niños, niñas y adolescentes.</t>
  </si>
  <si>
    <t>En los meses de julio a agosto de 2024 se acogieron un total de 50 personas nuevas en el Modelo Intermedio de las Casas Refugio, de las cuales 21 fueron mujeres adultas víctimas de violencia y 29 niños, niñas y adolescentes.</t>
  </si>
  <si>
    <t>Número de personas acogidas en el modelo de atención rural de Casas Refugio que cumplen los criterios de ingreso</t>
  </si>
  <si>
    <t>Sumatoria del número de personas acogidas en el modelo de atención rural de Casas Refugio que cumplen los criterios de ingreso</t>
  </si>
  <si>
    <t>Sumatoria del número total de personas acogidas en el modelo de atención rural de Casas Refugio que cumplen los criterios de ingreso</t>
  </si>
  <si>
    <t>En el mes de agosto se acogieron un total de 7 persona nueva en el Modelo Rural de las Casas Refugio, que correponde a 4 mujeres adulta víctima de violencia y 3 niños, niñas y adolescentes..</t>
  </si>
  <si>
    <t>En los meses de julio a agosto de 2024 se acogieron un total de 20 persona nueva en el Modelo Rural de las Casas Refugio, que correponde a 9 mujeres adulta víctima de violencia y 11 niños, niñas y adolescentes.</t>
  </si>
  <si>
    <t xml:space="preserve">Brindar orientación psicosocial y con elementos socio jurídicos, así como información en la ruta de atención a mujeres víctimas de violencias a través de la Línea Púrpura Distrital "Mujeres que escuchan mujeres". </t>
  </si>
  <si>
    <t>Número total de intervenciones brindadas a las mujeres a través de la Línea Púrpura Distrital "Mujeres que escuchan mujeres"</t>
  </si>
  <si>
    <t>Sumatoria del número total de intervenciones brindadas a las mujeres a través de la Línea Púrpura Distrital "Mujeres que escuchan mujeres"</t>
  </si>
  <si>
    <t>Con corte al mes de Agosto se realizaron un total de 6833 intervenciones de las cuales: 1302 fueron atención psicosocial, 89 intervención en crisis, 530 orientación e información general, 1235 orientaciones en rutas de atención, 34 orientación en salud, 579 orientaciónes jurídicas, 21 primeros auxilios psicológicos y 1542 otras intervenciones;  a mujeres de acuerdo con las necesidades y demandas,  así como los hechos victimizantes. 
Nota: Una atención brindada puede tener más de un tipo de intervención</t>
  </si>
  <si>
    <t>No  se presentaron restrasos</t>
  </si>
  <si>
    <t>Realizar seguimientos efectivos a mujeres víctimas de violencias con posible riesgo de feminicidio a través de la Línea Púrpura Distrital "Mujeres que Escuchan Mujeres"</t>
  </si>
  <si>
    <t>Número de seguimientos efectivos a mujeres mediante la LPD realizados (Bogotá y alertantes)</t>
  </si>
  <si>
    <t>Sumatoria del Número de seguimientos efectivos a mujeres mediante la LPD realizados (Bogotá y alertantes)</t>
  </si>
  <si>
    <t>Sumatoria del Número total de seguimientos efectivos a mujeres mediante la LPD realizados (Bogotá y alertantes)</t>
  </si>
  <si>
    <t xml:space="preserve">Durante el mes de julio se realizaron un total de 1028 seguimientos efectivos en casos de mujeres en posible riesgo de feminicidio, mujeres que solicitaron información sobre la Interrupción Voluntaria del Embarazo y casos de mujeres que se volvieron a comunicar manifestado interés en socializar avances y/o dificultades frente a sus procesos.  (seguimientos de Bogotá, Alertantes y canal WhatsApp).
Durante el mes de Agosto se realizaron un total de 924 seguimientos efectivos en casos de mujeres en posible riesgo de feminicidio, mujeres que solicitaron información sobre la Interrupción Voluntaria del Embarazo y casos de mujeres que se volvieron a comunicar manifestado interés en socializar avances y/o dificultades frente a sus procesos.  (seguimientos de Bogotá, Alertantes y canal WhatsApp)
</t>
  </si>
  <si>
    <t>Con corte al mes de Agosto se realizaron un total de 1942 seguimientos efectivos en casos de mujeres en posible riesgo de feminicidio, mujeres que solicitaron información sobre la Interrupción Voluntaria del Embarazo y casos de mujeres que se volvieron a comunicar manifestado interés en socializar avances y/o dificultades frente a sus procesos.  (seguimientos de Bogotá, Alertantes y canal WhatsApp)</t>
  </si>
  <si>
    <t>Número de seguimientos a llamadas desde la LPD realizados.</t>
  </si>
  <si>
    <t>Sumatoria del número de seguimientos a llamadas desde la LPD realizados.</t>
  </si>
  <si>
    <t>Sumatoria del número total de seguimientos a llamadas desde la LPD realizados.</t>
  </si>
  <si>
    <t>Durante el mes de julio se realizaron un total de 822 seguimientos (efectivos + fallidos) a mujeres desde la Línea Púrpura Distrital.
Durante el mes de Agosto se realizaron un total de 727 seguimientos (efectivos + fallidos) a mujeres desde la Línea Púrpura Distrital.</t>
  </si>
  <si>
    <t>Con corte al mes de Agosto se realizaron un total de 1549 seguimientos (efectivos + fallidos) a mujeres desde la Línea Púrpura Distrital.</t>
  </si>
  <si>
    <t xml:space="preserve">Fortalecer la respuesta de gestión, atención y transferencia de voz en urgencia- emergencia de los incidentes asociados a la Agencia Muj por parte del Número Único de Seguridad y Emergencias – NUSE 123. </t>
  </si>
  <si>
    <t>Número de incidentes contestados, analizados o gestionados</t>
  </si>
  <si>
    <t>Sumatoria del Número de incidentes contestados, analizados o gestionados</t>
  </si>
  <si>
    <t>Sumatoria del Número total de incidentes contestados, analizados o gestionados</t>
  </si>
  <si>
    <t>Reporte equipo AnegciaMuj</t>
  </si>
  <si>
    <t xml:space="preserve">Con corte al mes de agosto fueron contestados, analizados o gestionados 1.758 incidentes recepcionados  por la AgenciaMuj de los códigos de tipificación priorizados. </t>
  </si>
  <si>
    <t>Número de incidentes direccionados para atención en urgencia o post-emergencia</t>
  </si>
  <si>
    <t>Sumatoria del Número de incidentes direccionados para atención en urgencia o post-emergencia</t>
  </si>
  <si>
    <t>Sumatoria del Número total de incidentes direccionados para atención en urgencia o post-emergencia</t>
  </si>
  <si>
    <t xml:space="preserve">Con corte al mes de agosto de los 1.758 incidentes contestados, gestionados y analizados, 1.249 fueron direccionados a equipos de la Secretaría Distrital de la Mujer para atención post-evento y en urgencia-emergencia a través de la móvil mujer, recurso de despacho de la AgenciaMuj. </t>
  </si>
  <si>
    <t>Brindar atención psico-jurídica en emergencia a través de la MóvilMujer en los incidentes asociados por parte del Número Único de Seguridad y Emergencias – NUSE 123.</t>
  </si>
  <si>
    <t xml:space="preserve">Número de casos recepcionados y gestionados </t>
  </si>
  <si>
    <t xml:space="preserve">Sumatoria del Número de casos recepcionados y gestionados </t>
  </si>
  <si>
    <t xml:space="preserve">Sumatoria del Número total de casos recepcionados y gestionados </t>
  </si>
  <si>
    <t>Durante el mes de agosto se recepcionaron y gestionaron 180 incidentes con código de tipificación 204-Tentativa de Feminicidio priorizado para la atención en urgencia/emergencia a través de la móvil mujer de la AgenciaMuj bajo un esquema de duplas psico jurídicas.</t>
  </si>
  <si>
    <t>Con corte al mes de agosto de 2024 se recepcionaron y gestionaron 328 incidentes con código de tipificación 204-Tentativa de Feminicidio priorizado para la atención en urgencia/emergencia a través de la móvil mujer de la AgenciaMuj bajo un esquema de duplas psico jurídicas.</t>
  </si>
  <si>
    <t>Número total de orientaciones psico-jurídicas efectivas</t>
  </si>
  <si>
    <t>Sumatoria del Número total de orientaciones psico-jurídicas efectivas</t>
  </si>
  <si>
    <t>Con corte al mes de agosto de 2024 se realizaron 181 orientaciones psico-jurídicas efectivaspor parte de la móvil mujer de la AgenciaMuj</t>
  </si>
  <si>
    <t>Número de casos gestionados con Contacto Inicial fallido.</t>
  </si>
  <si>
    <t>Sumatoria del Número de casos gestionados con Contacto Inicial fallido.</t>
  </si>
  <si>
    <t>Sumatoria del Número total de casos gestionados con Contacto Inicial fallido.</t>
  </si>
  <si>
    <t>Con corte al mes de agosto se gestionaron 147 incidentes como intento fallido de contacto en el marco de la atención de la móvil mujer de la AgenciaMuj</t>
  </si>
  <si>
    <t>Hacer seguimiento jurídico y psicosocial a mujeres en riesgo extremo y grave de feminicidio valoradas por el INMLCF, y a mujeres en posible riesgo de feminicidio identificadas por los equipos de la Secretaría Distrital de la Mujer con barreras institucionales de acceso a la justicia o víctimas de agresores integrantes activos de la Fuerza Pública.</t>
  </si>
  <si>
    <t>Número de mujeres en posible riesgo de feminicidio con registros de seguimiento sociojurídico y psicosocial en el marco del Sistema Articulado de Alertas Tempranas (SAAT).</t>
  </si>
  <si>
    <t>Sumatoria del Número de mujeres en posible riesgo de feminicidio con registros de seguimiento sociojurídico y psicosocial en el marco del Sistema Articulado de Alertas Tempranas (SAAT).</t>
  </si>
  <si>
    <t>Sumatoria del Número total de mujeres en posible riesgo de feminicidio con registros de seguimiento sociojurídico y psicosocial en el marco del Sistema Articulado de Alertas Tempranas (SAAT).</t>
  </si>
  <si>
    <t>Reporte equipo SAAT</t>
  </si>
  <si>
    <t>Brindar acompañamiento psicosocial a las víctimas indirectas de feminicidio de las que tenga conocimiento y datos de contacto la Secretaría Distrital de la Mujer, y según su voluntariedad</t>
  </si>
  <si>
    <t>Número de víctimas indirectas de feminicidio con acompañamiento psicosocial en el marco del Sistema Articulado de Alertas Tempranas (SAAT).</t>
  </si>
  <si>
    <t>Sumatoria del Número de víctimas indirectas de feminicidio con acompañamiento psicosocial en el marco del Sistema Articulado de Alertas Tempranas (SAAT).</t>
  </si>
  <si>
    <t>Sumatoria del Número total de víctimas indirectas de feminicidio con acompañamiento psicosocial en el marco del Sistema Articulado de Alertas Tempranas (SAAT).</t>
  </si>
  <si>
    <t xml:space="preserve">El equipo de profesionales del SAAT en julio hizo acompañamiento y seguimiento psicosocial a 24 víctimas indirectas de feminicidio (individuales y grupos familiares). </t>
  </si>
  <si>
    <t>El Sistema Articulado de Alertas Tempranas-SAAT entre julio y agosto de 2024 brindó acompañamiento psicosocial a las víctimas indirectas de feminicidio con datos de contacto y según su voluntariedad.</t>
  </si>
  <si>
    <t>Articular acciones interinstitucionales que favorezcan la atención, protección y acceso a la justicia de las mujeres en riesgo de feminicidio y de las víctimas indirectas del delito</t>
  </si>
  <si>
    <t>Número de comunicados o solicitudes de articulación interinstitucional a favor de las mujeres en riesgo de feminicidio y de las víctimas indirectas del delito en el marco del Sistema Articulado de Alertas Tempranas</t>
  </si>
  <si>
    <t>Sumatoria del Número de comunicados o solicitudes de articulación interinstitucional a favor de las mujeres en riesgo de feminicidio y de las víctimas indirectas del delito en el marco del Sistema Articulado de Alertas Tempranas</t>
  </si>
  <si>
    <t>Sumatoria del Número total de comunicados o solicitudes de articulación interinstitucional a favor de las mujeres en riesgo de feminicidio y de las víctimas indirectas del delito en el marco del Sistema Articulado de Alertas Tempranas</t>
  </si>
  <si>
    <t>El equipo de profesionales del SAAT en julio impulsó 88 acciones de coordinación interinstitucional para aportar a la garantía de los derechos de las mujeres en riesgo de feminicidio.</t>
  </si>
  <si>
    <t>Entre julio y agosto de 2024 se impulsaron 88 acciones de coordinación interinstitucional a favor de los derechos de las mujeres en riesgo de feminicidio.</t>
  </si>
  <si>
    <t>Facilitar atención y seguimiento psicosocial, a partir de la capacidad móvil de las profesionales, en casos de violencia contra las mujeres en el contexto intrafamiliar, y en el marco de relaciones de pareja y expareja</t>
  </si>
  <si>
    <t xml:space="preserve">Número de atenciones psicosociales efectivas facilitadas por las Duplas </t>
  </si>
  <si>
    <t xml:space="preserve">Sumatoria del Número de atenciones psicosociales efectivas facilitadas por las Duplas </t>
  </si>
  <si>
    <t xml:space="preserve">Sumatoria del Número total de atenciones psicosociales efectivas facilitadas por las Duplas </t>
  </si>
  <si>
    <t>Desarrollar sesiones de seguimiento de manera complementaria e integral, a la atención inicial realizada por otras estrategias de la Dirección de Eliminación de Violencias contra las Mujeres y Acceso a la Justicia, como lo son la Línea Púrpura Distrital, la Agencia MUJ y la Estrategia Intersectorial para la Prevención y Atención a Víctimas de Violencia de Género con énfasis en Violencia Sexual y Feminicidio – Estrategia en Hospitales</t>
  </si>
  <si>
    <t xml:space="preserve">Número de seguimientos desarrolladas por las Duplas </t>
  </si>
  <si>
    <t xml:space="preserve">Sumatoria del Número de seguimientos desarrolladas por las Duplas </t>
  </si>
  <si>
    <t xml:space="preserve">Sumatoria del Número total de seguimientos desarrolladas por las Duplas </t>
  </si>
  <si>
    <t>De acuerdo con el reporte del Simisional 2.0, durante el mes de julio de 2024, las profesionales  de las Duplas de Atención Psicosocial realizaron un total de 116 seguimientos que permitieron dar continuidad al plan de acompañamiento psicosocial identificado y proyectado en cada caso de acuerdo con las necesidades de las mujeres. En este sentido los seguimientos permitieron conocer el contexto actual de las mujeres, concertar citas para el acompañamiento y dar contuinidad al plan de acción construido con cada ciudadana. Es importante mencionar que, la cifra de seguimientos incluye también, el registro de gestiones como la concertación de la sesión psicosocial. 
Teniendo en cuenta el proceso de armonización contractual (gestión de contratación de las profesionales) durante el mes de agosto no se realizaron atenciones psicosociales.
 A través de los seguimientos se conoció la situación de las mujeres y con base en ello se determinó el plan de acción y las acciones prioritarias necesarias en cada caso.
.</t>
  </si>
  <si>
    <t xml:space="preserve">En el marco de la gestión para la atención, durante el mes de julio se presentaron registros de seguimientos fallidos, que se deben al incumplimiento de los acuerdos de corresponsabilidad y/o  falta de voluntad por parte de las ciudadanas para continuar con el acompañamiento. </t>
  </si>
  <si>
    <t>De manera permanente las profesionales trabajan en  en el fortalecimiento de los mensajes y la comunicación a través de otros medios como mensajes de texto, WhatsApp y correo eléctronico</t>
  </si>
  <si>
    <t>Facilitar atención y seguimiento psico- jurídico en casos de violencia contra las mujeres en el espacio y el transporte público</t>
  </si>
  <si>
    <t xml:space="preserve">Número de atenciones psico- jurídicas efectivas facilitadas por las Duplas </t>
  </si>
  <si>
    <t xml:space="preserve">Sumatoria del Número de atenciones psico- jurídicas efectivas facilitadas por las Duplas </t>
  </si>
  <si>
    <t xml:space="preserve">Sumatoria del Número total  de atenciones psico- jurídicas efectivas facilitadas por las Duplas </t>
  </si>
  <si>
    <t>Fortalecer las capacidades técnicas del sector transporte -con énfasis en el Sistema Integrado de Transporte Público- para que, en el marco de sus competencias, promuevan la prevención de las violencias basadas en género y adecuada atención a las mujeres víctimas de violencias.</t>
  </si>
  <si>
    <t>Número de sesiones de trabajo en prevención y atención a las violencias contra las mujeres en el espacio y el transporte público realizadas</t>
  </si>
  <si>
    <t>Sumatoria del Número de sesiones de trabajo en prevención y atención a las violencias contra las mujeres en el espacio y el transporte público realizadas</t>
  </si>
  <si>
    <t>Sumatoria del Númerototal  de sesiones de trabajo en prevención y atención a las violencias contra las mujeres en el espacio y el transporte público realizadas</t>
  </si>
  <si>
    <t>Reporte equipo Hospitales</t>
  </si>
  <si>
    <t xml:space="preserve">Durante el mes de julio, el marco de la estrategia de prevención del feminicidio (desde la Estrategia Intersectorial para la Prevención y Atención de Víctimas de Violencia de Género con Énfasis en Violencia Sexual y Feminicidio - Estrategia en Hospitales) se operó en 8 IPS en el marco de las 4 subredes públicas y 1 IPS Privada, a través de las cuales se realizaron 544 atenciones y 1385 seguimientos, para un total de 1929.
Durante el mes de agosto, el marco de la estrategia de prevención del feminicidio (desde la Estrategia Intersectorial para la Prevención y Atención de Víctimas de Violencia de Género con Énfasis en Violencia Sexual y Feminicidio - Estrategia en Hospitales) se operó en 8 IPS en el marco de las 4 subredes públicas y 1 IPS Privada, a través de las cuales se realizaron 246 atenciones y 340 seguimientos, para un total de 586. 
</t>
  </si>
  <si>
    <t>Con corte al mes de agosto se operó en 8 IPS en el marco de las 4 subredes públicas y 1 IPS Privada, a través de las cuales se realizaron 2515 atenciones.</t>
  </si>
  <si>
    <t>Brindar atención socio-jurídica a las mujeres víctimas de violencias que ingresan a las instituciones prestadoras de salud públicas -IPS- y que son reportadas a la Estrategia en Hospitales, priorizando los casos de violencia sexual y riesgo de feminicidio</t>
  </si>
  <si>
    <t>Número de atenciones socio-jurídica brindadas a mujeres víctimas de violencias que ingresan a las instituciones prestadoras de salud públicas -IPS- y que son reportadas a la Estrategia en Hospitales, priorizando los casos de violencia sexual y riesgo de feminicidio</t>
  </si>
  <si>
    <t>Sumatoria del Número de atenciones socio-jurídica brindadas a mujeres víctimas de violencias que ingresan a las instituciones prestadoras de salud públicas -IPS- y que son reportadas a la Estrategia en Hospitales, priorizando los casos de violencia sexual y riesgo de feminicidio</t>
  </si>
  <si>
    <t>Sumatoria del Númerototal  de atenciones socio-jurídica brindadas a mujeres víctimas de violencias que ingresan a las instituciones prestadoras de salud públicas -IPS- y que son reportadas a la Estrategia en Hospitales, priorizando los casos de violencia sexual y riesgo de feminicidio</t>
  </si>
  <si>
    <t>Fortalecer las capacidades técnicas del sector salud para que, en el marco de sus competencias, garanticen la atención integral a las mujeres víctimas de violencias y activen las rutas de acceso a la justicia y protección</t>
  </si>
  <si>
    <t>Número de jornadas de fortalecimiento de capacidades técnicas del sector salud para que, en el marco de sus competencias, garanticen la atención integral a las mujeres víctimas de violencias y activen las rutas de acceso a la justicia y protección</t>
  </si>
  <si>
    <t>Sumatoria del Número de jornadas de fortalecimiento de capacidades técnicas del sector salud para que, en el marco de sus competencias, garanticen la atención integral a las mujeres víctimas de violencias y activen las rutas de acceso a la justicia y protección</t>
  </si>
  <si>
    <t>Sumatoria del Número total  de jornadas de fortalecimiento de capacidades técnicas del sector salud para que, en el marco de sus competencias, garanticen la atención integral a las mujeres víctimas de violencias y activen las rutas de acceso a la justicia y protección</t>
  </si>
  <si>
    <t xml:space="preserve">En el  mes de julio se llevaron a cabo 27  jornadas de capacitaciones y sensibilizaciones en temas como: socialización de la Estrategia Intersectorial, tipos de violencias contra las mujeres y Ley 1257 de 2008, protocolo de Atención a Mujeres Víctimas de violencia Sexual y el Derecho Fundamental a la Interrupción Voluntaria del Embarazo,ley 1761 de 2015, activacion de actos urgentes, NNA  y Mujeres en las relaciones sexuales, Casas Refugio.
En el  mes de agosto se llevaron a cabo 13  jornadas de capacitaciones y sensibilizaciones en temas como: Canales de denuncia en FGN, aplicativo Denuncia Fácil, Interrupcion Voluntaria del Embarazo IVE y Actos Urgentes.
</t>
  </si>
  <si>
    <t>Con corte al mes de agosto, en el marco de la estrategia de prevención del feminicidio (desde la Estrategia Intersectorial para la Prevención y Atención de Víctimas de Violencia de Género con Énfasis en Violencia Sexual y Feminicidio (Estrategia en hospitales), se llevaron a cabo 40 sesiones o espacios con el sector salud,  en temas como:socialización de la Estrategia Intersectorial, tipos de violencias contra las mujeres y Ley 1257 de 2008, protocolo de Atención a Mujeres Víctimas de violencia Sexual y el Derecho Fundamental a la Interrupción Voluntaria del Embarazo,ley 1761 de 2015, activacion de actos urgentes, NNA  y Mujeres en las relaciones sexuales, Casas Refugio, Canales de denuncia en FGN, aplicativo Denuncia Fácil y Actos Urgentes.</t>
  </si>
  <si>
    <t xml:space="preserve">Realizar procesos de sensibilización y formación para el fortalecimiento de capacidades a servidoras y servidores de entidades con presencia en el Distrito Capital, frente a la garantía del derecho de las mujeres a una vida libre de violencias y la atención integral a las víctimas de diferentes modalidades de violencias contra las mujeres. </t>
  </si>
  <si>
    <t xml:space="preserve">Número de servidores (as) sensibilizados </t>
  </si>
  <si>
    <t>Sumatoria del número de servidores (as) sensibilizados</t>
  </si>
  <si>
    <t>A DEMANDA</t>
  </si>
  <si>
    <t>Sumatoria del número de servidores (as) con diferentes modalidades de vinculación, sensibilizados en el reconocimiento y garantía del derecho de las mujeres a una vida libre de violencias, según el reporte interno del equipo Sofia Distrital</t>
  </si>
  <si>
    <t>Reportes equipo Sofía Distrital</t>
  </si>
  <si>
    <t xml:space="preserve">Participar o convocar espacios de articulación y coordinación de acciones estratégicas para la prevención, atención y sanción de las violencias contra las mujeres en el Distrito Capital, según los lineamientos técnicos y operativos para el funcionamiento y la implementación del Sistema SOFIA. </t>
  </si>
  <si>
    <t>Número de sesiones de espacios de articulación y coordinación acompañados o con desarrollo de secretaría técnica</t>
  </si>
  <si>
    <t>Sumatoria del número de sesiones de espacios de articulación y coordinación acompañados o con desarrollo de secretaría técnica</t>
  </si>
  <si>
    <t>Sumatoria del número de sesiones de espacios de articulación y coordinación de acciones estratégicas para la prevención, atención y sanción de las violencias contra las mujeres, acompañados o con desarrollo de secretaría técnica por parte del equipo de la Dirección de Eliminación de Violencias, según el reporte interno del equipo Sofia Distrital</t>
  </si>
  <si>
    <t xml:space="preserve">En el mes de julio se participó en 6 espacios de articulación y coordinación de acciones estratégicas para la prevención, atención y sanción de las violencias contra las mujeres en el Distrito Capital: 
(1) 040724 Articulación de acciones intrainstitucionales con los equipos de Empleabilidad y Emprendimiento y Sello de Igualdad en el fortalecimiento de la autonomía económica para mujeres victimas de violencias;
(2) 080724 Articulación de acciones interinstitucionales con la empresa Grupo Vanti para el fortalecimiento de la prevención de violencias contra las mujeres con aliados estratégicos del sector privado.
(3) 220724 Articulación de acciones intrainstitucionales con el equipo de Empleabilidad y Emprendimiento para el fortalecimiento de la autonomía económica de mujeres acogidas en Casas Refugio.
(4) 230724 Articulación de acciones interinstitucionales con la empresa Fiducia Popular para el fortalecimiento de la autonomía económica de mujeres víctimas de violencia.
(5) 230724 Articulación de acciones interinstitucionales con la empresa Colanta para el fortalecimiento de la autonomía económica de mujeres víctimas de violencia.
(6) 300724 Articulación de acciones interinstitucionales con la empresa Cámara de Comercio de Bogotá para el fortalecimiento de la prevención de violencias contra las mujeres en el espacio público.
</t>
  </si>
  <si>
    <t xml:space="preserve">Con corte al mes de julio se participó en 6 espacios de articulación y coordinación de acciones estratégicas para la prevención, atención y sanción de las violencias contra las mujeres en el Distrito Capital. </t>
  </si>
  <si>
    <t>Brindar asistencia técnica para el desarrollo de acciones de fortalecimiento de los componentes del Sistema SOFIA</t>
  </si>
  <si>
    <t>Número de asistencias técnicas realizadas</t>
  </si>
  <si>
    <t>Sumatoria del número de asistencias técnicas realizadas</t>
  </si>
  <si>
    <t>Sumatoria del número de asistencias técnicas para el desarrollo de acciones de fortalecimiento de los componentes del Sistema SOFIA realizadas, según el reporte interno del equipo Sofia Distrital</t>
  </si>
  <si>
    <t xml:space="preserve">Logros: En julio en el marco de la asistencia técnica para el fortalecimiento de los componentes del Sistema SOFIA se llevaron a cabo 6 espacios de articulación entre entidades distritales: 
(1) 160724 Asistencia técnica al Instituto Distrital de Recreación y Deporte - IDRD en la formulación de acciones para el Plan de Acción de la Mesa SOFIA.
(2) 170724 Asistencia técnica a la Secretaría Distrital de Integración Social en la formulación de acciones para el Plan de Acción de la Mesa SOFIA.
(3) 180724 Asistencia técnica a la Agencia Distrital para la Educación Superior, la Ciencia y la Tecnología - ATENEA en la formulación de acciones para el Plan de Acción de la Mesa SOFIA.
(4) 180724 Asistencia técnica a la Secretaría Distrital de Desarrollo Económico en la formulación de acciones para el Plan de Acción de la Mesa SOFIA.
(5) 180724 Asistencia técnica a la Secretaría Distrital de Gobierno en la formulación de acciones para el Plan de Acción de la Mesa SOFIA.
(6) 050724 Asistencia técnica a la Secretaría de Educación Distrital en la formulación de acciones para el Plan de Acción de la Mesa SOFIA. 
</t>
  </si>
  <si>
    <t xml:space="preserve">
Con corte al mes de julio se realizaron 22 asistencias técnicas para el desarrollo de acciones de fortalecimiento de los componentes del Sistema SOFIA</t>
  </si>
  <si>
    <t>Realizar acciones de seguimiento a la implementación de las rutas de atención y protección de víctimas de los delitos de trata de personas y ataques con agentes químicos</t>
  </si>
  <si>
    <t>Número de seguimientos realizados</t>
  </si>
  <si>
    <t>Sumatoria Número de seguimientos realizados</t>
  </si>
  <si>
    <t>Sumatoria del Número total de seguimientos realizados</t>
  </si>
  <si>
    <t>Articular y coordinar con las Alcaldías Locales el desarrollo técnico y operativo de las sesiones de los Consejos Locales de Seguridad para las Mujeres.</t>
  </si>
  <si>
    <t>Número de Consejos Locales de Seguridad para las Mujeres realizados</t>
  </si>
  <si>
    <t>Sumatoria del Número de Consejos Locales de Seguridad para las Mujeres realizados</t>
  </si>
  <si>
    <t>Sumatoria del Número total de Consejos Locales de Seguridad para las Mujeres realizados</t>
  </si>
  <si>
    <t>Reporte equipo Sofia Local</t>
  </si>
  <si>
    <t xml:space="preserve">Se presentan retrasos en las segundas sesiones del año de los CLSM de Chapinero,  Bosa, Engativá y Suba, debido a la disponibilidad en la agenda de las y los alcaldes locales. </t>
  </si>
  <si>
    <t xml:space="preserve">Desde la secretaría técnica se gestionaron nuevas fechas con las alcaldías las cuales confirmaron disponibilidad para las sesiones en los meses de agosto, septiembre y octubre. </t>
  </si>
  <si>
    <t>Dinamizar el diseño, implementación y seguimiento de las acciones incluidas en los Planes Locales de Seguridad para las Mujeres.</t>
  </si>
  <si>
    <t>Número de mesas de trabajo con las entidades locales para la concertación y seguimiento de los Planes Locales de Seguridad para las Mujeres realizadas</t>
  </si>
  <si>
    <t>Sumatoria del Número de mesas de trabajo con las entidades locales para la concertación y seguimiento de los Planes Locales de Seguridad para las Mujeres realizadas</t>
  </si>
  <si>
    <t>Sumatoria del Número total de mesas de trabajo con las entidades locales para la concertación y seguimiento de los Planes Locales de Seguridad para las Mujeres realizadas</t>
  </si>
  <si>
    <t>En agosto se realizaron 4 encuentros con las entidades locales para la retroalimentación de los compromisos y estrategias de prevención de violencias contra las mujeres de los Planes Locales de Seguridad para las Mujeres de: Usaquén, San Cristóbal, Bosa y Teusaquillo.</t>
  </si>
  <si>
    <t xml:space="preserve">No se presentan retrasos </t>
  </si>
  <si>
    <t xml:space="preserve">Liderar, articular y dinamizar acciones de prevención de violencias contra las mujeres en el espacio público. </t>
  </si>
  <si>
    <t>Número de actividades de prevención de violencias contra las muejres en el espacio y transporte público realizadas</t>
  </si>
  <si>
    <t>Sumatoria del Número de actividades de prevención de violencias contra las muejres en el espacio y transporte público realizadas</t>
  </si>
  <si>
    <t>Sumatoria del Número total de actividades de prevención de violencias contra las muejres en el espacio y transporte público realizadas</t>
  </si>
  <si>
    <t>Liderar, articular y dinamizar acciones para la prevención del delito de feminicidio.</t>
  </si>
  <si>
    <t>Número de actividades de prevención del delito de feminicidio realizadas</t>
  </si>
  <si>
    <t>Sumatoria del Número de actividades de prevención del delito de feminicidio realizadas</t>
  </si>
  <si>
    <t>Sumatoria del Número total  de actividades de prevención del delito de feminicidio realizadas</t>
  </si>
  <si>
    <t xml:space="preserve">Articular, dinamizar y participar en jornadas territoriales para la garantía de los derechos humanos de las mujeres. </t>
  </si>
  <si>
    <t>Número de jornadas para para la garantía de los derechos humanos de las mujeres realizadas</t>
  </si>
  <si>
    <t>Sumatoria del Número de jornadas para para la garantía de los derechos humanos de las mujeres realizadas</t>
  </si>
  <si>
    <t>Sumatoria del Número total  de jornadas para para la garantía de los derechos humanos de las mujeres realizadas</t>
  </si>
  <si>
    <t>ELABORÓ</t>
  </si>
  <si>
    <t>Firma:</t>
  </si>
  <si>
    <t>APROBÓ (Según aplique Gerenta de proyecto, Lider técnica y responsable de proceso)</t>
  </si>
  <si>
    <t>REVISÓ OFICINA ASESORA DE PLANEACIÓN</t>
  </si>
  <si>
    <t xml:space="preserve">VoBo. </t>
  </si>
  <si>
    <t>Nombre: Cristian Adrián Villarreal Rincón</t>
  </si>
  <si>
    <t>Nombre: Alexandra Quintero Benavides</t>
  </si>
  <si>
    <t>Nombre: Juliana Cortés Guerra</t>
  </si>
  <si>
    <t>Nombre:</t>
  </si>
  <si>
    <t>Nombre: Carlos Alfonso Gaitán Sánchez</t>
  </si>
  <si>
    <t>Cargo: Contratista Dirección de Eliminación de Violencias contra las mujeres y Acceso a la Justicia</t>
  </si>
  <si>
    <t>Cargo Lideresa Proyecto</t>
  </si>
  <si>
    <t>Cargo: Gerenta Proyecto</t>
  </si>
  <si>
    <t xml:space="preserve">Cargo: </t>
  </si>
  <si>
    <t>Cargo: Jefe Oficina Asesora de Planeación</t>
  </si>
  <si>
    <t>Planes decreto 612</t>
  </si>
  <si>
    <t>Unidad de medida</t>
  </si>
  <si>
    <t>1. Plan Institucional de Archivos de la Entidad (PINAR)</t>
  </si>
  <si>
    <t>2. Plan Anual de Adquisiciones</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</si>
  <si>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</si>
  <si>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</si>
  <si>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</si>
  <si>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</si>
  <si>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</si>
  <si>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</si>
  <si>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</si>
  <si>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</si>
  <si>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</si>
  <si>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</si>
  <si>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</si>
  <si>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</si>
  <si>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</si>
  <si>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</si>
  <si>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SEGUIMIENTO </t>
  </si>
  <si>
    <t>FECHA DE REPORTE:</t>
  </si>
  <si>
    <t>INDICADOR / ACTIVIDAD:</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</si>
  <si>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</si>
  <si>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</si>
  <si>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</si>
  <si>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</si>
  <si>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</si>
  <si>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</si>
  <si>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</si>
  <si>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</si>
  <si>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</si>
  <si>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</si>
  <si>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</si>
  <si>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</si>
  <si>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</si>
  <si>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</si>
  <si>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</si>
  <si>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</si>
  <si>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</si>
  <si>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</si>
  <si>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</si>
  <si>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</si>
  <si>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</si>
  <si>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</si>
  <si>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</si>
  <si>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</si>
  <si>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</si>
  <si>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</si>
  <si>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</si>
  <si>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</si>
  <si>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</si>
  <si>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</si>
  <si>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</si>
  <si>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</si>
  <si>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</si>
  <si>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</si>
  <si>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</si>
  <si>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</si>
  <si>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</si>
  <si>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</si>
  <si>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</si>
  <si>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</si>
  <si>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Página 4 de 4</t>
  </si>
  <si>
    <t>CONTROL DE CAMBIOS EN EL PLAN DE ACCIÓN</t>
  </si>
  <si>
    <t>Fecha de aprobación</t>
  </si>
  <si>
    <t>Cambio</t>
  </si>
  <si>
    <t>Justificación del cambio</t>
  </si>
  <si>
    <t>OBJETIVOS PDD</t>
  </si>
  <si>
    <t>METAS PDD</t>
  </si>
  <si>
    <t>PROYECTO</t>
  </si>
  <si>
    <t>Cod Producto</t>
  </si>
  <si>
    <t>Producto PMR</t>
  </si>
  <si>
    <t xml:space="preserve">TIPO DE ANUALIZACIÓN </t>
  </si>
  <si>
    <t>Mujeres</t>
  </si>
  <si>
    <t xml:space="preserve">Creciente </t>
  </si>
  <si>
    <t>Infancia (Menor de 12 años)</t>
  </si>
  <si>
    <t xml:space="preserve">Discapacidad </t>
  </si>
  <si>
    <t>37. Asegurar que el 100% de los casos de representación jurídica ejercida por la SDMujer que requieran servicios de psicología forense y acompañamiento psicosocial, accedan a los mismos.</t>
  </si>
  <si>
    <r>
      <t>8221</t>
    </r>
    <r>
      <rPr>
        <sz val="11"/>
        <color rgb="FF000000"/>
        <rFont val="Calibri"/>
        <family val="2"/>
        <scheme val="minor"/>
      </rPr>
      <t xml:space="preserve"> - Ampliación de los servicios con enfoque diferencial para la atención a mujeres que ejercen actividades sexuales pagadas (ASP) en Bogotá D.C.</t>
    </r>
  </si>
  <si>
    <t>06</t>
  </si>
  <si>
    <t>Servicios de prevención, atención y acogida para el fortalecimiento del derecho de las mujeres a una vida libre de violencias</t>
  </si>
  <si>
    <t>Mujeres, hijos e hijas</t>
  </si>
  <si>
    <t>Decreciente</t>
  </si>
  <si>
    <t>Juventud (Entre 12 y 14 años)</t>
  </si>
  <si>
    <t>2. Bogotá confía en su bien-estar</t>
  </si>
  <si>
    <t>2.12. Bogotá cuida a su gente</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</si>
  <si>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</si>
  <si>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8222 - Fortalecimiento de los servicios y estrategias con enfoque diferencial en el sector público y privado que vinculen a la ciudadanía y a las mujeres en sus diferencias y diversidad en Bogotá D.C.</t>
  </si>
  <si>
    <t>07</t>
  </si>
  <si>
    <t>Servicio de información estadística en temas de género. Concertado SASP</t>
  </si>
  <si>
    <t>Intervenciones</t>
  </si>
  <si>
    <t>Juventud (Entre 15 y 28 años)</t>
  </si>
  <si>
    <t>3. Bogotá confia en su potencial</t>
  </si>
  <si>
    <t>3.17. Formación para el trabajo y acceso a oportunidades educativas</t>
  </si>
  <si>
    <t>8207 - Implementación de una estrategia de comunicación para la promoción de los derechos de las mujeres, la prevención y atención de las violencias de género en Bogotá D.C.</t>
  </si>
  <si>
    <t>08</t>
  </si>
  <si>
    <t>Servicio de promoción de la garantía de derechos</t>
  </si>
  <si>
    <t>Consultas</t>
  </si>
  <si>
    <t>Suma</t>
  </si>
  <si>
    <t>Adultez (Entre 29 y 59 años)</t>
  </si>
  <si>
    <t>5. Bogotá confía en su gobierno</t>
  </si>
  <si>
    <t>3.18. Ciencia, tecnología e innovación-CTel para desarrollar nuestro potencial y promover el de nuestros vecinos regionales</t>
  </si>
  <si>
    <t>8225 - Mejoramiento del modelo de operación por procesos de la Secretaría Distrital de la Mujer en Bogotá D.C.</t>
  </si>
  <si>
    <t>09</t>
  </si>
  <si>
    <t>Servicio de educación informal</t>
  </si>
  <si>
    <t>Casas</t>
  </si>
  <si>
    <t>Mayores (Igual o superior a 60 años)</t>
  </si>
  <si>
    <t>3.20. Promoción del emprendimiento formal, equitativo e incluyente</t>
  </si>
  <si>
    <t>8181 - Producción de Información sobre los derechos de las mujeres para potenciar la toma de decisiones en Bogotá D.C.</t>
  </si>
  <si>
    <t>10</t>
  </si>
  <si>
    <t xml:space="preserve">	Servicio de formación para la participación ciudadana y liderazgo político.</t>
  </si>
  <si>
    <t>Personas</t>
  </si>
  <si>
    <t>5.33. Fortalecimiento institucional para un gobierno confiable</t>
  </si>
  <si>
    <t>43. Aumentar a 2 unidades de operación la estrategia Casa de Todas, una sede física y una móvil.</t>
  </si>
  <si>
    <t>8232 - Implementación de estrategias para el empoderamiento económico de las mujeres en toda su diversidad en Bogotá D.C.</t>
  </si>
  <si>
    <t>11</t>
  </si>
  <si>
    <t>Servicio de coordinación del Sistema Distrital de Cuidado  y servicios complementarios.</t>
  </si>
  <si>
    <t>Atenciones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</si>
  <si>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</si>
  <si>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8190 - Desarrollo de capacidades digitales para potenciar la inclusión social de las mujeres en zonas urbanas y rurales en Bogotá D.C.</t>
  </si>
  <si>
    <t>Orientaciones y asesorías</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</si>
  <si>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</si>
  <si>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Orientaciones</t>
  </si>
  <si>
    <t>105. Alcanzar 31 manzanas de cuidado en operación fortaleciendo los servicios actuales e implementando nuevas estrategias lideradas por la SDMujer, en el marco del Sistema Distrital de Cuidado.</t>
  </si>
  <si>
    <t>8210 - Consolidación de la Estrategia de Justicia de Género como mecanismo para promover los derechos de las mujeres a una vida libre de violencias en Bogotá D.C.</t>
  </si>
  <si>
    <t>Estudios y/o investigaciones</t>
  </si>
  <si>
    <t>106. Mantener en funcionamiento el modelo de casas de igualdad de oportunidades para las mujeres en las 20 localidades, fortaleciendo la atención en los territorios urbanos y rurales.</t>
  </si>
  <si>
    <t>8200 - Implementación de las políticas públicas PPMYEG y PPASP para la garantía de los derechos de las mujeres, la transversalización del enfoque de género y la igualdad en Bogotá D.C.</t>
  </si>
  <si>
    <t>Contenidos</t>
  </si>
  <si>
    <t>107. Desarrollar 4 estrategias de empoderamiento para promover capacidades, liderazgos, participación, incidencia política y transformación de imaginarios culturales, que reproducen los estereotipos de género, en los territorios urbanos y rurales.</t>
  </si>
  <si>
    <t>8219 - Fortalecimiento a la implementación, seguimiento y coordinación del Sistema Distrital de Cuidado en Bogotá D.C.</t>
  </si>
  <si>
    <t>Casos nuevos</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</si>
  <si>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</si>
  <si>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</si>
  <si>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Ciudadanos y ciudadanas</t>
  </si>
  <si>
    <t>192. Cualificar 9000 mujeres, en sus diferencias y diversidades, en herramientas para la autonomía económica.</t>
  </si>
  <si>
    <t>8198 - Implementación de la estrategia de transformación cultural de la Secretaría Distrital de la Mujer en Bogotá D.C.</t>
  </si>
  <si>
    <t>Porcentaje</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</si>
  <si>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</si>
  <si>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194. Desarrollar 16 estudios y/o investigaciones del Observatorio de Mujeres y Equidad de Género - OMEG- que den cuenta de la situación de derechos de las mujeres, con datos diversificados para la toma de decisiones.</t>
  </si>
  <si>
    <t>355. Lograr al menos 92 puntos del índice de Gestión Pública Distrital.</t>
  </si>
  <si>
    <t>400. Formar 27.000 mujeres en habilidades digitales a través de los Centros de Inclusión Digital – CID, en zonas rurales y urbanas.</t>
  </si>
  <si>
    <t>432. Vincular a 9000 mujeres en estrategias de empoderamiento social y político que aportan a la promoción y garantía de sus derechos.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</si>
  <si>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</si>
  <si>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</si>
  <si>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</si>
  <si>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</si>
  <si>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</si>
  <si>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</si>
  <si>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</si>
  <si>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</si>
  <si>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</si>
  <si>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</si>
  <si>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</si>
  <si>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</si>
  <si>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</si>
  <si>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</si>
  <si>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</si>
  <si>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</si>
  <si>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</si>
  <si>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</si>
  <si>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</si>
  <si>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</si>
  <si>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</si>
  <si>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</si>
  <si>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</si>
  <si>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</si>
  <si>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</si>
  <si>
    <t>La implementación y consolidación de la Agencia MUJ, ha posibilitado avanzar en garantizar una atención de urgencias y emergencias para casos de mujeres víctimas de violencia, acorde con los protocolos y procedimientos establecidos, con enfoque de género y de manera articulada con las demás agencias de la Línea 123 evitando así revictimización. Bajo este marco, a través de la móvil mujer, las mujeres cuentan con un recurso de respuesta oportuna en situaciones de riesgo de feminicidio permitiendo generar acciones rápidas de atención y protección. Asimismo, el abordaje psico-jurídico de la móvil mujer promueve en las mujeres la capacidad de toma de decisiones, así como la identificación de la situación de riesgo, y mecanismos de activación de rutas para salvaguardar su vida.</t>
  </si>
  <si>
    <t xml:space="preserve">Hacer seguimiento socio jurídico y psicosocial a las mujeres en riesgo de feminicidio e impulsar acciones interinstitucionales para la atención oportuna de las víctimas, la afirmación de sus derechos y la superación de barreras que limiten su derecho a una vida libre de violencias, permite prevenir la materialización del feminicidio y contribuir a la garantía del derecho de las mujeres a vivir libres de violencias.
 </t>
  </si>
  <si>
    <t>Logros: En julio a través del curso virtual "El derecho de las mujeres a una vida libre de violencias: Herramientas prácticas", se capacitaron 308 servidores(as) y 119 ciudadanas(os)  a través de los 4 módulos y las 9 unidades temáticas dispuestas. Así mismo, a partir de 59 jornadas de sensibilización sobre el derecho de las mujeres a una vida libre de violencia realizadas por los equipos de la Dirección de Eliminación de Violencias se logró la participación de 824 servidores/as, para un total de 1.132 servidores (as).
En agosto a través del curso virtual "El derecho de las mujeres a una vida libre de violencias: Herramientas prácticas", se capacitaron 369 servidores(as) y 79 ciudadanas(os)  a través de los 4 módulos y las 9 unidades temáticas dispuestas. 
Con corte al mes de agosto se fortalecieron las capacidades de 1.501 servidores(as).
Beneficios: Se brindaron herramientas a la ciudadanía y a servidores/as públicos para el reconocimiento del derecho de las mujeres a una vida libre de violencias y los elementos y procedimientos para su garantía.
No se presentaron retrasos</t>
  </si>
  <si>
    <t>Entre los meses de julio y agosto para el fortalecimiento de los componentes del Sistema SOFIA, se desarrollaron las siguientes acciones: 
- El fortalecimiento de las capacidades de 1.501 servidoras y servidores sobre el derecho de las mujeres a una vida libre de violencias
- Participación en 6 espacios de articulación y coordinación de acciones estratégicas para la prevención, atención y sanción de las violencias contra las mujeres en el Distrito Capital.
- Realización de 6 espacios de asistencia técnica para el fortalecimiento de los componentes del Sistema SOFIA.
- El desarrollo de 6 espacios de fortalecimiento para el desarrollo de acciones de seguimiento a la implementación de las rutas de atención y protección para mujeres en riesgo o víctimas de los delitos de trata de personas y ataques con agentes químicos.</t>
  </si>
  <si>
    <t>https://secretariadistritald-my.sharepoint.com/:f:/g/personal/cvillareal_sdmujer_gov_co/EpjvjERXcqVPiWzdHprqACgBMG_n0R3lztUakV-4KBcHlA?e=bbfHOq</t>
  </si>
  <si>
    <t>https://secretariadistritald-my.sharepoint.com/:f:/g/personal/cvillareal_sdmujer_gov_co/EgVRxHALtmxCuBK4YIxRe_QBNIGLX4SUQGk_bTRGssuFmQ?e=OZAp71</t>
  </si>
  <si>
    <t>https://secretariadistritald-my.sharepoint.com/:f:/g/personal/cvillareal_sdmujer_gov_co/EvZySx1uVv1IvOllydL_xQ0B_7sevtH49S6K1pPLf9z8BQ?e=CED8f9</t>
  </si>
  <si>
    <t>https://secretariadistritald-my.sharepoint.com/:f:/g/personal/cvillareal_sdmujer_gov_co/EomDA83atuZAsc4p5eRipL8B9BmGRBiJYqIYUqpfmGh9Eg?e=7ijvmC</t>
  </si>
  <si>
    <t>https://secretariadistritald-my.sharepoint.com/:f:/g/personal/cvillareal_sdmujer_gov_co/EkPAk-1IISlOga3JEaQLoaYBPOmLp-UPap7bqig67PfqEw?e=lJZ1hF</t>
  </si>
  <si>
    <t>https://secretariadistritald-my.sharepoint.com/:f:/g/personal/cvillareal_sdmujer_gov_co/EuO8UM2gzaRGkEqSHPRx-pYBF-Ljcs6ZpW450vuAMbeCWQ?e=1HWtBx</t>
  </si>
  <si>
    <t>https://secretariadistritald-my.sharepoint.com/:f:/g/personal/cvillareal_sdmujer_gov_co/EoePUAPsqElGnh69ZeU6gx4BL9Dhn7XTZMul-f3qjfnuRg?e=3r0glR</t>
  </si>
  <si>
    <t>https://secretariadistritald-my.sharepoint.com/:f:/g/personal/cvillareal_sdmujer_gov_co/Es81AlFz1jpNvRmJNuaP4JcBWYwq5NItaItH0cZKHAhV4Q?e=culIES</t>
  </si>
  <si>
    <t>https://secretariadistritald-my.sharepoint.com/:f:/g/personal/cvillareal_sdmujer_gov_co/Es0AfZ38ueVOtrwdJbMQhxMBlT7UpQw8pgAzdEUcWDx9zQ?e=sscfhA</t>
  </si>
  <si>
    <t>https://secretariadistritald-my.sharepoint.com/:f:/g/personal/cvillareal_sdmujer_gov_co/ErEwvqFtuGZJga_Kdw3k7OEBbu_rDDHVFfSW-LW4ucoqkw?e=oxWb0B</t>
  </si>
  <si>
    <t>https://secretariadistritald-my.sharepoint.com/:f:/g/personal/cvillareal_sdmujer_gov_co/EhhHS3SINWhIhclShmMzIIgB0QpyZR-Y7XOY68qIfvtB7w?e=wZfWMn</t>
  </si>
  <si>
    <t>https://secretariadistritald-my.sharepoint.com/:f:/g/personal/cvillareal_sdmujer_gov_co/Enpabm20YrlHmefK21bDhXUBXrK81VlsaSh9l5rJfzuNHQ?e=QFqb7a</t>
  </si>
  <si>
    <t>https://secretariadistritald-my.sharepoint.com/:f:/g/personal/cvillareal_sdmujer_gov_co/Eu989O_KYchOn0nxZxYGOB0BsEN-FfHnaYBTbBA8vr5XBg?e=8hl8a9</t>
  </si>
  <si>
    <t>https://secretariadistritald-my.sharepoint.com/:f:/g/personal/cvillareal_sdmujer_gov_co/EuWJR_YRC4lFmelacsI120EB45sFt1WuT8UvYetkVKCNHQ?e=nt0WHp</t>
  </si>
  <si>
    <t>https://secretariadistritald-my.sharepoint.com/:f:/g/personal/cvillareal_sdmujer_gov_co/Ert6Ur_69xNIkRpBd5mBSO0B-9ssmPNnutCuF0RqT2TFhg?e=m2zBJO</t>
  </si>
  <si>
    <t>https://secretariadistritald-my.sharepoint.com/:f:/g/personal/cvillareal_sdmujer_gov_co/ErJowqlNR9RBokLfX6YYUb8Bv5Yw3bgeTVt2X-D3IRGgmw?e=a5mDwt</t>
  </si>
  <si>
    <t>https://secretariadistritald-my.sharepoint.com/:f:/g/personal/cvillareal_sdmujer_gov_co/Ev0Xud3q_0FEhv2VwajSflEBvnBVIMxlPd29NCWUSPsE5Q?e=zZgqbF</t>
  </si>
  <si>
    <t>https://secretariadistritald-my.sharepoint.com/:f:/g/personal/cvillareal_sdmujer_gov_co/EnFXAZa8aINDvBz4lfwgzsMBLgsZojDnVaba4VvklTFrsg?e=4bh6F8</t>
  </si>
  <si>
    <t>https://secretariadistritald-my.sharepoint.com/:f:/g/personal/cvillareal_sdmujer_gov_co/Ei-r3ztBMrlDu5RNlO9nn8QBJgpZZamWTFJDkJwzU2TCeQ?e=arpuQG</t>
  </si>
  <si>
    <t>https://secretariadistritald-my.sharepoint.com/:f:/g/personal/cvillareal_sdmujer_gov_co/EtQUxAmZLcFMl57ezRc2xZ8B_K00ePVvImOUGWkzZnI8JA?e=5juaIh</t>
  </si>
  <si>
    <t>https://secretariadistritald-my.sharepoint.com/:f:/g/personal/cvillareal_sdmujer_gov_co/ErXCrY38fJpHgPQ1RLFXuPQBCd4QvG_5SEc6bRtUHTY9Mg?e=e1NJgf</t>
  </si>
  <si>
    <t>https://secretariadistritald-my.sharepoint.com/:f:/g/personal/cvillareal_sdmujer_gov_co/ErhUb5yZkAxPnLn_BP9pqA0BkahYe2OiTSL-PkFMWmIe5A?e=Ll50Vw</t>
  </si>
  <si>
    <t xml:space="preserve">Durante el mes de julio de 2024, las Duplas de Atención Psicosocial realizaron un total de 370 atenciones, de las cuales 79 corresponden a primeras atenciones y 291 a seguimientos gestionados. El proceso de orientación, atención y acompañamiento psicosocial facilitado por las profesionales aportó al reconocimiento de las violencias y a la garantía del derecho de las mujeres a una vida libre de las mismas. </t>
  </si>
  <si>
    <t>Durante el mes de julio el 100% de mujeres víctimas de violencias de los casos remitidos por los equipos de atención de la Secretaría Distrital de la Mujer recibieron atención sociojurídica y psicosocial especializada.
Durante el mes de julio de 2024, las Duplas de Atención Psicosocial realizaron un total de 370 atenciones, de las cuales 79 corresponden a primeras atenciones y 291 a seguimientos gestionados. El proceso de orientación, atención y acompañamiento psicosocial facilitado por las profesionales aportó al reconocimiento de las violencias y a la garantía del derecho de las mujeres a una vida libre de las mismas. 
Durante el mes de julio de 2024,  se brindaron 262 atenciones psico-jurídicas en dupla a mujeres víctimas de violencias en el espacio y el transporte público, de las cuales 48 fueron nuevas atenciones y 214 fueron seguimientos efectivos. Dichas atenciones incluyeron primeros acercamientos, orientaciones y seguimientos a los casos de mujeres que requirieron acompañamiento integral.</t>
  </si>
  <si>
    <t xml:space="preserve">En julio y agosto Durante el mes de julio el 100% de mujeres víctimas de violencias de los casos remitidos por los equipos de atención de la Secretaría Distrital de la Mujer recibieron atención sociojurídica y psicosocial especializada.
Durante los meses de jukio y agosto de 2024, las Duplas de Atención Psicosocial realizaron un total de 370 atenciones, de las cuales 79 corresponden a primeras atenciones y 291 a seguimientos gestionados. El proceso de orientación, atención y acompañamiento psicosocial facilitado por las profesionales aportó al reconocimiento de las violencias y a la garantía del derecho de las mujeres a una vida libre de las mismas. Teniendo en cuenta el proceso de armonización contractual (gestión de contratación de las profesionales) durante el mes de agosto no se realizaron atenciones psicosociales. 
Entre julio y agosto  Se brindaron 262 atenciones psico-jurídicas en dupla a mujeres víctimas de violencias en el espacio y el transporte público, de las cuales 48 fueron nuevas atenciones y 214 fueron seguimientos efectivos. Dichas atenciones incluyeron primeros acercamientos, orientaciones y seguimientos a los casos de mujeres que requirieron acompañamiento integral      </t>
  </si>
  <si>
    <t>https://secretariadistritald-my.sharepoint.com/:f:/g/personal/cvillareal_sdmujer_gov_co/EtFCGDRXcrFBtxWJqPsJapIB19S5bXyNgOvYIm8UYXliEw?e=nMMMbY</t>
  </si>
  <si>
    <t>https://secretariadistritald-my.sharepoint.com/:f:/g/personal/cvillareal_sdmujer_gov_co/EntMW9Lj4iZApI42qPfGKeUB6R5we0n8oZB3sJa2S-aZww?e=xMsPY1</t>
  </si>
  <si>
    <t>En julio en el marco del modelo de prevención de violencias contra las mujeres en transporte y espacio público se realizaron 4 espacios de articulación interinstitucional con entidades con competencia en el Protocolo de Prevención, Atención y Sanción de violencias en el Espacio y Transporte Público:
(1) 050724 Asistencia técnica a la Empresa Transmilenio en la formulación de acciones para la meta de avanzar en la implementación del Protocolo de prevención, atención y sanción de las violencias contra las mujeres en el espacio y el transporte público en el marco del Plan de Acción de la Mesa SOFIA.
(2) 150724 Asistencia técnica a la Secretaría Distrital de Seguridad, Convivencia y Justicia en la formulación de acciones para la meta de avanzar en la implementación del Protocolo de prevención, atención y sanción de las violencias contra las mujeres en el espacio y el transporte público en el marco del Plan de Acción de la Mesa SOFIA.
(3) 160724 Asistencia técnica a la Dirección de Derechos y Diseño de Políticas de la SDMujer en la formulación de acciones para la meta de avanzar en la implementación del Protocolo de prevención, atención y sanción de las violencias contra las mujeres en el espacio y el transporte público en el marco del Plan de Acción de la Mesa SOFIA.
(4) 170724 Asistencia técnica a la Secretaría Distrital de Movilidad en la formulación de acciones para la meta de avanzar en la implementación del Protocolo de prevención, atención y sanción de las violencias contra las mujeres en el espacio y el transporte público en el marco del Plan de Acción de la Mesa SOFIA.</t>
  </si>
  <si>
    <t>Entrte julio y agosto en el marco del modelo de prevención de violencias contra las mujeres en transporte y espacio público se realizaron 4 espacios de articulación interinstitucional con entidades con competencia en el Protocolo de Prevención, Atención y Sanción de violencias en el Espacio y Transporte Público:
(1) 050724 Asistencia técnica a la Empresa Transmilenio en la formulación de acciones para la meta de avanzar en la implementación del Protocolo de prevención, atención y sanción de las violencias contra las mujeres en el espacio y el transporte público en el marco del Plan de Acción de la Mesa SOFIA.
(2) 150724 Asistencia técnica a la Secretaría Distrital de Seguridad, Convivencia y Justicia en la formulación de acciones para la meta de avanzar en la implementación del Protocolo de prevención, atención y sanción de las violencias contra las mujeres en el espacio y el transporte público en el marco del Plan de Acción de la Mesa SOFIA.
(3) 160724 Asistencia técnica a la Dirección de Derechos y Diseño de Políticas de la SDMujer en la formulación de acciones para la meta de avanzar en la implementación del Protocolo de prevención, atención y sanción de las violencias contra las mujeres en el espacio y el transporte público en el marco del Plan de Acción de la Mesa SOFIA.
(4) 170724 Asistencia técnica a la Secretaría Distrital de Movilidad en la formulación de acciones para la meta de avanzar en la implementación del Protocolo de prevención, atención y sanción de las violencias contra las mujeres en el espacio y el transporte público en el marco del Plan de Acción de la Mesa SOFIA.</t>
  </si>
  <si>
    <t xml:space="preserve">Con corte al mes de agost o  se realizaron  7185 atenciones efectivas a través de la Línea Púrpura Distrital "Mujeres que Escuchan Mujeres". </t>
  </si>
  <si>
    <t>https://secretariadistritald-my.sharepoint.com/:f:/g/personal/cvillareal_sdmujer_gov_co/EnKdIEgI14NFgCw7_ZI1JZMB0xwjBSrKzTqxOl1lKYw_Qw?e=ihKRWL</t>
  </si>
  <si>
    <t>https://secretariadistritald-my.sharepoint.com/:f:/g/personal/cvillareal_sdmujer_gov_co/EgEuQHn2apFIv5TVhKp1NJMBH57kBrmx9BD8Fu4HOVoY-Q?e=6EF8JM</t>
  </si>
  <si>
    <t>Durante el mes de julio se adelantaron las siguientes acciones de prevención en el marco de la implementación del Sistema Sofia en las localidades:
1.Sensibilización sobre el derecho de las mujeres a una vida libre de violencias con mujeres madres comunitarias, mujeres indígenas, mujeres cuidadoras, mujeres migrantes, mujeres habitantes de calle y mujeres que realizan ASP. 
2.Jornadas de difusión de la Ruta de atención a mujeres víctimas de violencias y el riesgo de feminicidio, la oferta local y la detección de casos y acompañamiento a las jornadas mujer, contigo en tu barrio de las CIOM. 
3.Jornadas Territoriales de Prevención de Violencias en UPZ priorizadas por cifras de delitos de alto impacto contra las mujeres. 
4.Jornadas de sensibilización con las IED: Agustín Nieto Caballero y Colegio Ricaurte.
5.Jornadas de identificación de puntos inseguros y de resignificación de espacio público en contra del acoso sexual callejero resignificación del espacio público para las mujeres.
6.Jornadas de prevención en la Plaza de Mercado de Paloquemao
7.Talleres y jornadas de prevención de violencias con beneficiarias de los programas sociales del distrito. (SDIS).
8.Jornadas de sensibilización con Juntas de Acción Comunal.</t>
  </si>
  <si>
    <t>Con corte al mes de agosto se adelantaron las siguientes acciones de prevención en el marco de la implementación del Sistema Sofia en las localidades:
1.Sensibilización sobre el derecho de las mujeres a una vida libre de violencias con mujeres madres comunitarias, mujeres indígenas, mujeres cuidadoras, mujeres migrantes, mujeres habitantes de calle y mujeres que realizan ASP. 
2.Jornadas de difusión de la Ruta de atención a mujeres víctimas de violencias y el riesgo de feminicidio, la oferta local y la detección de casos y acompañamiento a las jornadas mujer, contigo en tu barrio de las CIOM. 
3.Jornadas Territoriales de Prevención de Violencias en UPZ priorizadas por cifras de delitos de alto impacto contra las mujeres. 
4.Jornadas de sensibilización con las IED: Agustín Nieto Caballero y Colegio Ricaurte.
5.Jornadas de identificación de puntos inseguros y de resignificación de espacio público en contra del acoso sexual callejero resignificación del espacio público para las mujeres.
6.Jornadas de prevención en la Plaza de Mercado de Paloquemao
7.Talleres y jornadas de prevención de violencias con beneficiarias de los programas sociales del distrito. (SDIS).
8.Jornadas de sensibilización con Juntas de Acción Comunal.</t>
  </si>
  <si>
    <t>https://secretariadistritald-my.sharepoint.com/:f:/g/personal/cvillareal_sdmujer_gov_co/EkQXj7HOtstIm2kf3v4yRRAB95SaG-GlYHwm_-dwNQdwQA?e=lTrJiT</t>
  </si>
  <si>
    <t xml:space="preserve">Durante los meses de jukio y agosto de 2024, las Duplas de Atención Psicosocial realizaron un total de 370 atenciones, de las cuales 79 corresponden a primeras atenciones y 291 a seguimientos gestionados. El proceso de orientación, atención y acompañamiento psicosocial facilitado por las profesionales aportó al reconocimiento de las violencias y a la garantía del derecho de las mujeres a una vida libre de las mismas. Teniendo en cuenta el proceso de armonización contractual (gestión de contratación de las profesionales) durante el mes de agosto no se realizaron atenciones psicosociales.             </t>
  </si>
  <si>
    <t>En el marco de la gestión para la atención, durante el mes de julio se presentaron situaciones de imposibilidad de contacto por primera vez y registros de seguimientos fallidos, que se deben al incumplimiento de los acuerdos de corresponsabilidad y/o  falta de voluntad por parte de las ciudadanas para iniciar el proceso de atención y/o continuar con el acompañamiento. De manera permanente las profesionales trabajan en  en el fortalecimiento de los mensajes y la comunicación a través de otros medios como mensajes de texto, WhatsApp y correo eléctronico.</t>
  </si>
  <si>
    <t>https://secretariadistritald-my.sharepoint.com/:f:/g/personal/cvillareal_sdmujer_gov_co/EsnnBAsMj5RNtle6yBymfJgBx62mndaKEQIK2griGN113w?e=Y460gf</t>
  </si>
  <si>
    <t>https://secretariadistritald-my.sharepoint.com/:f:/g/personal/cvillareal_sdmujer_gov_co/Et4SGYEHyEZMkHtBSXj4LE0Bio7naF9XyqMWBSLy9Zv4nA?e=mfKHNL</t>
  </si>
  <si>
    <t>https://secretariadistritald-my.sharepoint.com/:f:/g/personal/cvillareal_sdmujer_gov_co/EoF3Y8T5IRhAuZlNsyeIcc8BkcfTaovRQJjgQbjWwhp0lw?e=a9H69r</t>
  </si>
  <si>
    <t>Durante el mes de Julio se realizaron un total de 3443 intervenciones de las cuales 659 fue atención psicosocial, 30 intervención en crisis, 273 orientación e información general, 641 orientaciones en rutas de atención, 21 orientación en salud, 273 orientaciónes jurídicas, 4 primeros auxilios psicológicos y 1542 otras intervenciones; a mujeres de acuerdo con las necesidades y demandas,  así como los hechos victimizantes. 
Durante el mes de Agosto se realizaron un total de 3390 intervenciones de las cuales 643 fue atención psicosocial, 59 intervención en crisis, 257 orientación e información general, 594 orientaciones en rutas de atención, 13 orientación en salud, 306 orientaciónes jurídicas, 17 primeros auxilios psicológicos y 1501 otras intervenciones; a mujeres de acuerdo con las necesidades y demandas,  así como los hechos victimizantes. 
Nota: Una atención brindada puede tener más de un tipo de intervención</t>
  </si>
  <si>
    <t>De acuerdo con el reporte en el Simisional 2.0, Durante el mes de julio de 2024, las Duplas de Atención Psicosocial realizaron un total de 370 atenciones, de las cuales 79 corresponden a primeras atenciones y 291 a seguimientos gestionados. El proceso de orientación, atención y acompañamiento psicosocial facilitado por las profesionales aportó al reconocimiento de las violencias y a la garantía del derecho de las mujeres a una vida libre de las mismas. Las mujeres remitidas por los diferentes equipos y/o profesionales tuvieron la oportunidad de recibir la oferta de acompañamiento psicosocial dentro de las 24 horas siguientes a la asignación del caso, lo que permitió para ellas sentirse escuchadas y orientadas durante las situaciones críticas o aquellas en las que manifiestan miedo, angustia, tristeza entre otras emociones generadas por las violencias.  
Teniendo en cuenta el proceso de armonización contractual (gestión de contratación de las profesionales) durante el mes de agosto no se realizaron atenciones psicosociales.</t>
  </si>
  <si>
    <t xml:space="preserve">De acuerdo con el reporte del Simisional 2.0, durante el mes de julio de 2024, las profesionales  de las Duplas de Atención Psicosocial realizaron un total de 116 seguimientos que permitieron dar continuidad al plan de acompañamiento psicosocial identificado y proyectado en cada caso de acuerdo con las necesidades de las mujeres. En este sentido los seguimientos permitieron conocer el contexto actual de las mujeres, concertar citas para el acompañamiento y dar contuinidad al plan de acción construido con cada ciudadana. Es importante mencionar que, la cifra de seguimientos incluye también, el registro de gestiones como la concertación de la sesión psicosocial. </t>
  </si>
  <si>
    <t xml:space="preserve">De acuerdo con el reporte en el Simisional 2.0, Durante el mes de julio de 2024, las Duplas de Atención Psicosocial realizaron un total de 370 atenciones, de las cuales 79 corresponden a primeras atenciones y 291 a seguimientos gestionados. El proceso de orientación, atención y acompañamiento psicosocial facilitado por las profesionales aportó al reconocimiento de las violencias y a la garantía del derecho de las mujeres a una vida libre de las mismas. Las mujeres remitidas por los diferentes equipos y/o profesionales tuvieron la oportunidad de recibir la oferta de acompañamiento psicosocial dentro de las 24 horas siguientes a la asignación del caso, lo que permitió para ellas sentirse escuchadas y orientadas durante las situaciones críticas o aquellas en las que manifiestan miedo, angustia, tristeza entre otras emociones generadas por las violencias.  </t>
  </si>
  <si>
    <t>Reporte Sofia Distrital</t>
  </si>
  <si>
    <t xml:space="preserve">En julio en el marco de la asistencia técnica para el fortalecimiento de los componentes del Sistema SOFIA se realizaron 4 espacios de articulación interinstitucional con entidades con competencia en el Protocolo de Prevención, Atención y Sanción de violencias en el Espacio y Transporte Público:
(1) 050724 Asistencia técnica a la Empresa Transmilenio en la formulación de acciones para la meta de avanzar en la implementación del Protocolo de prevención, atención y sanción de las violencias contra las mujeres en el espacio y el transporte público en el marco del Plan de Acción de la Mesa SOFIA.
(2) 150724 Asistencia técnica a la Secretaría Distrital de Seguridad, Convivencia y Justicia en la formulación de acciones para la meta de avanzar en la implementación del Protocolo de prevención, atención y sanción de las violencias contra las mujeres en el espacio y el transporte público en el marco del Plan de Acción de la Mesa SOFIA.
(3) 160724 Asistencia técnica a la Dirección de Derechos y Diseño de Políticas de la SDMujer en la formulación de acciones para la meta de avanzar en la implementación del Protocolo de prevención, atención y sanción de las violencias contra las mujeres en el espacio y el transporte público en el marco del Plan de Acción de la Mesa SOFIA.
(4) 170724 Asistencia técnica a la Secretaría Distrital de Movilidad en la formulación de acciones para la meta de avanzar en la implementación del Protocolo de prevención, atención y sanción de las violencias contra las mujeres en el espacio y el transporte público en el marco del Plan de Acción de la Mesa SOFIA.
Con corte al mes de julio se realizaron 4 asistencias técnicas para el desarrollo de acciones de fortalecimiento de los componentes del Sistema SOFIA.
</t>
  </si>
  <si>
    <t>Con corte al mes de julio se realizaron cuatro acciones de acompañamiento técnico para el impulso de acciones de prevención, atención y sanción de las violencias contra las mujeres en el espacio y el transporte público.</t>
  </si>
  <si>
    <t xml:space="preserve">En julio a través del curso virtual "El derecho de las mujeres a una vida libre de violencias: Herramientas prácticas", se capacitaron 308 servidores(as) y 119 ciudadanas(os)  a través de los 4 módulos y las 9 unidades temáticas dispuestas. Así mismo, a partir de 59 jornadas de sensibilización sobre el derecho de las mujeres a una vida libre de violencia realizadas por los equipos de la Dirección de Eliminación de Violencias se logró la participación de 824 servidores/as, para un total de 1.132 servidores (as).
En agosto a través del curso virtual "El derecho de las mujeres a una vida libre de violencias: Herramientas prácticas", se capacitaron 369 servidores(as) y 79 ciudadanas(os)  a través de los 4 módulos y las 9 unidades temáticas dispuestas. 
</t>
  </si>
  <si>
    <t>Con corte al mes de agosto se fortalecieron las capacidades de 1.501 servidores(as).</t>
  </si>
  <si>
    <t xml:space="preserve">En julio en el marco de las acciones de seguimiento a la implementación de las rutas de atención y protección para mujeres en riesgo o víctimas de los delitos de trata de personas y ataques con agentes químicos, se llevaron a cabo 6 espacios de fortalecimiento de las estrategias:
(1) 040724 Asistencia técnica a profesionales del Equipo Comisaría de Familia, de la Localidad Antonio Nariño para el fortalecimiento de capacidades institucionales en materia de definición, marco normativo, rutas integrales, prevención e identificación de casos, en relación al delito de trata de personas.
(2) 090724 Asistencia técnica a la Estación de Policía de la Localidad Candelaria, en materia de caracterización de las violencias basadas en género, ruta de atención a mujeres víctimas de violencia y en riesgo de feminicidio, elementos técnicos y ruta de atención de los delitos de trata de personas y ataques con agentes químicos con enfoque de género, diferencial y de derechos de las mujeres.
(3) 090724 Asistencia técnica a profesionales del Equipo Comisaría de Familia, de la Localidad La Candelaria; para el fortalecimiento de capacidades institucionales en materia de definición, marco normativo, rutas integrales, prevención e identificación de casos, en relación a los delitos de trata de personas y ataques con agentes químicos.
(4) 160724 Participación en la Tercera Mesa de Asistencia y protección del Comité Distrital de Lucha contra la Trata de Personas de Bogotá, seguimiento a casos reportados e ingresados a ruta durante los meses de mayo, junio y julio.
(5) 180724 Participación en la Quinta Sesión de la Mesa de Prevención del Comité Distrital de Lucha contra la Trata de Personas de Bogotá, socialización del formato de Encuesta de percepción del delito de trata del Distrito.
(6) 250724 Fortalecimiento técnico con funcionarios y funcionarias del equipo de género y diversidad, de la Universidad Nacional de Colombia, en materia de: elementos técnicos y ruta de atención del delito de trata de personas con enfoque de género, diferencial y de derechos de las mujeres, en el marco de una serie de fortalecimientos técnicos denominados Encuentros del Des-Genere.
</t>
  </si>
  <si>
    <t>Con corte al mes de julio se realizaron 6 espacios de fortalecimiento para el desarrollo de acciones de seguimiento a la implementación de las rutas de atención y protección para mujeres en riesgo o víctimas de los delitos de trata de personas y ataques con agentes químicos.</t>
  </si>
  <si>
    <t xml:space="preserve">En julio se realizaron 6 espacios técnicos con las Alcaldías de: Usaquén, Chapinero, Usme, Bosa, Suba, Los Mártires,  donde se definieron las fechas de las segundas sesiones del año de los Consejos Locales de Seguridad para las Mujeres, las cuales se programaron para julio con base en la agenda propuesta por parte de la SDMujer.
En agosto se realizaron 5 espacios técnicos con las Alcaldías de: Usaquén, Suba, Bosa, Teusaquillo y Los Mártires,  donde se definieron las fechas de las segundas sesiones del año de los Consejos Locales de Seguridad para las Mujeres, las cuales se programaron para julio con base en la agenda propuesta por parte de la SDMujer.
</t>
  </si>
  <si>
    <t>Con corte al mes de agosto se realizaron 11 espacios técnicos con las Alcaldías Locales.</t>
  </si>
  <si>
    <t xml:space="preserve">Con corte al mes de agosto se realizaron 9 encuentros con las entidades locales para la retroalimentación de los compromisos y estrategias de prevención de violencias contra las mujeres de los Planes Locales de Seguridad para las Mujeres </t>
  </si>
  <si>
    <t xml:space="preserve">En julio se avanzó en el desarrollo de 33 acciones de prevención de violencias contra las mujeres y el delito de feminicidio en las localidades. 
En agosto se avanzó en el desarrollo de 10 acciones de prevención de violencias contra las mujeres y el delito de feminicidio en las localidades. </t>
  </si>
  <si>
    <t xml:space="preserve">Con corte a agosto se avanzó en el desarrollo de 43 acciones de prevención de violencias contra las mujeres y el delito de feminicidio en las localidades. </t>
  </si>
  <si>
    <t>No se cuenta con avance para el periodo reportado</t>
  </si>
  <si>
    <t>No se cuenta con el equipo profesional contratado para el desarrollo de estas actividades</t>
  </si>
  <si>
    <t>Logros: Durante el mes de julio (i) Se articularon 2 espacios de coordinación interinstitucional para la prevención del feminicidio en el marco de las mesas técnicas de seguimiento a mujeres en riesgo de feminicidio de los Consejos Locales de Seguridad de las Mujeres, según lo consagrado en la Circular No. 028 del 15 de diciembre de 2020 "Lineamiento para el seguimiento territorial y distrital a mujeres en riesgo de muerte en Bogotá D.C.". En estos espacios de articulación interinstitucional a nivel local, se hizo seguimiento a 13 casos de mujeres en riesgo de feminicidio y víctimas de violencias, en las localidades de Chapinero y San Cristóbal. 
(ii) Durante el mes de julio 2024 se realizaron 86 acciones de articulación interinstitucional de 51 casos de mujeres en riesgo de feminicidio atendidas por el equipo SAAT. Las entidades a las que se enviaron casos fueron: FGN (38 solicitudes); Policía Bogotá (35 solicitudes); Comisarías de Familia (5 solicitudes); Ministerio Público (3 solicitudes); entes territoriales (2 solicitudes); otras entidades (3 solicitudes).
Durante agosto no se reportan acciones de contacto, acompañamiento, ni seguimiento sociojurídico y psicosocial de casos en el marco del SAAT.
Entre julio y agosto de 2024 se impulsaron 88 acciones de coordinación interinstitucional a favor de los derechos de las mujeres en riesgo de feminicidio.
Beneficios: avanzar en las acciones de articulación institucional a nivel distrital aportan a la prevención del feminicidio y a la superación de barreras que limitan el derecho de las mujeres a una vida libre de violencias.
No se presentaron retrasos</t>
  </si>
  <si>
    <t>Logros: En julio en el marco de la asistencia técnica para el fortalecimiento de los componentes del Sistema SOFIA se realizaron 4 espacios de articulación interinstitucional con entidades con competencia en prevención, atención y sanción de violencias en el espacio y transporte público:
(1) 050724 Asistencia técnica a la Empresa Transmilenio en la formulación de acciones para la meta de avanzar en la implementación del Protocolo de prevención, atención y sanción de las violencias contra las mujeres en el espacio y el transporte público en el marco del Plan de Acción de la Mesa SOFIA.
(2) 150724 Asistencia técnica a la Secretaría Distrital de Seguridad, Convivencia y Justicia en la formulación de acciones para la meta de avanzar en la implementación del Protocolo de prevención, atención y sanción de las violencias contra las mujeres en el espacio y el transporte público en el marco del Plan de Acción de la Mesa SOFIA.
(3) 160724 Asistencia técnica a la Dirección de Derechos y Diseño de Políticas de la SDMujer en la formulación de acciones para la meta de avanzar en la implementación del Protocolo de prevención, atención y sanción de las violencias contra las mujeres en el espacio y el transporte público en el marco del Plan de Acción de la Mesa SOFIA.
(4) 170724 Asistencia técnica a la Secretaría Distrital de Movilidad en la formulación de acciones para la meta de avanzar en la implementación del Protocolo de prevención, atención y sanción de las violencias contra las mujeres en el espacio y el transporte público en el marco del Plan de Acción de la Mesa SOFIA.
Con corte al mes de julio se realizaron 4 asistencias técnicas para el desarrollo de acciones de fortalecimiento de los componentes del Sistema SOFIA.
Beneficios: La dinamización de la articulación interinstitucional busca fortalecer la identificación y prevención de violencias contra las mujeres en el espacio y el transporte público
No se presentaron retrasos</t>
  </si>
  <si>
    <t>La atención integral a mujeres que ingresaron al Sistema de Salud, específicamente en las 4 subredes públicas y en articulación con la red privada, buscando atención médica por hechos derivados de violencias en su contra, y que recibieron atención socio jurídica con enfoque de género de manera presencial y remota, lo que permitió facilitar su derecho al acceso efectivo de la administración de justicia y protección, mediante el acompañamiento de las profesionales en la activación de rutas.  
La asistencia técnica legal, sensibilizaciones y capacitaciones brindadas al personal de salud, contribuyó a la de la atención prestada a las ciudadanas víctimas de violencia de género que acuden a los servicios de urgencias de las IPS Priorizadas.</t>
  </si>
  <si>
    <t xml:space="preserve">Logros: En el  mes de julio se llevaron a cabo 27  jornadas de capacitaciones y sensibilizaciones en temas como: socialización de la Estrategia Intersectorial, tipos de violencias contra las mujeres y Ley 1257 de 2008, protocolo de Atención a Mujeres Víctimas de violencia Sexual y el Derecho Fundamental a la Interrupción Voluntaria del Embarazo,ley 1761 de 2015, activacion de actos urgentes, NNA  y Mujeres en las relaciones sexuales, Casas Refugio.
En el  mes de agosto se llevaron a cabo 13  jornadas de capacitaciones y sensibilizaciones en temas como: Canales de denuncia en FGN, aplicativo Denuncia Fácil, Interrupcion Voluntaria del Embarazo IVE y Actos Urgentes.
Con corte al mes de agosto, en el marco de la estrategia de prevención del feminicidio (desde la Estrategia Intersectorial para la Prevención y Atención de Víctimas de Violencia de Género con Énfasis en Violencia Sexual y Feminicidio (Estrategia en hospitales), se llevaron a cabo 40 sesiones o espacios con el sector salud,  en temas como:socialización de la Estrategia Intersectorial, tipos de violencias contra las mujeres y Ley 1257 de 2008, protocolo de Atención a Mujeres Víctimas de violencia Sexual y el Derecho Fundamental a la Interrupción Voluntaria del Embarazo,ley 1761 de 2015, activacion de actos urgentes, NNA  y Mujeres en las relaciones sexuales, Casas Refugio, Canales de denuncia en FGN, aplicativo Denuncia Fácil y Actos Urgentes.
Beneficios: La asistencia técnica legal, sensibilizaciones y capacitaciones brindadas al personal de salud, contribuyó a la de la atención prestada a las ciudadanas víctimas de violencia de género que acuden a los servicios de urgencias de las IPS Priorizadas.
No se presentaron retrasos						
							</t>
  </si>
  <si>
    <t>Logros: En el mes de julio se participó en 6 espacios de articulación y coordinación de acciones estratégicas para la prevención, atención y sanción de las violencias contra las mujeres en el Distrito Capital: 
(1) 040724 Articulación de acciones intrainstitucionales con los equipos de Empleabilidad y Emprendimiento y Sello de Igualdad en el fortalecimiento de la autonomía económica para mujeres victimas de violencias;
(2) 080724 Articulación de acciones interinstitucionales con la empresa Grupo Vanti para el fortalecimiento de la prevención de violencias contra las mujeres con aliados estratégicos del sector privado.
(3) 220724 Articulación de acciones intrainstitucionales con el equipo de Empleabilidad y Emprendimiento para el fortalecimiento de la autonomía económica de mujeres acogidas en Casas Refugio.
(4) 230724 Articulación de acciones interinstitucionales con la empresa Fiducia Popular para el fortalecimiento de la autonomía económica de mujeres víctimas de violencia.
(5) 230724 Articulación de acciones interinstitucionales con la empresa Colanta para el fortalecimiento de la autonomía económica de mujeres víctimas de violencia.
(6) 300724 Articulación de acciones interinstitucionales con la empresa Cámara de Comercio de Bogotá para el fortalecimiento de la prevención de violencias contra las mujeres en el espacio público.
Para el mes de agosto no se presentan acciones de participación en espacios de articulación y coordinación.
Con corte al mes de agosto se participó en 6 espacios de articulación y coordinación de acciones estratégicas para la prevención, atención y sanción de las violencias contra las mujeres en el Distrito Capital. 
Beneficios: Las mujeres del Distrito Capital se benefician de la articulación de acciones estratégicas ya que se incide desde allí en la prevención, atención y sanción de las violencias contra mujeres. 
No se presentaron retrasos</t>
  </si>
  <si>
    <t xml:space="preserve">Logros: En julio en el marco de la asistencia técnica para el fortalecimiento de los componentes del Sistema SOFIA se llevaron a cabo 6 espacios de articulación entre entidades distritales: 
(1) 160724 Asistencia técnica al Instituto Distrital de Recreación y Deporte - IDRD en la formulación de acciones para el Plan de Acción de la Mesa SOFIA.
(2) 170724 Asistencia técnica a la Secretaría Distrital de Integración Social en la formulación de acciones para el Plan de Acción de la Mesa SOFIA.
(3) 180724 Asistencia técnica a la Agencia Distrital para la Educación Superior, la Ciencia y la Tecnología - ATENEA en la formulación de acciones para el Plan de Acción de la Mesa SOFIA.
(4) 180724 Asistencia técnica a la Secretaría Distrital de Desarrollo Económico en la formulación de acciones para el Plan de Acción de la Mesa SOFIA.
(5) 180724 Asistencia técnica a la Secretaría Distrital de Gobierno en la formulación de acciones para el Plan de Acción de la Mesa SOFIA.
(6) 050724 Asistencia técnica a la Secretaría de Educación Distrital en la formulación de acciones para el Plan de Acción de la Mesa SOFIA. 
Para el mes de agosto no se presentaron acciones de asistencia técnica.
Con corte al mes de agosto se realizaron 6 asistencias técnicas para el desarrollo de acciones de fortalecimiento de los componentes del Sistema SOFIA
Beneficios: La dinamización de la articulación interinstitucional busca fortalecer la identificación y prevención de violencias contra las mujeres en el Distrito, en conjunto con las entidades con garantía en el derecho de las mujeres a una vida libre de violencias. 
No se presentaron retrasos
</t>
  </si>
  <si>
    <t>Logros: En julio en el marco de las acciones de seguimiento a la implementación de las rutas de atención y protección para mujeres en riesgo o víctimas de los delitos de trata de personas y ataques con agentes químicos, se llevaron a cabo 6 espacios de fortalecimiento de las estrategias:
(1) 040724 Asistencia técnica a profesionales del Equipo Comisaría de Familia, de la Localidad Antonio Nariño para el fortalecimiento de capacidades institucionales en materia de definición, marco normativo, rutas integrales, prevención e identificación de casos, en relación al delito de trata de personas.
(2) 090724 Asistencia técnica a la Estación de Policía de la Localidad Candelaria, en materia de caracterización de las violencias basadas en género, ruta de atención a mujeres víctimas de violencia y en riesgo de feminicidio, elementos técnicos y ruta de atención de los delitos de trata de personas y ataques con agentes químicos con enfoque de género, diferencial y de derechos de las mujeres.
(3) 090724 Asistencia técnica a profesionales del Equipo Comisaría de Familia, de la Localidad La Candelaria; para el fortalecimiento de capacidades institucionales en materia de definición, marco normativo, rutas integrales, prevención e identificación de casos, en relación a los delitos de trata de personas y ataques con agentes químicos.
(4) 160724 Participación en la Tercera Mesa de Asistencia y protección del Comité Distrital de Lucha contra la Trata de Personas de Bogotá, seguimiento a casos reportados e ingresados a ruta durante los meses de mayo, junio y julio.
(5) 180724 Participación en la Quinta Sesión de la Mesa de Prevención del Comité Distrital de Lucha contra la Trata de Personas de Bogotá, socialización del formato de Encuesta de percepción del delito de trata del Distrito.
(6) 250724 Fortalecimiento técnico con funcionarios y funcionarias del equipo de género y diversidad, de la Universidad Nacional de Colombia, en materia de: elementos técnicos y ruta de atención del delito de trata de personas con enfoque de género, diferencial y de derechos de las mujeres, en el marco de una serie de fortalecimientos técnicos denominados Encuentros del Des-Genere.
Para el mes de agosto no se presentaron acciones de seguimiento a la implementación de las rutas de atención y protección .
Con corte al mes de agosto se realizaron 6 espacios de fortalecimiento para el desarrollo de acciones de seguimiento a la implementación de las rutas de atención y protección para mujeres en riesgo o víctimas de los delitos de trata de personas y ataques con agentes químicos.
Beneficios: El fortalecimiento de las estrategias de prevención y seguimiento de los delitos contra la trata de personas y ataques con agentes químicos busca fortalecer la identificación, prevención y sanción de estos tipos de violencia contra las mujeres en el Distrito.
No se presentaron retrasos</t>
  </si>
  <si>
    <t>En julio para el fortalecimiento de los componentes del Sistema SOFIA, se desarrollaron las siguientes acciones: 
- El fortalecimiento de las capacidades de 1.132 servidoras y servidores sobre el derecho de las mujeres a una vida libre de violencias
- Participación en 6 espacios de articulación y coordinación de acciones estratégicas para la prevención, atención y sanción de las violencias contra las mujeres en el Distrito Capital.
- Realización de 6 espacios de asistencia técnica para el fortalecimiento de los componentes del Sistema SOFIA.
- El desarrollo de 6 espacios de fortalecimiento para el desarrollo de acciones de seguimiento a la implementación de las rutas de atención y protección para mujeres en riesgo o víctimas de los delitos de trata de personas y ataques con agentes químicos.
En agosto se realizó el fortalecimiento de capacidades a 369 servidores y servidoras sobre el derecho de las mujeres a una vida libre de violencias.</t>
  </si>
  <si>
    <t>En julio se llevaron a cabo 6 espacios técnicos con las Alcaldías Locales donde se avanzó en la definición de fechas y agendas para las segundas sesiones del año de los Consejos Locales de Seguridad para las Mujeres, así se realizaron las sesiones de los Consejos en 7 localidades: Usaquén, Kennedy, Fontibón, Los Mártires, La Candelaria, Ciudad B. y Sumpaz. Se realizaron 5 encuentros con las entidades locales para la retroalimentación de las estrategias de prevención de violencias contra las mujeres de los Planes Locales de Seguridad para las Mujeres, y se realizaron 23 acciones de prevención de violencias contra las mujeres tanto en el espacio público como en el espacio privado, y para la prevención del delito de feminicidio en las localidades.
En agosto se llevaron a cabo 5 espacios técnicos con las Alcaldías Locales donde se avanzó en la definición de fechas y agendas para las segundas sesiones del año de los Consejos Locales de Seguridad para las Mujeres.  Se realizaron 4 encuentros con las entidades locales para la retroalimentación de las estrategias de prevención de violencias contra las mujeres de los Planes Locales de Seguridad para las Mujeres, y se realizaron 10 acciones de prevención de violencias contra las mujeres tanto en el espacio público como en el espacio privado, y para la prevención del delito de feminicidio en las localidades.</t>
  </si>
  <si>
    <t>Logros: En julio se realizaron 5 encuentros con las entidades locales para la retroalimentación de los compromisos y estrategias de prevención de violencias contra las mujeres de los Planes Locales de Seguridad para las Mujeres de: Usaquén, Chapinero, Usme, Suba, Los Mártires.
En agosto se realizaron 4 encuentros con las entidades locales para la retroalimentación de los compromisos y estrategias de prevención de violencias contra las mujeres de los Planes Locales de Seguridad para las Mujeres de: Usaquén, San Cristóbal, Bosa y Teusaquillo.
Con corte al mes de agosto se realizaron 74  encuentros con las entidades locales para la retroalimentación de los compromisos y estrategias de prevención de violencias contra las mujeres de los Planes Locales de Seguridad para las Mujeres 
Beneficios: En estos espacios se logró generar acuerdos para definir las estrategias sectoriales locales para la prevención de las violencias contra las mujeres que contemplan los Planes de Seguridad para las Mujeres, en articulación con la MEBOG, Comisarías de Familia, Personerías Locales, Secretaría Distrital de Educación, Secretaría Distrital de Seguridad, Convivencia y Justicia, Secretaría Distrital de Salud, Secretaría Distrital de Movilidad, Secretaría Distrital de Cultura y lideresas de las localidades.
No se presentaron retrasos.</t>
  </si>
  <si>
    <t>Logros: En julio se realizaron 6 espacios técnicos con las Alcaldías de: Usaquén, Chapinero, Usme, Bosa, Suba, Los Mártires,  donde se definieron las fechas de las segundas sesiones del año de los Consejos Locales de Seguridad para las Mujeres, las cuales se programaron para julio con base en la agenda propuesta por parte de la SDMujer.
En agosto se realizaron 5 espacios técnicos con las Alcaldías de: Usaquén, Suba, Bosa, Teusaquillo y Los Mártires,  donde se definieron las fechas de las segundas sesiones del año de los Consejos Locales de Seguridad para las Mujeres, las cuales se programaron para julio con base en la agenda propuesta por parte de la SDMujer.
Con corte al mes de agosto se realizaron 80 espacios técnicos con las Alcaldías Locales.
Beneficios: Se avanzó en la articulación con las Alcaldías Locales para la realización de  las sesiones de los Consejos Locales de Seguridad para las Mujeres de acuerdo con la propuesta técnica de la SDMujer. 
No se presentaron retrasos.</t>
  </si>
  <si>
    <t>Logros: En julio se avanzó en el desarrollo de 23 acciones de prevención de violencias contra las mujeres y el delito de feminicidio en las localidades. 
En agosto se avanzó en el desarrollo de 10 acciones de prevención de violencias contra las mujeres y el delito de feminicidio en las localidades. 
Con corte al mes de agosto se desarrollaron 33 acciones de prevención de violencias contra las mujeres tanto en el espacio público como en el espacio privado, y para la prevención del delito de feminicidio en las localidades. 
Beneficios: Estas actividades contaron con la articulación y participación de las entidades locales, las organizaciones de mujeres y las ciudadanas en general, logrando el reconocimiento del derecho a una vida libre de violencias, la ruta de atención a mujeres víctimas de violencias, los servicios de la entidad y la detección de casos de violencias donde se activó el acompañamiento institucional correspondiente. 
No se presentaron retrasos.</t>
  </si>
  <si>
    <t xml:space="preserve">Durante el mes de julio  se realizaron 3.695  atenciones efectivas a través de la Línea Púrpura Distrital "Mujeres que Escuchan Mujeres". 
Durante el mes de agosto se realizaron 3490 atenciones efectivas a través de la Línea Púrpura Distrital "Mujeres que escuchan mujeres" </t>
  </si>
  <si>
    <t xml:space="preserve">De acuerdo  con las matrices internas de información.Durante el mes de julio se recibieron 64 solicitudes de cupo (mujeres víctimas de violencia con personas a cargo) en el correo institucional de Casas Refugio, de las cuales se aceptaron y se realizaron los trámites de ingreso para 60 solicitudes al evidenciar que cumplían con los criterios, 3 resultaron en desistimiento de cupo y 1 no cumplió con los criterios para el ingreso a Casa Refugio. 
Las 60 solicitudes de cupo que cumplieron con los criterios de ingreso, conllevaron la acogida de 136 personas nuevas, entre las cuales se encontraban 60 mujeres adultas víctimas de violencia y 76 niños, niñas y adolescentes. Durante el mes de julio estuvieron acogidas un total de 271 personas (mujeres víctimas de violencia y personas a cargo) en las Casas Refugio. 
Durante el mes de agosto se recibieron 35 solicitudes de cupo (mujeres víctimas de violencia con personas a cargo) en el correo institucional de Casas Refugio, de las cuales se aceptaron y se realizaron los trámites de ingreso para 28 solicitudes al evidenciar que cumplían con los criterios y 6 resultaron en desistimiento de cupo y 1 en el no cumplimiento de criterios para el ingreso a Casa Refugio. 
Las 28 solicitudes de cupo que cumplieron con los criterios de ingreso, conllevaron la acogida de 61 personas nuevas, entre las cuales se encontraban 29 mujeres adultas víctimas de violencia y 32 niños, niñas y adolescentes. Durante el mes de agosto estuvieron acogidas un total de 221 personas (mujeres víctimas de violencia y personas a cargo) en las Casas Refugio. </t>
  </si>
  <si>
    <t xml:space="preserve">De acuerdo  con las matrices internas de información. En los meses de julio a agosto de 2024 se recibieron 97 solicitudes de cupo (mujeres víctimas de violencia y personas a cargo) en el correo institucional de Casas Refugio, de las cuales se aceptaron y se realizaron los trámites de ingreso para 88 solicitudes al evidenciar que cumplían con los criterios, 9 resultaron en desistimiento de cupo y 2 no cumplieron con los criterios para el ingreso a Casa Refugio. 
Las 88 solicitudes de cupo que cumplieron con los criterios de ingreso, conllevaron la acogida de 197 personas nuevas, entre las cuales se encontraban 89 mujeres adultas víctimas de violencia y 108 niños, niñas, adolescentes y personas de sus grupos familiares. </t>
  </si>
  <si>
    <t>Logros: De acuerdo con los registros del Simisional 2.0. Durante el mes de Julio se realizaron 3.443 intervenciones de las cuales 659 fue atención psicosocial, 30 intervención en crisis, 273 orientación e información general, 641 orientaciones en rutas de atención, 21 orientación en salud, 273 orientaciones jurídicas, 4 primeros auxilios psicológicos y 1542 otras intervenciones; a mujeres de acuerdo con las necesidades y demandas, así como los hechos victimizantes. 
Durante el mes de Agosto se realizaron un total de 3.390 intervenciones de las cuales 643 fue atención psicosocial, 59 intervención en crisis, 257 orientación e información general, 594 orientaciones en rutas de atención, 13 orientación en salud, 306 orientaciónes jurídicas, 17 primeros auxilios psicológicos y 1501 otras intervenciones; a mujeres de acuerdo con las necesidades y demandas, así como los hechos victimizantes. Nota: Una atención brindada puede tener más de un tipo de intervención
Con corte al mes de Agosto se realizaron un total de 6.833 intervenciones de las cuales: 1302 fueron atención psicosocial, 89 intervención en crisis, 530 orientación e información general, 1.235 orientaciones en rutas de atención, 34 orientación en salud, 579 orientaciones jurídicas, 21 primeros auxilios psicológicos y 1.542 otras intervenciones; a mujeres de acuerdo con las necesidades y demandas, así como los hechos victimizantes. Nota: Una atención brindada puede tener más de un tipo de intervención
Beneficios: En el marco de estas orientaciones se sensibilizó a terceras personas que se comunicaron para alertar situaciones de violencias contra otras mujeres, abordando competencias institucionales para la atención frente al ciclo de violencias y la importancia de las redes de apoyo. Asimismo, se dieron a conocer los procedimientos ante las entidades competentes con respecto a las medidas de protección y trámites para iniciar proceso de denuncia, ante las entidades competentes como Comisarías de Familia y FGN</t>
  </si>
  <si>
    <t>Logros: De acuerdo con las matrices internas de información. En el mes de julio se brindó acogida a 136 personas nuevas (mujeres víctimas de violencia y personas a cargo) que cumplieron los criterios de ingreso a las Casas Refugio, de las cuales 60 fueron mujeres adultas y adultas mayores, 9 adolescente, 54 niñas y niños y 13 bebés. Bajo ese marco, en julio estuvieron acogidas un total de 271 personas en la Estrategia de Casas Refugio en sus tres Modeloes: Tradicional, Intermedio y Rural. 
En el mes de agosto se brindó acogida a 61 personas nuevas (mujeres víctimas de violencia y personas a cargo) que cumplieron los criterios de ingreso a las Casas Refugio, de las cuales 29 fueron mujeres adultas y adultas mayores, 4 adolescente, 22 niñas y niños y 6 bebés. Bajo ese marco, en agosto estuvieron acogidas un total de 221 personas en la Estrategia de Casas Refugio en sus tres Modeloes: Tradicional, Intermedio y Rural. 
En el periodo de julio a agosto de 2024 se brindó acogida a 197 personas nuevas (mujeres víctimas de violencia y personas a cargo) que cumplieron los criterios de ingreso a las Casas Refugio, de las cuales 89 son mujeres adultas y adultas mayores, 13 adolescentes, 76 niñas y niños y 19 bebés. 
Beneficios: La acogida a mujeres víctimas de violencia y los miembros de sus sistemas familiares aportó a salvaguardar su vida e integridad personal y garantizó un proceso de atención integral que fomenta sus capacidades y oportunidades.
No se presentaron retrasos.</t>
  </si>
  <si>
    <t>Logros: De acuerdo con las matrices internas de información. En el mes de julio se recibieron 64 solicitudes de cupo (mujeres víctimas de violencia y personas a cargo) en el correo institucional de Casas Refugio, de las cuales se aceptaron y se realizaron los trámites de ingreso para 60 solicitudes al evidenciar que cumplían con los criterios, 3 resultaron en desistimiento de cupo y 1 no cumplió con los criterios para el ingreso a Casa Refugio.
En el mes de agosto se recibieron 35 solicitudes de cupo (mujeres víctimas de violencia y personas a cargo) en el correo institucional de Casas Refugio, de las cuales se aceptaron y se realizaron los trámites de ingreso para 28 solicitudes al evidenciar que cumplían con los criterios y 6 resultaron en desistimiento de cupo y 1 en el no cumplimiento de criterios para el ingreso a Casa Refugio.
En el periodo de julio a agosto de 2024 se recibieron 99 solicitudes de cupo (mujeres víctimas de violencia y personas a cargo) en el correo institucional de Casas Refugio, de las cuales se aceptaron y se realizaron los trámites de ingreso para 88 solicitudes al evidenciar que cumplían con los criterios, a través de 6 Casas Refugio; 9 resultaron en desistimiento de cupo para el ingreso a Casa Refugio y 2 no cumplieron los criterios para el ingreso a Casa Refugio.
Beneficios: Durante el período se atendieron y revisaron todas las solicitudes de cupo reportadas por los equipos de atención de la Secretaría Distrital de la Mujer y las demás entidades que remiten mujeres victimas de violencia a las Casas Refugio, con el fin de acoger a aquellas mujeres que cumplían los criterios y así contribuir a salvaguardar su vida e integridad personal.
No se presentaron retrasos.</t>
  </si>
  <si>
    <t>De acuerdo con las matrices internas de información. En julio el Sistema Articulado de Alertas Tempranas-SAAT hizo seguimiento socio jurídico y psicosocial a 64 casos de mujeres en riesgo de feminicidio, según remisiones externas del Instituto Nacional de Medicina Legal y Ciencias Forenses. Así mismo, brindó acompañamiento psicosocial a 24 víctimas indirectas de feminicidio; e impulsó 88 acciones de coordinación interinstitucional para aportar a la garantía de los derechos de las mujeres en riesgo de feminicidio.</t>
  </si>
  <si>
    <t>De acuerdo con las matrices internas de información. Entre julio y agosto de 2024 el Sistema Articulado de Alertas Tempranas-SAAT hizo seguimiento jurídico y psicosocial a 64 mujeres en riesgo de feminicidio, valoradas por el Instituto Nacional de Medicina Legal y Ciencias Forenses-INMLCF e identificadas por los equipos de atención de la Secretaría Distrital de la Mujer. Así mismo, brindó acompañamiento psicosocial a 24 víctimas indirectas de feminicidio; e impulsó 88 acciones de coordinación interinstitucional para aportar a la garantía de los derechos de las mujeres en riesgo de feminicidio.</t>
  </si>
  <si>
    <r>
      <t xml:space="preserve">Logros: De acuerdo con las matrices internas de información. Para el mes de julio (i) El equipo de profesionales del SAAT registró 39 casos de mujeres valoradas en riesgo de feminicidio por el Instituto Nacional de Medicina Legal y Ciencias Forenses en 2024, con acciones de contacto y seguimiento sociojurídico y psicosocial, así:
-Casos con contacto efectivo y voluntariedad ciudadana: 15
-Casos con contacto efectivo sin voluntariedad ciudadana: 7
-Casos con contacto fallido (no efectivo): 17
(ii) El equipo de profesionales del SAAT registró 25 casos de mujeres en posible riesgo de feminicidio remitidas por equipos de la Secretaría Distrital de la Mujer, con acciones de contacto, acompañamiento, y seguimiento sociojurídico y psicosocial, así:
-Casos con contacto efectivo y voluntariedad ciudadana: 12
-Casos con contacto efectivo sin voluntariedad ciudadana: 5
-Casos con contacto fallido (no efectivo): 8
Durante agosto no se reportan acciones de contacto, acompañamiento, ni seguimiento sociojurídico y psicosocial de casos en el marco del SAAT.
El Sistema Articulado de Alertas Tempranas-SAAT entre julio y agosto de 2024 hizo seguimiento socio jurídico y psicosocial a 64 casos de mujeres en riesgo de feminicidio, según remisiones externas del Instituto Nacional de Medicina Legal y Ciencias Forenses, y remisiones internas de equipos de atención de la Secretaría Distrital de la Mujer. </t>
    </r>
    <r>
      <rPr>
        <u/>
        <sz val="11"/>
        <rFont val="Times New Roman"/>
        <family val="1"/>
      </rPr>
      <t xml:space="preserve">
</t>
    </r>
    <r>
      <rPr>
        <sz val="11"/>
        <rFont val="Times New Roman"/>
        <family val="1"/>
      </rPr>
      <t xml:space="preserve">
Beneficios: contar con información de las mujeres en riesgo de muerte permite: (i) impulsar acciones para prevenir la materialización del delito de feminicidio en contra de las mujeres víctimas de violencias; (ii) tener contacto e información periódica del estado o situación actual de las ciudadanas a través del seguimiento sociojurídico y psicosocial brindado por la entidad; (iii) fortalecer la coordinación institucional.
No se presentaron retrasos</t>
    </r>
  </si>
  <si>
    <r>
      <t xml:space="preserve">Logros: De acuerdo con las matrices internas de información. En el mes de julio el equipo de profesionales del SAAT hizo acompañamiento y seguimiento psicosocial a 24 víctimas indirectas de feminicidio (individuales y grupos familiares). De este número,  2 casos nuevos se asignaron en julio 2024. 
</t>
    </r>
    <r>
      <rPr>
        <u/>
        <sz val="11"/>
        <rFont val="Times New Roman"/>
        <family val="1"/>
      </rPr>
      <t xml:space="preserve">
</t>
    </r>
    <r>
      <rPr>
        <sz val="11"/>
        <rFont val="Times New Roman"/>
        <family val="1"/>
      </rPr>
      <t>Durante agosto no se reportan acciones de contacto, acompañamiento, ni seguimiento sociojurídico y psicosocial de casos en el marco del SAAT.
El Sistema Articulado de Alertas Tempranas-SAAT entre julio y agosto de 2024 brindó acompañamiento psicosocial a 24 víctimas indirectas de feminicidio con datos de contacto y según su voluntariedad.</t>
    </r>
    <r>
      <rPr>
        <u/>
        <sz val="11"/>
        <rFont val="Times New Roman"/>
        <family val="1"/>
      </rPr>
      <t xml:space="preserve">
</t>
    </r>
    <r>
      <rPr>
        <sz val="11"/>
        <rFont val="Times New Roman"/>
        <family val="1"/>
      </rPr>
      <t xml:space="preserve">
Beneficios: apoyar los procesos de duelo y el acceso a servicios para la garantía de los derechos de las víctimas indirectas de feminicidio, contribuye a acciones de dignificación y reparación simbólica por los daños sufridos por el delito de feminicidio. 
No se presentaron retrasos</t>
    </r>
  </si>
  <si>
    <t>Logros: De acuerdo con los registros del Simisional 2.0. Durante el mes de julio se realizaron un total de 1.372 seguimientos, de estos  1.028 seguimientos fueron efectivos en casos de mujeres en posible riesgo de feminicidio, mujeres que solicitaron información sobre la Interrupción Voluntaria del Embarazo y casos de mujeres que se volvieron a comunicar manifestado interés en socializar avances y/o dificultades frente a sus procesos. Los restantes 344 fueron seguimientos fallidos  (seguimientos de Bogotá, Alertantes y canal WhatsApp). 
Durante el mes de Agosto se realizaron un total de 1.242 seguimientos, de estos 924 seguimientos fueron efectivos en casos de mujeres en posible riesgo de feminicidio, mujeres que solicitaron información sobre la Interrupción Voluntaria del Embarazo y casos de mujeres que se volvieron a comunicar manifestado interés en socializar avances y/o dificultades frente a sus procesos.  Los restantes 329 fueron seguimientos fallidos(seguimientos de Bogotá, Alertantes y canal WhatsApp)
Con corte al mes de Agosto se realizaron un total de 2.615, de estos  1.942 seguimientos fueron efectivos en casos de mujeres en posible riesgo de feminicidio, mujeres que solicitaron información sobre la Interrupción Voluntaria del Embarazo y casos de mujeres que se volvieron a comunicar manifestado interés en socializar avances y/o dificultades frente a sus procesos.  Los restantes 673 fueron seguimientos fallidos  (seguimientos de Bogotá, Alertantes y canal WhatsApp)
Beneficios:  Los seguimientos realizados a través de la Línea Púrpura Distrital "Mujeres que Escuchan Mujeres" permitieron identificar los avances y dificultades que enfrentan las mujeres en la dinamización de las rutas de atención, así como minimizar los impactos psicosociales generados por los procesos administrativos o penales de exigibilidad de sus derechos.</t>
  </si>
  <si>
    <t>De acuerdo con los registros del Simisional 2.0. Durante el mes de julio de 2024, las Duplas de Atención Psicosocial realizaron un total de 370 atenciones, de las cuales 79 corresponden a primeras atenciones y 291 a seguimientos gestionados. El proceso de orientación, atención y acompañamiento psicosocial facilitado por las profesionales aportó al reconocimiento de las violencias y a la garantía del derecho de las mujeres a una vida libre de las mismas. 
Lo anterior tomando como base la información consolidada que se encuentra disponible en el aplicativo Simisional 2.0.</t>
  </si>
  <si>
    <t>De acuerdo con los registros del Simisional 2.0. Durante los meses de julio y agosto de 2024, las Duplas de Atención Psicosocial realizaron un total de 370 atenciones, de las cuales 79 corresponden a primeras atenciones y 291 a seguimientos gestionados. El proceso de orientación, atención y acompañamiento psicosocial facilitado por las profesionales aportó al reconocimiento de las violencias y a la garantía del derecho de las mujeres a una vida libre de las mismas. 
Lo anterior tomando como base la información consolidada que se encuentra disponible en el aplicativo Simisional 2.0.</t>
  </si>
  <si>
    <t>Logros: De acuerdo con los registros del Simisional 2.0. Durante el mes de julio de 2024, las Duplas de Atención Psicosocial realizaron un total de 370 atenciones, de las cuales 79 corresponden a  primeras atenciones y 291 a seguimientos gestionados. Lo anterior tomando como base la información consolidada que se encuentra disponible en el aplicativo Simisional 2.0.
Durante agosto no se reportan acciones de atención y seguimiento psicosocial realizadas por las duplas.
Durante los meses de julio y agosto de 2024, las Duplas de Atención Psicosocial realizaron un total de 370 atenciones, de las cuales 79 corresponden a  primeras atenciones y 291 a seguimientos gestionados. Lo anterior tomando como base la información consolidada que se encuentra disponible en el aplicativo Simisional 2.0.
Beneficios: El proceso de orientación, atención y acompañamiento psicosocial facilitado por las profesionales aportó al reconocimiento de las violencias y a la garantía del derecho de las mujeres a una vida libre de las mismas. Las mujeres remitidas por los diferentes equipos y/o profesionales tuvieron la oportunidad de recibir la oferta de acompañamiento psicosocial dentro de las 24 horas siguientes a la asignación del caso, lo que permitió para ellas sentirse escuchadas y orientadas durante las situaciones críticas o aquellas en las que manifiestan miedo, angustia, tristeza entre otras emociones generadas por las violencias.
No se presentaron retrasos</t>
  </si>
  <si>
    <t>Logros: De acuerdo con los registros del Simisional 2.0. Durante el mes de julio de 2024, las profesionales  de las Duplas de Atención Psicosocial realizaron un total de 291 seguimientos que permitieron dar continuidad al plan de acompañamiento psicosocial identificado y proyectado en cada caso de acuerdo con las necesidades de las mujeres. Lo anterior tomando como base la información consolidada que se encuentra disponible en el aplicativo Simisional 2.0.
En este sentido los seguimientos permitieron conocer el contexto actual de las mujeres, concertar citas para el acompañamiento y dar contuinidad al plan de acción construido con cada ciudadana. Es importante mencionar que, la cifra de seguimientos incluye también, el registro de gestiones como la concertación de la sesión psicosocial. 
Durante agosto no se reportan acciones de seguimiento psicosocial.
Durante los meses de julio y agosto de 2024, las profesionales  de las Duplas de Atención Psicosocial realizaron un total de 291 seguimientos que permitieron dar continuidad al plan de acompañamiento psicosocial identificado y proyectado en cada caso de acuerdo con las necesidades de las mujeres. Lo anterior tomando como base la información consolidada que se encuentra disponible en el aplicativo Simisional 2.0.
Beneficios: A través de los seguimientos se conoció la situación de las mujeres y con base en ello se determinó el plan de acción y las acciones prioritarias necesarias en cada caso.
Retrasos: En el marco de la gestión para la atención, durante el mes de julio se presentaron registros de seguimientos fallidos, que se deben al incumplimiento de los acuerdos de corresponsabilidad y/o  falta de voluntad por parte de las ciudadanas para continuar con el acompañamiento. De manera permanente las profesionales trabajan en  en el fortalecimiento de los mensajes y la comunicación a través de otros medios como mensajes de texto, WhatsApp y correo eléctronico.</t>
  </si>
  <si>
    <t>De acuerdo con los registros del Simisional 2.0. En el mes de julio se brindaron 262 atenciones psico-jurídicas en dupla a mujeres víctimas de violencias en el espacio y el transporte público, de las cuales 48 fueron nuevas atenciones y 214 fueron seguimientos efectivos. Dichas atenciones incluyeron primeros acercamientos, orientaciones y seguimientos a los casos de mujeres que requirieron acompañamiento integral.
Lo anterior tomando como base la información consolidada que se encuentra disponible en el aplicativo Simisional 2.0.
Así mismo, en el marco de la asistencia técnica para el fortalecimiento de los componentes del Sistema SOFIA se realizaron 4 espacios de articulación interinstitucional con entidades con competencia en prevención, atención y sanción de violencias en el espacio y transporte público.</t>
  </si>
  <si>
    <t>De acuerdo con los registros del Simisional 2.0. Con corte al mes de julio se brindaron 262 atenciones psico-jurídicas en dupla a mujeres víctimas de violencias en el espacio y el transporte público, de las cuales 48 fueron nuevas atenciones y 214 fueron seguimientos efectivos. Dichas atenciones incluyeron primeros acercamientos, orientaciones y seguimientos a los casos de mujeres que requirieron acompañamiento integral.
Lo anterior tomando como base la información consolidada que se encuentra disponible en el aplicativo Simisional 2.0.
Así mismo, en el marco de la asistencia técnica para el fortalecimiento de los componentes del Sistema SOFIA se realizaron 4 espacios de articulación interinstitucional con entidades con competencia en prevención, atención y sanción de violencias en el espacio y transporte público.</t>
  </si>
  <si>
    <t>Logros: De acuerdo con los registros del Simisional 2.0. En el mes de julio se brindaron 262 atenciones psico-jurídicas en dupla a mujeres víctimas de violencias en el espacio y el transporte público, de las cuales 48 fueron nuevas atenciones y 214 fueron seguimientos efectivos. Lo anterior tomando como base la información consolidada que se encuentra disponible en el aplicativo Simisional 2.0.
Dichas atenciones incluyeron primeros acercamientos, orientaciones y seguimientos a los casos de mujeres que requirieron acompañamiento integral.
Durante agosto no se reportan acciones de atención psico-jurídicas en dupla.
Con corte al mes de agosto las  Duplas Psico-Jurídicas han realizado un total de 262 atenciones psico-jurídicas en dupla a mujeres víctimas de violencias en el espacio y el transporte público, de las cuales 48 fueron primeras atenciones y 214 seguimientos efectivos.  
Beneficios: A través de las atenciones facilitadas por las profesionales se dio lugar a los impactos de las violencias, así mismo las mujeres reconocieron la ocurrencia de violencias fuera del espacio intrafamiliar y tuvieron la oportunidad de conocer la ruta para la atención y el acceso a la justicia. 
No se presentaron retrasos</t>
  </si>
  <si>
    <t xml:space="preserve">De acuerdo con las matrices internas de información. 
Durante el mes de julio, el marco de la estrategia de prevención del feminicidio (desde la Estrategia Intersectorial para la Prevención y Atención de Víctimas de Violencia de Género con Énfasis en Violencia Sexual y Feminicidio - Estrategia en Hospitales) se operó en 8 IPS en el marco de las 4 subredes públicas y 1 IPS Privada, a través de las cuales se realizaron 544 atenciones y 1.385 seguimientos, para un total de 1929. Así mismo, se llevaron a cabo 27 jornadas de capacitaciones y sensibilizaciones en temas como: socialización de la Estrategia Intersectorial, tipos de violencias contra las mujeres y Ley 1257 de 2008, protocolo de Atención a Mujeres Víctimas de violencia Sexual y el Derecho Fundamental a la Interrupción Voluntaria del Embarazo,ley 1761 de 2015, activacion de actos urgentes, NNA  y Mujeres en las relaciones sexuales, Casas Refugio.
Durante el mes de agosto, el marco de la estrategia de prevención del feminicidio (desde la Estrategia Intersectorial para la Prevención y Atención de Víctimas de Violencia de Género con Énfasis en Violencia Sexual y Feminicidio - Estrategia en Hospitales) se operó en 8 IPS en el marco de las 4 subredes públicas y 1 IPS Privada, a través de las cuales se realizaron 246 atenciones y 340 seguimientos, para un total de 586. Así mismo, se llevaron a cabo 13 jornadas de capacitaciones y sensibilizaciones en temas como: Canales de denuncia en FGN, aplicativo Denuncia Fácil, Interrupcion Voluntaria del Embarazo IVE y Actos Urgentes.
</t>
  </si>
  <si>
    <t>De acuerdo con las matrices internas de información. Entre julio y agosto de 2024 el marco de la estrategia de prevención del feminicidio (desde la Estrategia Intersectorial para la Prevención y Atención de Víctimas de Violencia de Género con Énfasis en Violencia Sexual y Feminicidio - Estrategia en Hospitales) se operó en 8 IPS en el marco de las 4 subredes públicas y 1 IPS Privada, a través de las cuales se realizaron 790 atenciones y 1.725 seguimientos, para un total de 2.515 atenciones socio jurídicas a mujeres víctimas de violencia. 
Se llevaron a cabo 40 jornadas de capacitaciones y sensibilizaciones en temas como:socialización de la Estrategia Intersectorial, tipos de violencias contra las mujeres y Ley 1257 de 2008, protocolo de Atención a Mujeres Víctimas de violencia Sexual y el Derecho Fundamental a la Interrupción Voluntaria del Embarazo,ley 1761 de 2015, activacion de actos urgentes, NNA  y Mujeres en las relaciones sexuales, Casas Refugio, Canales de denuncia en FGN, aplicativo Denuncia Fácil y Actos Urgentes.</t>
  </si>
  <si>
    <t>Logros: De acuerdo con las matrices internas de información. 
Durante el mes de julio, el marco de la estrategia de prevención del feminicidio (desde la Estrategia Intersectorial para la Prevención y Atención de Víctimas de Violencia de Género con Énfasis en Violencia Sexual y Feminicidio - Estrategia en Hospitales) se operó en 8 IPS en el marco de las 4 subredes públicas y 1 IPS Privada, a través de las cuales se realizaron 544 atenciones y 1.385 seguimientos, para un total de 1.929.
Durante el mes de agosto, el marco de la estrategia de prevención del feminicidio (desde la Estrategia Intersectorial para la Prevención y Atención de Víctimas de Violencia de Género con Énfasis en Violencia Sexual y Feminicidio - Estrategia en Hospitales) se operó en 8 IPS en el marco de las 4 subredes públicas y 1 IPS Privada, a través de las cuales se realizaron 246 atenciones y 340 seguimientos, para un total de 586. 
Con corte al mes de agosto se operó en 8 IPS en el marco de las 4 subredes públicas y 1 IPS Privada, a través de las cuales se realizaron .2515 atenciones.
Beneficios:La atención integral a mujeres que ingresaron al Sistema de Salud, específicamente en las 4 subredes públicas y en articulación con la red privada, buscando atención médica por hechos derivados de violencias en su contra, y que recibieron atención socio jurídica con enfoque de género de manera presencial y remota, lo que permitió facilitar su derecho al acceso efectivo de la administración de justicia y protección, mediante el acompañamiento de las profesionales en la activación de rutas.
No se presentaron retrasos.</t>
  </si>
  <si>
    <t xml:space="preserve">De acuerdo con los datos arrojados por el Simisional 2.0, así como los datos que suministró la Dirección de Gestión de Conocimiento de la matriz de efectividad proporcionada. Con corte al mes de agosto  se realizaron  7185 atenciones efectivas a través de la Línea Púrpura Distrital "Mujeres que Escuchan Mujeres". </t>
  </si>
  <si>
    <t xml:space="preserve">De acuerdo con los datos arrojados por el Simisional 2.0, así como los datos que suministró la Dirección de Gestión de Conocimiento de la matriz de efectividad proporcionada. Durante el mes de juliio  se realizaron 3.695  atenciones efectivas a través de la Línea Púrpura Distrital "Mujeres que Escuchan Mujeres". 
Durante el mes de agosto se realizaron 3490 atenciones efectivas a través de la Línea Púrpura Distrital "Mujeres que escuchan mujeres" </t>
  </si>
  <si>
    <t>De acuerdo con los registros del Simisional 2.0. Durante los meses de julio y agosto se recepcionaron y gestionaron 328 incidentes con código de tipificación 204-Tentativa de Feminicidio priorizado para la atención en urgencia/emergencia a través de la móvil mujer de la AgenciaMuj bajo un esquema de duplas psico jurídicas. De estos incidentes 181 incidentes fueron orientaciones psico-jurídicas efectivas y 70 fueron casos gestionados con Contacto Inicial fallido.</t>
  </si>
  <si>
    <t xml:space="preserve">Durante el mes de julio fueron contestados, analizados o gestionados 895 incidentes recepcionados por la AgenciaMuj de los códigos de tipificación priorizados. 
Durante el mes de agosto fueron contestados, analizados o gestionados 863 incidentes recepcionados por la AgenciaMuj de los códigos de tipificación priorizados. </t>
  </si>
  <si>
    <t>Durante el mes julio de los 895 incidentes contestados, gestionados y analizados por la AgenciaMuj, 646 fueron direccionados a equipos de la Secretaría Distrital de la Mujer para atención post-evento y en urgencia-emergencia a través de la móvil mujer, recurso de despacho de la AgenciaMuj.
Durante el mes agosto de los 863 incidentes contestados, gestionados y analizados por la AgenciaMuj, 603 fueron direccionados a equipos de la Secretaría Distrital de la Mujer para atención post-evento y en urgencia-emergencia a través de la móvil mujer, recurso de despacho de la AgenciaMuj.</t>
  </si>
  <si>
    <t>Durante el mes de julio se realizaron 71 orientaciones psico-jurídicas efectivas por parte de la móvil mujer de la AgenciaMuj
Durante el mes de agosto se realizaron 110 orientaciones psico-jurídicas efectivas por parte de la móvil mujer de la AgenciaMuj</t>
  </si>
  <si>
    <t>Durante el mes de junio se gestionaron 77 incidentes como intento fallido de contacto, en el marco de la atención de la móvil mujer de la AgenciaMuj.
Durante el mes de junio se gestionaron 70 incidentes como intento fallido de contacto, en el marco de la atención de la móvil mujer de la AgenciaMuj.</t>
  </si>
  <si>
    <t xml:space="preserve">De acuerdo con los registros del Simisional 2.0. Durante el mes de julio se recepcionaron y gestionaron 71 incidentes; de igual manera, durante el mes de agosto se recepcionaron y gestionaron 180 incidentes con código de tipificación 204-Tentativa de Feminicidio priorizado para la atención en urgencia/emergencia a través de la móvil mujer de la AgenciaMuj bajo un esquema de duplas psico jurídicas. Asimismo se realizaron 110 orientaciones psico-jurídicas efectivas  y se gestionaron 70 incidentes como intento fallido de contacto. Adicionalmente, se retomó el balance de la móvil mujer en los espacios de reunión entre la AgenciaMuj y C4, desarrollandose 5 espacios. </t>
  </si>
  <si>
    <t xml:space="preserve">Con corte al mes de agosto se avanzó con la definición  y agendas para las segundas sesiones del año de los Consejos Locales de Seguridad para las Mujeres. Se llevaron a cabo 80 espacios técnicos con las Alcaldías Locales donde se avanzó en la definición de fechas y agendas para las sesiones de los CLSM. Se realizaron 9 encuentros con las entidades locales para la retroalimentación de las estrategias de prevención de violencias contra las mujeres de los Planes Locales de Seguridad para las Mujeres y se realizaron 33 acciones de prevención de violencias contra las mujeres y el delito de feminicidio en las localidades. </t>
  </si>
  <si>
    <t>Logros: De acuerdo con los registros del Simisional 2.0.
Durante el mes de julio se recepcionaron y gestionaron 148 incidentes con código de tipificación 204-Tentativa de Feminicidio priorizado para la atención en urgencia/emergencia a través de la móvil mujer de la AgenciaMuj bajo un esquema de duplas psico jurídicas. 
Por otra parte, durante el mes de agosto se recepcionaron y gestionaron 180 incidentes con código de tipificación 204-Tentativa de Feminicidio priorizado para la atención en urgencia/emergencia a través de la móvil mujer de la AgenciaMuj bajo un esquema de duplas psico jurídicas. Asimismo se realizaron 110 orientaciones psico-jurídicas efectivas  y se gestionaron 70 incidentes como intento fallido de contacto. Adicionalmente, se retomó el balance de la móvil mujer en los espacios de reunión entre la AgenciaMuj y C4, desarrollandose 5 espacios. 
Durante los meses de julio y agosto se recepcionaron y gestionaron 328 incidentes con código de tipificación 204-Tentativa de Feminicidio priorizado para la atención en urgencia/emergencia a través de la móvil mujer de la AgenciaMuj bajo un esquema de duplas psico jurídicas. De estos incidentes 181 incidentes fueron orientaciones psico-jurídicas efectivas y 70 fueron casos gestionados con Contacto Inicial fallido.
Beneficios: El abordaje psico-jurídico de la móvil mujer promueve el apoyo inmediato en territorio para las mujeres víctimas de violencia en el distrito, mediante una atención coordinada entre las agencias que componen el número de emergencias 123,  lo cual ha posibilitado la estabilización inicial mujer, la identificación de su red de apoyo y  la canalización inmediata a la ruta de atención requerida  de acuerdo a sus necesidades. Asimismo, contar con la capacidad móvil facilita y acerca a la mujer a la activación de la ruta de atención (protección –justicia) o a un lugar seguro para garantizar su derecho a vivir una vida libre de violencias.  
No se presentaron retrasos</t>
  </si>
  <si>
    <t>Logros: De acuerdo con los registros del Simisional 2.0. En el mes de julio fueron contestados, analizados o gestionados 895 incidentes por la AgenciaMuj de los códigos de tipificación priorizados. 
Por otra parte, durante el mes de agosto fueron contestados, analizados o gestionados 863 incidentes por la AgenciaMuj de los códigos de tipificación priorizados. De estos, 249 incidentes fueron no procedentes (incluye el estado No procedente y Sin información), 646 fueron direccionados a equipos de la SDMujer para atención post-evento y en emergencia. Se desarrollaron 5 espacios de construcción y articulación conjunta con el C4, en el cual se adelantó seguimiento a la operación con el fin de fortalecer la respuesta de gestión y atención de los incidentes. Entre los temas trabajados se retomó: Plan de trabajo semanal, reuniones semanales de seguimiento y monitoreo la transferencia de voz por parte de la AgenciaMUJ (Cod. 611). Adicionalmente, se enviaron vía correo alertas para promover y articular en la atención de diferentes incidentes, solicitudes con relación al equipo, notificaciones de errores de asociación y necesidades de herramientas de PremierOne. 
Durante los meses de julio y agosto de los 1.758 incidentes gestionados, atendidos y recepcionados por transferencia de voz por la AgenciaMuj, 1.249 fueron direccionados a equipos de la Secretaría Distrital de la Mujer para atención post-evento y en urgencia-emergencia a través de la móvil mujer, recurso de despacho de la AgenciaMuj. 
Beneficios: El abordaje psico-jurídico de la móvil mujer promueve el apoyo inmediato en territorio para las mujeres víctimas de violencia en el Distrito, mediante una atención coordinada entre las agencias que componen el número de emergencias 123, lo cual ha posibilitado la estabilización inicial mujer, la identificación de su red de apoyo y la canalización inmediata a la ruta de atención requerida de acuerdo a sus necesidades. 
No se presentaron retrasos.</t>
  </si>
  <si>
    <t xml:space="preserve">En los meses de julio y agosto se dio cumplimiento a la operación de la Estrategia Casas Refugio a través del funcionamiento de 6 casas, 4 en el Modelo de Atención Tradicional, 1 del Modelo Intermedio y 1 de la Modelo Rural.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</si>
</sst>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 numFmtId="177" formatCode="&quot;$&quot;\ #,##0"/>
  </numFmts>
  <fonts count="46">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indexed="10"/>
      <name val="Arial"/>
      <family val="2"/>
    </font>
    <font>
      <b/>
      <sz val="18"/>
      <color theme="0" tint="-0.34998626667073579"/>
      <name val="Arial"/>
      <family val="2"/>
    </font>
    <font>
      <b/>
      <sz val="11"/>
      <color theme="0" tint="-0.34998626667073579"/>
      <name val="Arial"/>
      <family val="2"/>
    </font>
    <font>
      <b/>
      <sz val="11"/>
      <color theme="1"/>
      <name val="Arial"/>
      <family val="2"/>
    </font>
    <font>
      <b/>
      <i/>
      <sz val="11"/>
      <name val="Arial"/>
      <family val="2"/>
    </font>
    <font>
      <sz val="11"/>
      <color rgb="FFFF0000"/>
      <name val="Arial"/>
      <family val="2"/>
    </font>
    <font>
      <b/>
      <sz val="11"/>
      <color theme="0"/>
      <name val="Arial"/>
      <family val="2"/>
    </font>
    <font>
      <b/>
      <sz val="11"/>
      <color indexed="8"/>
      <name val="Arial"/>
      <family val="2"/>
    </font>
    <font>
      <sz val="11"/>
      <color indexed="8"/>
      <name val="Arial"/>
      <family val="2"/>
    </font>
    <font>
      <b/>
      <sz val="10"/>
      <name val="Arial"/>
      <family val="2"/>
    </font>
    <font>
      <u/>
      <sz val="11"/>
      <color theme="10"/>
      <name val="Calibri"/>
      <family val="2"/>
      <scheme val="minor"/>
    </font>
    <font>
      <sz val="11"/>
      <name val="Times New Roman"/>
      <family val="1"/>
    </font>
    <font>
      <b/>
      <sz val="11"/>
      <name val="Times New Roman"/>
      <family val="1"/>
    </font>
    <font>
      <u/>
      <sz val="11"/>
      <name val="Times New Roman"/>
      <family val="1"/>
    </font>
    <font>
      <b/>
      <sz val="11"/>
      <color rgb="FFFF0000"/>
      <name val="Times New Roman"/>
      <family val="1"/>
    </font>
    <font>
      <sz val="11"/>
      <color rgb="FFFF0000"/>
      <name val="Times New Roman"/>
      <family val="1"/>
    </font>
  </fonts>
  <fills count="20">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s>
  <borders count="70">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s>
  <cellStyleXfs count="38">
    <xf numFmtId="0" fontId="0" fillId="0" borderId="0"/>
    <xf numFmtId="0" fontId="7" fillId="3" borderId="61" applyNumberFormat="0" applyAlignment="0" applyProtection="0"/>
    <xf numFmtId="49" fontId="9" fillId="0" borderId="0" applyFill="0" applyBorder="0" applyProtection="0">
      <alignment horizontal="left" vertical="center"/>
    </xf>
    <xf numFmtId="0" fontId="10" fillId="4" borderId="62" applyNumberFormat="0" applyFont="0" applyFill="0" applyAlignment="0"/>
    <xf numFmtId="0" fontId="10" fillId="4" borderId="63" applyNumberFormat="0" applyFont="0" applyFill="0" applyAlignment="0"/>
    <xf numFmtId="0" fontId="12" fillId="5" borderId="0" applyNumberFormat="0" applyProtection="0">
      <alignment horizontal="left" wrapText="1" indent="4"/>
    </xf>
    <xf numFmtId="0" fontId="13" fillId="5" borderId="0" applyNumberFormat="0" applyProtection="0">
      <alignment horizontal="left" wrapText="1" indent="4"/>
    </xf>
    <xf numFmtId="0" fontId="11" fillId="6" borderId="0" applyNumberFormat="0" applyBorder="0" applyAlignment="0" applyProtection="0"/>
    <xf numFmtId="16" fontId="14" fillId="0" borderId="0" applyFont="0" applyFill="0" applyBorder="0" applyAlignment="0">
      <alignment horizontal="left"/>
    </xf>
    <xf numFmtId="0" fontId="15" fillId="7" borderId="0" applyNumberFormat="0" applyBorder="0" applyProtection="0">
      <alignment horizontal="center" vertical="center"/>
    </xf>
    <xf numFmtId="169" fontId="7" fillId="0" borderId="0" applyFont="0" applyFill="0" applyBorder="0" applyAlignment="0" applyProtection="0"/>
    <xf numFmtId="168" fontId="7" fillId="0" borderId="0" applyFont="0" applyFill="0" applyBorder="0" applyAlignment="0" applyProtection="0"/>
    <xf numFmtId="41" fontId="7" fillId="0" borderId="0" applyFont="0" applyFill="0" applyBorder="0" applyAlignment="0" applyProtection="0"/>
    <xf numFmtId="169" fontId="3" fillId="0" borderId="0" applyFont="0" applyFill="0" applyBorder="0" applyAlignment="0" applyProtection="0"/>
    <xf numFmtId="166" fontId="7" fillId="0" borderId="0" applyFont="0" applyFill="0" applyBorder="0" applyAlignment="0" applyProtection="0"/>
    <xf numFmtId="165" fontId="7" fillId="0" borderId="0" applyFont="0" applyFill="0" applyBorder="0" applyAlignment="0" applyProtection="0"/>
    <xf numFmtId="167" fontId="7" fillId="0" borderId="0" applyFont="0" applyFill="0" applyBorder="0" applyAlignment="0" applyProtection="0"/>
    <xf numFmtId="171" fontId="2" fillId="0" borderId="0" applyFont="0" applyFill="0" applyBorder="0" applyAlignment="0" applyProtection="0"/>
    <xf numFmtId="170" fontId="7" fillId="0" borderId="0" applyFont="0" applyFill="0" applyBorder="0" applyAlignment="0" applyProtection="0"/>
    <xf numFmtId="167" fontId="1" fillId="0" borderId="0" applyFont="0" applyFill="0" applyBorder="0" applyAlignment="0" applyProtection="0"/>
    <xf numFmtId="164" fontId="10" fillId="0" borderId="0" applyFont="0" applyFill="0" applyBorder="0" applyAlignment="0" applyProtection="0"/>
    <xf numFmtId="0" fontId="16" fillId="8" borderId="0" applyNumberFormat="0" applyBorder="0" applyAlignment="0" applyProtection="0"/>
    <xf numFmtId="0" fontId="2" fillId="0" borderId="0"/>
    <xf numFmtId="0" fontId="2" fillId="0" borderId="0"/>
    <xf numFmtId="0" fontId="10" fillId="0" borderId="0"/>
    <xf numFmtId="0" fontId="4" fillId="0" borderId="0"/>
    <xf numFmtId="0" fontId="3" fillId="0" borderId="0"/>
    <xf numFmtId="0" fontId="2" fillId="0" borderId="0"/>
    <xf numFmtId="9" fontId="7"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3" fillId="0" borderId="0" applyFill="0" applyBorder="0">
      <alignment wrapText="1"/>
    </xf>
    <xf numFmtId="0" fontId="8" fillId="0" borderId="0"/>
    <xf numFmtId="0" fontId="17" fillId="5" borderId="0" applyNumberFormat="0" applyBorder="0" applyProtection="0">
      <alignment horizontal="left" indent="1"/>
    </xf>
    <xf numFmtId="0" fontId="40" fillId="0" borderId="0" applyNumberForma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cellStyleXfs>
  <cellXfs count="613">
    <xf numFmtId="0" fontId="0" fillId="0" borderId="0" xfId="0"/>
    <xf numFmtId="0" fontId="0" fillId="0" borderId="0" xfId="0" applyAlignment="1">
      <alignment vertical="center"/>
    </xf>
    <xf numFmtId="0" fontId="18" fillId="0" borderId="0" xfId="0" applyFont="1" applyAlignment="1">
      <alignment vertical="center"/>
    </xf>
    <xf numFmtId="0" fontId="20" fillId="0" borderId="6" xfId="0" applyFont="1" applyBorder="1" applyAlignment="1">
      <alignment vertical="center"/>
    </xf>
    <xf numFmtId="0" fontId="18" fillId="0" borderId="6" xfId="0" applyFont="1" applyBorder="1" applyAlignment="1">
      <alignment horizontal="left" vertical="center"/>
    </xf>
    <xf numFmtId="0" fontId="19" fillId="0" borderId="0" xfId="0" applyFont="1" applyAlignment="1">
      <alignment horizontal="left" vertical="center"/>
    </xf>
    <xf numFmtId="0" fontId="19" fillId="10" borderId="6" xfId="0" applyFont="1" applyFill="1" applyBorder="1" applyAlignment="1">
      <alignment vertical="center"/>
    </xf>
    <xf numFmtId="0" fontId="18" fillId="0" borderId="0" xfId="0" applyFont="1" applyAlignment="1">
      <alignment horizontal="left" vertical="center"/>
    </xf>
    <xf numFmtId="0" fontId="0" fillId="0" borderId="6" xfId="0" applyBorder="1"/>
    <xf numFmtId="0" fontId="22" fillId="18" borderId="57" xfId="0" applyFont="1" applyFill="1" applyBorder="1" applyAlignment="1">
      <alignment horizontal="center" vertical="center"/>
    </xf>
    <xf numFmtId="0" fontId="22" fillId="18" borderId="68" xfId="0" applyFont="1" applyFill="1" applyBorder="1" applyAlignment="1">
      <alignment horizontal="left" vertical="center" wrapText="1"/>
    </xf>
    <xf numFmtId="0" fontId="22" fillId="0" borderId="6" xfId="0" applyFont="1" applyBorder="1" applyAlignment="1">
      <alignment horizontal="center" vertical="center"/>
    </xf>
    <xf numFmtId="0" fontId="22" fillId="0" borderId="6" xfId="0" applyFont="1" applyBorder="1" applyAlignment="1">
      <alignment horizontal="left" vertical="center" wrapText="1"/>
    </xf>
    <xf numFmtId="0" fontId="23" fillId="0" borderId="6" xfId="0" applyFont="1" applyBorder="1"/>
    <xf numFmtId="0" fontId="0" fillId="0" borderId="12" xfId="0" applyBorder="1" applyAlignment="1">
      <alignment vertical="center"/>
    </xf>
    <xf numFmtId="0" fontId="28" fillId="0" borderId="0" xfId="0" applyFont="1" applyAlignment="1">
      <alignment vertical="center"/>
    </xf>
    <xf numFmtId="0" fontId="26" fillId="0" borderId="5" xfId="22" applyFont="1" applyBorder="1" applyAlignment="1">
      <alignment horizontal="center" vertical="center" wrapText="1"/>
    </xf>
    <xf numFmtId="0" fontId="26" fillId="9" borderId="64" xfId="22" applyFont="1" applyFill="1" applyBorder="1" applyAlignment="1">
      <alignment vertical="center" wrapText="1"/>
    </xf>
    <xf numFmtId="0" fontId="26" fillId="9" borderId="66" xfId="22" applyFont="1" applyFill="1" applyBorder="1" applyAlignment="1">
      <alignment vertical="center" wrapText="1"/>
    </xf>
    <xf numFmtId="0" fontId="26" fillId="9" borderId="67" xfId="22" applyFont="1" applyFill="1" applyBorder="1" applyAlignment="1">
      <alignment vertical="center" wrapText="1"/>
    </xf>
    <xf numFmtId="0" fontId="26" fillId="9" borderId="0" xfId="22" applyFont="1" applyFill="1" applyAlignment="1">
      <alignment vertical="center" wrapText="1"/>
    </xf>
    <xf numFmtId="0" fontId="30" fillId="9" borderId="0" xfId="22" applyFont="1" applyFill="1" applyAlignment="1">
      <alignment vertical="center" wrapText="1"/>
    </xf>
    <xf numFmtId="0" fontId="25" fillId="9" borderId="0" xfId="22" applyFont="1" applyFill="1" applyAlignment="1">
      <alignment vertical="center" wrapText="1"/>
    </xf>
    <xf numFmtId="0" fontId="25" fillId="9" borderId="2" xfId="22" applyFont="1" applyFill="1" applyBorder="1" applyAlignment="1">
      <alignment vertical="center" wrapText="1"/>
    </xf>
    <xf numFmtId="0" fontId="26" fillId="9" borderId="1" xfId="22" applyFont="1" applyFill="1" applyBorder="1" applyAlignment="1">
      <alignment vertical="center" wrapText="1"/>
    </xf>
    <xf numFmtId="0" fontId="26" fillId="0" borderId="1" xfId="22" applyFont="1" applyBorder="1" applyAlignment="1">
      <alignment vertical="center" wrapText="1"/>
    </xf>
    <xf numFmtId="0" fontId="26" fillId="0" borderId="0" xfId="22" applyFont="1" applyAlignment="1">
      <alignment vertical="center" wrapText="1"/>
    </xf>
    <xf numFmtId="0" fontId="26" fillId="0" borderId="0" xfId="22" applyFont="1" applyAlignment="1">
      <alignment horizontal="center" vertical="center" wrapText="1"/>
    </xf>
    <xf numFmtId="0" fontId="32" fillId="0" borderId="0" xfId="0" applyFont="1" applyAlignment="1">
      <alignment horizontal="center" vertical="center"/>
    </xf>
    <xf numFmtId="0" fontId="33" fillId="0" borderId="0" xfId="0" applyFont="1" applyAlignment="1">
      <alignment horizontal="center" vertical="center" wrapText="1"/>
    </xf>
    <xf numFmtId="0" fontId="28" fillId="0" borderId="0" xfId="0" applyFont="1" applyAlignment="1">
      <alignment horizontal="center" vertical="center"/>
    </xf>
    <xf numFmtId="0" fontId="30" fillId="0" borderId="0" xfId="22" applyFont="1" applyAlignment="1">
      <alignment vertical="center" wrapText="1"/>
    </xf>
    <xf numFmtId="0" fontId="25" fillId="0" borderId="0" xfId="22" applyFont="1" applyAlignment="1">
      <alignment vertical="center" wrapText="1"/>
    </xf>
    <xf numFmtId="0" fontId="25" fillId="0" borderId="2" xfId="22" applyFont="1" applyBorder="1" applyAlignment="1">
      <alignment vertical="center" wrapText="1"/>
    </xf>
    <xf numFmtId="0" fontId="26" fillId="0" borderId="2" xfId="22" applyFont="1" applyBorder="1" applyAlignment="1">
      <alignment horizontal="center" vertical="center" wrapText="1"/>
    </xf>
    <xf numFmtId="0" fontId="26" fillId="9" borderId="1" xfId="22" applyFont="1" applyFill="1" applyBorder="1" applyAlignment="1">
      <alignment horizontal="center" vertical="center" wrapText="1"/>
    </xf>
    <xf numFmtId="0" fontId="26" fillId="9" borderId="65" xfId="22" applyFont="1" applyFill="1" applyBorder="1" applyAlignment="1">
      <alignment horizontal="center" vertical="center" wrapText="1"/>
    </xf>
    <xf numFmtId="0" fontId="34" fillId="9" borderId="0" xfId="22" applyFont="1" applyFill="1" applyAlignment="1">
      <alignment horizontal="center" vertical="center" wrapText="1"/>
    </xf>
    <xf numFmtId="0" fontId="26" fillId="9" borderId="0" xfId="22" applyFont="1" applyFill="1" applyAlignment="1">
      <alignment horizontal="center" vertical="center" wrapText="1"/>
    </xf>
    <xf numFmtId="0" fontId="34" fillId="0" borderId="0" xfId="22" applyFont="1" applyAlignment="1">
      <alignment horizontal="center" vertical="center" wrapText="1"/>
    </xf>
    <xf numFmtId="0" fontId="26" fillId="2" borderId="0" xfId="22" applyFont="1" applyFill="1" applyAlignment="1">
      <alignment vertical="center" wrapText="1"/>
    </xf>
    <xf numFmtId="0" fontId="28" fillId="9" borderId="1" xfId="0" applyFont="1" applyFill="1" applyBorder="1" applyAlignment="1">
      <alignment vertical="center"/>
    </xf>
    <xf numFmtId="0" fontId="28" fillId="9" borderId="0" xfId="0" applyFont="1" applyFill="1" applyAlignment="1">
      <alignment vertical="center"/>
    </xf>
    <xf numFmtId="0" fontId="28" fillId="9" borderId="2" xfId="0" applyFont="1" applyFill="1" applyBorder="1" applyAlignment="1">
      <alignment vertical="center"/>
    </xf>
    <xf numFmtId="174" fontId="28" fillId="0" borderId="0" xfId="0" applyNumberFormat="1" applyFont="1" applyAlignment="1">
      <alignment vertical="center"/>
    </xf>
    <xf numFmtId="0" fontId="26" fillId="13" borderId="18" xfId="22" applyFont="1" applyFill="1" applyBorder="1" applyAlignment="1">
      <alignment horizontal="center" vertical="center" wrapText="1"/>
    </xf>
    <xf numFmtId="0" fontId="26" fillId="13" borderId="24" xfId="22" applyFont="1" applyFill="1" applyBorder="1" applyAlignment="1">
      <alignment horizontal="center" vertical="center" wrapText="1"/>
    </xf>
    <xf numFmtId="0" fontId="26" fillId="13" borderId="25" xfId="22" applyFont="1" applyFill="1" applyBorder="1" applyAlignment="1">
      <alignment horizontal="center" vertical="center" wrapText="1"/>
    </xf>
    <xf numFmtId="0" fontId="26" fillId="13" borderId="26" xfId="22" applyFont="1" applyFill="1" applyBorder="1" applyAlignment="1">
      <alignment horizontal="center" vertical="center" wrapText="1"/>
    </xf>
    <xf numFmtId="0" fontId="26" fillId="12" borderId="0" xfId="22" applyFont="1" applyFill="1" applyAlignment="1">
      <alignment vertical="center" wrapText="1"/>
    </xf>
    <xf numFmtId="174" fontId="28" fillId="0" borderId="0" xfId="14" applyNumberFormat="1" applyFont="1" applyBorder="1" applyAlignment="1">
      <alignment vertical="center"/>
    </xf>
    <xf numFmtId="0" fontId="26" fillId="13" borderId="20" xfId="22" applyFont="1" applyFill="1" applyBorder="1" applyAlignment="1">
      <alignment vertical="center" wrapText="1"/>
    </xf>
    <xf numFmtId="172" fontId="28" fillId="0" borderId="14" xfId="10" applyNumberFormat="1" applyFont="1" applyBorder="1" applyAlignment="1">
      <alignment vertical="center"/>
    </xf>
    <xf numFmtId="172" fontId="28" fillId="0" borderId="4" xfId="10" applyNumberFormat="1" applyFont="1" applyBorder="1" applyAlignment="1">
      <alignment vertical="center"/>
    </xf>
    <xf numFmtId="172" fontId="28" fillId="0" borderId="15" xfId="10" applyNumberFormat="1" applyFont="1" applyBorder="1" applyAlignment="1">
      <alignment vertical="center"/>
    </xf>
    <xf numFmtId="172" fontId="28" fillId="0" borderId="20" xfId="10" applyNumberFormat="1" applyFont="1" applyBorder="1" applyAlignment="1">
      <alignment vertical="center"/>
    </xf>
    <xf numFmtId="172" fontId="28" fillId="0" borderId="21" xfId="10" applyNumberFormat="1" applyFont="1" applyBorder="1" applyAlignment="1">
      <alignment vertical="center"/>
    </xf>
    <xf numFmtId="0" fontId="26" fillId="13" borderId="13" xfId="22" applyFont="1" applyFill="1" applyBorder="1" applyAlignment="1">
      <alignment vertical="center" wrapText="1"/>
    </xf>
    <xf numFmtId="172" fontId="28" fillId="0" borderId="13" xfId="10" applyNumberFormat="1" applyFont="1" applyBorder="1" applyAlignment="1">
      <alignment vertical="center"/>
    </xf>
    <xf numFmtId="172" fontId="28" fillId="0" borderId="6" xfId="10" applyNumberFormat="1" applyFont="1" applyBorder="1" applyAlignment="1">
      <alignment vertical="center"/>
    </xf>
    <xf numFmtId="9" fontId="28" fillId="0" borderId="12" xfId="28" applyFont="1" applyBorder="1" applyAlignment="1">
      <alignment vertical="center"/>
    </xf>
    <xf numFmtId="172" fontId="28" fillId="0" borderId="12" xfId="10" applyNumberFormat="1" applyFont="1" applyBorder="1" applyAlignment="1">
      <alignment vertical="center"/>
    </xf>
    <xf numFmtId="172" fontId="28" fillId="0" borderId="16" xfId="10" applyNumberFormat="1" applyFont="1" applyBorder="1" applyAlignment="1">
      <alignment vertical="center"/>
    </xf>
    <xf numFmtId="0" fontId="26" fillId="13" borderId="23" xfId="22" applyFont="1" applyFill="1" applyBorder="1" applyAlignment="1">
      <alignment vertical="center" wrapText="1"/>
    </xf>
    <xf numFmtId="172" fontId="28" fillId="0" borderId="23" xfId="10" applyNumberFormat="1" applyFont="1" applyBorder="1" applyAlignment="1">
      <alignment vertical="center"/>
    </xf>
    <xf numFmtId="172" fontId="28" fillId="0" borderId="5" xfId="10" applyNumberFormat="1" applyFont="1" applyBorder="1" applyAlignment="1">
      <alignment vertical="center"/>
    </xf>
    <xf numFmtId="172" fontId="28" fillId="0" borderId="27" xfId="10" applyNumberFormat="1" applyFont="1" applyBorder="1" applyAlignment="1">
      <alignment vertical="center"/>
    </xf>
    <xf numFmtId="0" fontId="28" fillId="0" borderId="0" xfId="0" applyFont="1"/>
    <xf numFmtId="0" fontId="26" fillId="13" borderId="6" xfId="22" applyFont="1" applyFill="1" applyBorder="1" applyAlignment="1">
      <alignment horizontal="center" vertical="center" wrapText="1"/>
    </xf>
    <xf numFmtId="168" fontId="26" fillId="0" borderId="5" xfId="11" applyFont="1" applyFill="1" applyBorder="1" applyAlignment="1" applyProtection="1">
      <alignment horizontal="center" vertical="center" wrapText="1"/>
    </xf>
    <xf numFmtId="0" fontId="25" fillId="0" borderId="1" xfId="22" applyFont="1" applyBorder="1" applyAlignment="1">
      <alignment horizontal="left" vertical="center" wrapText="1"/>
    </xf>
    <xf numFmtId="3" fontId="26" fillId="0" borderId="0" xfId="22" applyNumberFormat="1" applyFont="1" applyAlignment="1">
      <alignment horizontal="center" vertical="center" wrapText="1"/>
    </xf>
    <xf numFmtId="168" fontId="26" fillId="0" borderId="0" xfId="11" applyFont="1" applyFill="1" applyBorder="1" applyAlignment="1" applyProtection="1">
      <alignment horizontal="center" vertical="center" wrapText="1"/>
    </xf>
    <xf numFmtId="165" fontId="28" fillId="0" borderId="0" xfId="15" applyFont="1" applyAlignment="1">
      <alignment vertical="center"/>
    </xf>
    <xf numFmtId="0" fontId="26" fillId="0" borderId="3" xfId="22" applyFont="1" applyBorder="1" applyAlignment="1">
      <alignment horizontal="center" vertical="center" wrapText="1"/>
    </xf>
    <xf numFmtId="0" fontId="26" fillId="0" borderId="4" xfId="22" applyFont="1" applyBorder="1" applyAlignment="1">
      <alignment horizontal="left" vertical="center" wrapText="1"/>
    </xf>
    <xf numFmtId="0" fontId="26" fillId="10" borderId="5" xfId="22" applyFont="1" applyFill="1" applyBorder="1" applyAlignment="1">
      <alignment horizontal="left" vertical="center" wrapText="1"/>
    </xf>
    <xf numFmtId="173" fontId="26" fillId="10" borderId="5" xfId="28" applyNumberFormat="1" applyFont="1" applyFill="1" applyBorder="1" applyAlignment="1" applyProtection="1">
      <alignment vertical="center" wrapText="1"/>
    </xf>
    <xf numFmtId="9" fontId="26" fillId="10" borderId="5" xfId="28" applyFont="1" applyFill="1" applyBorder="1" applyAlignment="1" applyProtection="1">
      <alignment horizontal="center" vertical="center" wrapText="1"/>
    </xf>
    <xf numFmtId="165" fontId="33" fillId="0" borderId="0" xfId="15" applyFont="1" applyAlignment="1">
      <alignment vertical="center"/>
    </xf>
    <xf numFmtId="0" fontId="26" fillId="0" borderId="6" xfId="22" applyFont="1" applyBorder="1" applyAlignment="1">
      <alignment horizontal="left" vertical="center" wrapText="1"/>
    </xf>
    <xf numFmtId="9" fontId="25" fillId="0" borderId="6" xfId="29" applyFont="1" applyFill="1" applyBorder="1" applyAlignment="1" applyProtection="1">
      <alignment horizontal="center" vertical="center" wrapText="1"/>
      <protection locked="0"/>
    </xf>
    <xf numFmtId="9" fontId="26" fillId="0" borderId="6" xfId="22" applyNumberFormat="1" applyFont="1" applyBorder="1" applyAlignment="1">
      <alignment horizontal="center" vertical="center" wrapText="1"/>
    </xf>
    <xf numFmtId="0" fontId="33" fillId="0" borderId="0" xfId="0" applyFont="1" applyAlignment="1">
      <alignment vertical="center"/>
    </xf>
    <xf numFmtId="0" fontId="26" fillId="10" borderId="6" xfId="22" applyFont="1" applyFill="1" applyBorder="1" applyAlignment="1">
      <alignment horizontal="left" vertical="center" wrapText="1"/>
    </xf>
    <xf numFmtId="9" fontId="25" fillId="10" borderId="6" xfId="28" applyFont="1" applyFill="1" applyBorder="1" applyAlignment="1" applyProtection="1">
      <alignment horizontal="center" vertical="center" wrapText="1"/>
      <protection locked="0"/>
    </xf>
    <xf numFmtId="9" fontId="25" fillId="10" borderId="5" xfId="28" applyFont="1" applyFill="1" applyBorder="1" applyAlignment="1" applyProtection="1">
      <alignment horizontal="center" vertical="center" wrapText="1"/>
      <protection locked="0"/>
    </xf>
    <xf numFmtId="9" fontId="26" fillId="0" borderId="5" xfId="22" applyNumberFormat="1" applyFont="1" applyBorder="1" applyAlignment="1">
      <alignment horizontal="center" vertical="center" wrapText="1"/>
    </xf>
    <xf numFmtId="0" fontId="28" fillId="0" borderId="0" xfId="0" applyFont="1" applyAlignment="1">
      <alignment horizontal="left" vertical="center"/>
    </xf>
    <xf numFmtId="0" fontId="33" fillId="14" borderId="6" xfId="0" applyFont="1" applyFill="1" applyBorder="1" applyAlignment="1">
      <alignment horizontal="left" vertical="center"/>
    </xf>
    <xf numFmtId="0" fontId="33" fillId="14" borderId="6" xfId="0" applyFont="1" applyFill="1" applyBorder="1" applyAlignment="1">
      <alignment horizontal="center" vertical="center"/>
    </xf>
    <xf numFmtId="0" fontId="33" fillId="0" borderId="6" xfId="0" applyFont="1" applyBorder="1" applyAlignment="1">
      <alignment horizontal="left" vertical="center"/>
    </xf>
    <xf numFmtId="0" fontId="28" fillId="0" borderId="3" xfId="0" applyFont="1" applyBorder="1" applyAlignment="1">
      <alignment horizontal="left" vertical="center"/>
    </xf>
    <xf numFmtId="0" fontId="37" fillId="0" borderId="3" xfId="0" applyFont="1" applyBorder="1" applyAlignment="1">
      <alignment horizontal="left" vertical="center" wrapText="1"/>
    </xf>
    <xf numFmtId="0" fontId="28" fillId="0" borderId="6" xfId="0" applyFont="1" applyBorder="1" applyAlignment="1">
      <alignment vertical="center" wrapText="1"/>
    </xf>
    <xf numFmtId="0" fontId="28" fillId="0" borderId="4" xfId="0" applyFont="1" applyBorder="1" applyAlignment="1">
      <alignment vertical="center" wrapText="1"/>
    </xf>
    <xf numFmtId="0" fontId="33" fillId="16" borderId="6" xfId="0" applyFont="1" applyFill="1" applyBorder="1" applyAlignment="1">
      <alignment horizontal="left" vertical="center"/>
    </xf>
    <xf numFmtId="0" fontId="28" fillId="16" borderId="4" xfId="0" applyFont="1" applyFill="1" applyBorder="1" applyAlignment="1">
      <alignment vertical="center" wrapText="1"/>
    </xf>
    <xf numFmtId="0" fontId="28" fillId="0" borderId="4" xfId="0" applyFont="1" applyBorder="1" applyAlignment="1">
      <alignment horizontal="left" vertical="center" wrapText="1"/>
    </xf>
    <xf numFmtId="0" fontId="28" fillId="16" borderId="4" xfId="0" applyFont="1" applyFill="1" applyBorder="1" applyAlignment="1">
      <alignment horizontal="left" vertical="center" wrapText="1"/>
    </xf>
    <xf numFmtId="0" fontId="33" fillId="0" borderId="6" xfId="0" applyFont="1" applyBorder="1" applyAlignment="1">
      <alignment horizontal="left" vertical="center" wrapText="1"/>
    </xf>
    <xf numFmtId="0" fontId="33" fillId="16" borderId="6" xfId="0" applyFont="1" applyFill="1" applyBorder="1" applyAlignment="1">
      <alignment horizontal="left" vertical="center" wrapText="1"/>
    </xf>
    <xf numFmtId="0" fontId="33" fillId="0" borderId="6" xfId="0" applyFont="1" applyBorder="1" applyAlignment="1">
      <alignment vertical="center" wrapText="1"/>
    </xf>
    <xf numFmtId="0" fontId="28" fillId="0" borderId="6" xfId="0" applyFont="1" applyBorder="1" applyAlignment="1">
      <alignment horizontal="left" vertical="center" wrapText="1"/>
    </xf>
    <xf numFmtId="0" fontId="25" fillId="9" borderId="6" xfId="0" applyFont="1" applyFill="1" applyBorder="1" applyAlignment="1">
      <alignment horizontal="left" vertical="center" wrapText="1"/>
    </xf>
    <xf numFmtId="0" fontId="26" fillId="10" borderId="3" xfId="0" applyFont="1" applyFill="1" applyBorder="1" applyAlignment="1">
      <alignment horizontal="center" vertical="center" wrapText="1"/>
    </xf>
    <xf numFmtId="0" fontId="28" fillId="0" borderId="6" xfId="0" applyFont="1" applyBorder="1" applyAlignment="1">
      <alignment vertical="center"/>
    </xf>
    <xf numFmtId="9" fontId="28" fillId="0" borderId="6" xfId="28" applyFont="1" applyBorder="1" applyAlignment="1">
      <alignment vertical="center"/>
    </xf>
    <xf numFmtId="9" fontId="28" fillId="0" borderId="0" xfId="28" applyFont="1" applyAlignment="1">
      <alignment vertical="center"/>
    </xf>
    <xf numFmtId="0" fontId="26" fillId="13" borderId="6" xfId="0" applyFont="1" applyFill="1" applyBorder="1" applyAlignment="1">
      <alignment horizontal="left" vertical="center" wrapText="1"/>
    </xf>
    <xf numFmtId="0" fontId="26" fillId="13" borderId="6" xfId="0" applyFont="1" applyFill="1" applyBorder="1" applyAlignment="1">
      <alignment vertical="center" wrapText="1"/>
    </xf>
    <xf numFmtId="0" fontId="38" fillId="9" borderId="0" xfId="0" applyFont="1" applyFill="1" applyAlignment="1">
      <alignment vertical="center"/>
    </xf>
    <xf numFmtId="0" fontId="38" fillId="9" borderId="0" xfId="0" applyFont="1" applyFill="1" applyAlignment="1">
      <alignment horizontal="center" vertical="center"/>
    </xf>
    <xf numFmtId="0" fontId="26" fillId="10" borderId="12" xfId="0" applyFont="1" applyFill="1" applyBorder="1" applyAlignment="1">
      <alignment horizontal="center" vertical="center" wrapText="1"/>
    </xf>
    <xf numFmtId="0" fontId="39" fillId="10" borderId="17" xfId="0" applyFont="1" applyFill="1" applyBorder="1" applyAlignment="1">
      <alignment horizontal="center" vertical="center" wrapText="1"/>
    </xf>
    <xf numFmtId="0" fontId="39" fillId="10" borderId="4" xfId="0" applyFont="1" applyFill="1" applyBorder="1" applyAlignment="1">
      <alignment horizontal="center" vertical="center" wrapText="1"/>
    </xf>
    <xf numFmtId="49" fontId="26" fillId="10" borderId="3" xfId="0" applyNumberFormat="1" applyFont="1" applyFill="1" applyBorder="1" applyAlignment="1">
      <alignment horizontal="center" vertical="center" wrapText="1"/>
    </xf>
    <xf numFmtId="0" fontId="39" fillId="10" borderId="3" xfId="0" applyFont="1" applyFill="1" applyBorder="1" applyAlignment="1">
      <alignment horizontal="center" vertical="center" wrapText="1"/>
    </xf>
    <xf numFmtId="49" fontId="39" fillId="10" borderId="3" xfId="0" applyNumberFormat="1" applyFont="1" applyFill="1" applyBorder="1" applyAlignment="1">
      <alignment horizontal="center" vertical="center" wrapText="1"/>
    </xf>
    <xf numFmtId="0" fontId="38" fillId="0" borderId="6" xfId="0" applyFont="1" applyBorder="1" applyAlignment="1">
      <alignment vertical="center"/>
    </xf>
    <xf numFmtId="176" fontId="38" fillId="0" borderId="6" xfId="14" applyNumberFormat="1" applyFont="1" applyBorder="1" applyAlignment="1">
      <alignment vertical="center"/>
    </xf>
    <xf numFmtId="0" fontId="38" fillId="12" borderId="6" xfId="0" applyFont="1" applyFill="1" applyBorder="1" applyAlignment="1">
      <alignment horizontal="center" vertical="center"/>
    </xf>
    <xf numFmtId="175" fontId="37" fillId="11" borderId="6" xfId="15" applyNumberFormat="1" applyFont="1" applyFill="1" applyBorder="1" applyAlignment="1">
      <alignment horizontal="center" vertical="center"/>
    </xf>
    <xf numFmtId="175" fontId="37" fillId="0" borderId="6" xfId="15" applyNumberFormat="1" applyFont="1" applyFill="1" applyBorder="1" applyAlignment="1">
      <alignment horizontal="center" vertical="center"/>
    </xf>
    <xf numFmtId="0" fontId="37" fillId="0" borderId="6" xfId="0" applyFont="1" applyBorder="1" applyAlignment="1">
      <alignment vertical="center"/>
    </xf>
    <xf numFmtId="0" fontId="37" fillId="0" borderId="6" xfId="0" applyFont="1" applyBorder="1" applyAlignment="1">
      <alignment vertical="center" wrapText="1"/>
    </xf>
    <xf numFmtId="0" fontId="37" fillId="11" borderId="6" xfId="0" applyFont="1" applyFill="1" applyBorder="1" applyAlignment="1">
      <alignment horizontal="left" vertical="center"/>
    </xf>
    <xf numFmtId="0" fontId="37" fillId="11" borderId="6" xfId="0" applyFont="1" applyFill="1" applyBorder="1" applyAlignment="1">
      <alignment horizontal="center" vertical="center"/>
    </xf>
    <xf numFmtId="176" fontId="37" fillId="11" borderId="6" xfId="14" applyNumberFormat="1" applyFont="1" applyFill="1" applyBorder="1" applyAlignment="1">
      <alignment horizontal="center" vertical="center"/>
    </xf>
    <xf numFmtId="0" fontId="37" fillId="12" borderId="6" xfId="0" applyFont="1" applyFill="1" applyBorder="1" applyAlignment="1">
      <alignment horizontal="center" vertical="center"/>
    </xf>
    <xf numFmtId="175" fontId="37" fillId="11" borderId="6" xfId="0" applyNumberFormat="1" applyFont="1" applyFill="1" applyBorder="1" applyAlignment="1">
      <alignment horizontal="center" vertical="center"/>
    </xf>
    <xf numFmtId="0" fontId="27" fillId="0" borderId="22" xfId="0" applyFont="1" applyBorder="1" applyAlignment="1">
      <alignment horizontal="left" vertical="center" wrapText="1"/>
    </xf>
    <xf numFmtId="0" fontId="27" fillId="0" borderId="16" xfId="0" applyFont="1" applyBorder="1" applyAlignment="1">
      <alignment horizontal="left" vertical="center" wrapText="1"/>
    </xf>
    <xf numFmtId="0" fontId="29" fillId="0" borderId="28" xfId="0" applyFont="1" applyBorder="1" applyAlignment="1">
      <alignment horizontal="left" vertical="center" wrapText="1"/>
    </xf>
    <xf numFmtId="0" fontId="26" fillId="13" borderId="23" xfId="22" applyFont="1" applyFill="1" applyBorder="1" applyAlignment="1">
      <alignment horizontal="center" vertical="center" wrapText="1"/>
    </xf>
    <xf numFmtId="0" fontId="26" fillId="13" borderId="5" xfId="22" applyFont="1" applyFill="1" applyBorder="1" applyAlignment="1">
      <alignment horizontal="center" vertical="center" wrapText="1"/>
    </xf>
    <xf numFmtId="0" fontId="28" fillId="0" borderId="14" xfId="0" applyFont="1" applyBorder="1"/>
    <xf numFmtId="0" fontId="28" fillId="0" borderId="4" xfId="0" applyFont="1" applyBorder="1"/>
    <xf numFmtId="0" fontId="28" fillId="0" borderId="13" xfId="0" applyFont="1" applyBorder="1"/>
    <xf numFmtId="0" fontId="28" fillId="0" borderId="6" xfId="0" applyFont="1" applyBorder="1"/>
    <xf numFmtId="0" fontId="28" fillId="0" borderId="23" xfId="0" applyFont="1" applyBorder="1"/>
    <xf numFmtId="0" fontId="28" fillId="0" borderId="5" xfId="0" applyFont="1" applyBorder="1"/>
    <xf numFmtId="0" fontId="25" fillId="0" borderId="0" xfId="0" applyFont="1" applyAlignment="1">
      <alignment vertical="center"/>
    </xf>
    <xf numFmtId="0" fontId="25" fillId="0" borderId="0" xfId="22" applyFont="1" applyAlignment="1">
      <alignment horizontal="center" vertical="center" wrapText="1"/>
    </xf>
    <xf numFmtId="0" fontId="25" fillId="0" borderId="2" xfId="22" applyFont="1" applyBorder="1" applyAlignment="1">
      <alignment horizontal="center" vertical="center" wrapText="1"/>
    </xf>
    <xf numFmtId="165" fontId="25" fillId="0" borderId="0" xfId="15" applyFont="1" applyAlignment="1">
      <alignment vertical="center"/>
    </xf>
    <xf numFmtId="9" fontId="25" fillId="10" borderId="5" xfId="30" applyFont="1" applyFill="1" applyBorder="1" applyAlignment="1" applyProtection="1">
      <alignment vertical="center" wrapText="1"/>
    </xf>
    <xf numFmtId="0" fontId="18" fillId="0" borderId="6" xfId="0" applyFont="1" applyBorder="1" applyAlignment="1">
      <alignment horizontal="center" vertical="center" wrapText="1"/>
    </xf>
    <xf numFmtId="0" fontId="18" fillId="0" borderId="6" xfId="0" applyFont="1" applyBorder="1" applyAlignment="1">
      <alignment horizontal="left" vertical="center" wrapText="1"/>
    </xf>
    <xf numFmtId="168" fontId="18" fillId="0" borderId="6" xfId="11" applyFont="1" applyFill="1" applyBorder="1" applyAlignment="1">
      <alignment horizontal="center" vertical="center" wrapText="1"/>
    </xf>
    <xf numFmtId="0" fontId="18" fillId="0" borderId="6" xfId="0" applyFont="1" applyBorder="1" applyAlignment="1">
      <alignment vertical="center" wrapText="1"/>
    </xf>
    <xf numFmtId="9" fontId="41" fillId="9" borderId="6" xfId="35" applyFont="1" applyFill="1" applyBorder="1" applyAlignment="1">
      <alignment vertical="center" wrapText="1"/>
    </xf>
    <xf numFmtId="0" fontId="41" fillId="0" borderId="6" xfId="35" applyNumberFormat="1" applyFont="1" applyFill="1" applyBorder="1" applyAlignment="1">
      <alignment vertical="center" wrapText="1"/>
    </xf>
    <xf numFmtId="0" fontId="41" fillId="9" borderId="6" xfId="28" applyNumberFormat="1" applyFont="1" applyFill="1" applyBorder="1" applyAlignment="1">
      <alignment vertical="center" wrapText="1"/>
    </xf>
    <xf numFmtId="0" fontId="35" fillId="0" borderId="0" xfId="0" applyFont="1" applyAlignment="1">
      <alignment vertical="center"/>
    </xf>
    <xf numFmtId="0" fontId="41" fillId="0" borderId="6" xfId="0" applyFont="1" applyBorder="1" applyAlignment="1">
      <alignment horizontal="center" vertical="center" wrapText="1"/>
    </xf>
    <xf numFmtId="9" fontId="26" fillId="0" borderId="3" xfId="22" applyNumberFormat="1" applyFont="1" applyBorder="1" applyAlignment="1">
      <alignment horizontal="center" vertical="center" wrapText="1"/>
    </xf>
    <xf numFmtId="172" fontId="26" fillId="0" borderId="3" xfId="10" applyNumberFormat="1" applyFont="1" applyFill="1" applyBorder="1" applyAlignment="1" applyProtection="1">
      <alignment horizontal="center" vertical="center" wrapText="1"/>
    </xf>
    <xf numFmtId="0" fontId="26" fillId="10" borderId="19" xfId="22" applyFont="1" applyFill="1" applyBorder="1" applyAlignment="1">
      <alignment horizontal="left" vertical="center" wrapText="1"/>
    </xf>
    <xf numFmtId="9" fontId="25" fillId="10" borderId="19" xfId="28" applyFont="1" applyFill="1" applyBorder="1" applyAlignment="1" applyProtection="1">
      <alignment horizontal="center" vertical="center" wrapText="1"/>
      <protection locked="0"/>
    </xf>
    <xf numFmtId="9" fontId="26" fillId="0" borderId="19" xfId="22" applyNumberFormat="1" applyFont="1" applyBorder="1" applyAlignment="1">
      <alignment horizontal="center" vertical="center" wrapText="1"/>
    </xf>
    <xf numFmtId="177" fontId="38" fillId="0" borderId="6" xfId="14" applyNumberFormat="1" applyFont="1" applyBorder="1" applyAlignment="1">
      <alignment vertical="center"/>
    </xf>
    <xf numFmtId="41" fontId="28" fillId="0" borderId="0" xfId="0" applyNumberFormat="1" applyFont="1" applyAlignment="1">
      <alignment vertical="center"/>
    </xf>
    <xf numFmtId="0" fontId="28" fillId="0" borderId="16" xfId="0" applyFont="1" applyBorder="1" applyAlignment="1">
      <alignment vertical="center"/>
    </xf>
    <xf numFmtId="172" fontId="28" fillId="0" borderId="28" xfId="10" applyNumberFormat="1" applyFont="1" applyBorder="1" applyAlignment="1">
      <alignment vertical="center"/>
    </xf>
    <xf numFmtId="172" fontId="26" fillId="0" borderId="3" xfId="10" applyNumberFormat="1" applyFont="1" applyFill="1" applyBorder="1" applyAlignment="1" applyProtection="1">
      <alignment horizontal="right" vertical="center" wrapText="1"/>
    </xf>
    <xf numFmtId="173" fontId="25" fillId="0" borderId="6" xfId="29" applyNumberFormat="1" applyFont="1" applyFill="1" applyBorder="1" applyAlignment="1" applyProtection="1">
      <alignment horizontal="center" vertical="center" wrapText="1"/>
      <protection locked="0"/>
    </xf>
    <xf numFmtId="0" fontId="25" fillId="10" borderId="5" xfId="28" applyNumberFormat="1" applyFont="1" applyFill="1" applyBorder="1" applyAlignment="1" applyProtection="1">
      <alignment horizontal="center" vertical="center" wrapText="1"/>
      <protection locked="0"/>
    </xf>
    <xf numFmtId="0" fontId="28" fillId="0" borderId="0" xfId="0" applyFont="1" applyAlignment="1">
      <alignment vertical="center" wrapText="1"/>
    </xf>
    <xf numFmtId="9" fontId="28" fillId="0" borderId="6" xfId="28" applyFont="1" applyBorder="1" applyAlignment="1">
      <alignment vertical="center" wrapText="1"/>
    </xf>
    <xf numFmtId="0" fontId="19" fillId="10" borderId="7" xfId="0" applyFont="1" applyFill="1" applyBorder="1" applyAlignment="1">
      <alignment horizontal="center" vertical="center"/>
    </xf>
    <xf numFmtId="0" fontId="19" fillId="10" borderId="3" xfId="0" applyFont="1" applyFill="1" applyBorder="1" applyAlignment="1">
      <alignment horizontal="center" vertical="center" wrapText="1"/>
    </xf>
    <xf numFmtId="0" fontId="19" fillId="0" borderId="6" xfId="0" applyFont="1" applyBorder="1" applyAlignment="1">
      <alignment horizontal="center" vertical="center" wrapText="1"/>
    </xf>
    <xf numFmtId="0" fontId="18" fillId="0" borderId="6" xfId="0" applyFont="1" applyBorder="1" applyAlignment="1">
      <alignment horizontal="center" vertical="center"/>
    </xf>
    <xf numFmtId="0" fontId="18" fillId="0" borderId="29" xfId="0" applyFont="1" applyBorder="1" applyAlignment="1">
      <alignment horizontal="center" vertical="center"/>
    </xf>
    <xf numFmtId="0" fontId="19" fillId="10" borderId="29" xfId="0" applyFont="1" applyFill="1" applyBorder="1" applyAlignment="1">
      <alignment vertical="center"/>
    </xf>
    <xf numFmtId="0" fontId="44" fillId="10" borderId="7" xfId="0" applyFont="1" applyFill="1" applyBorder="1" applyAlignment="1">
      <alignment vertical="center"/>
    </xf>
    <xf numFmtId="0" fontId="19" fillId="10" borderId="7" xfId="0" applyFont="1" applyFill="1" applyBorder="1" applyAlignment="1">
      <alignment vertical="center"/>
    </xf>
    <xf numFmtId="0" fontId="19" fillId="10" borderId="8" xfId="0" applyFont="1" applyFill="1" applyBorder="1" applyAlignment="1">
      <alignment vertical="center"/>
    </xf>
    <xf numFmtId="0" fontId="19" fillId="10" borderId="0" xfId="0" applyFont="1" applyFill="1" applyAlignment="1">
      <alignment horizontal="center" vertical="center"/>
    </xf>
    <xf numFmtId="0" fontId="18" fillId="0" borderId="30" xfId="0" applyFont="1" applyBorder="1" applyAlignment="1">
      <alignment horizontal="center" vertical="center"/>
    </xf>
    <xf numFmtId="0" fontId="19" fillId="10" borderId="30" xfId="0" applyFont="1" applyFill="1" applyBorder="1" applyAlignment="1">
      <alignment vertical="center"/>
    </xf>
    <xf numFmtId="0" fontId="44" fillId="10" borderId="0" xfId="0" applyFont="1" applyFill="1" applyAlignment="1">
      <alignment vertical="center"/>
    </xf>
    <xf numFmtId="0" fontId="19" fillId="10" borderId="0" xfId="0" applyFont="1" applyFill="1" applyAlignment="1">
      <alignment vertical="center"/>
    </xf>
    <xf numFmtId="0" fontId="19" fillId="10" borderId="9" xfId="0" applyFont="1" applyFill="1" applyBorder="1" applyAlignment="1">
      <alignment vertical="center"/>
    </xf>
    <xf numFmtId="0" fontId="18" fillId="0" borderId="15" xfId="0" applyFont="1" applyBorder="1" applyAlignment="1">
      <alignment horizontal="center" vertical="center"/>
    </xf>
    <xf numFmtId="0" fontId="19" fillId="10" borderId="15" xfId="0" applyFont="1" applyFill="1" applyBorder="1" applyAlignment="1">
      <alignment vertical="center"/>
    </xf>
    <xf numFmtId="0" fontId="44" fillId="10" borderId="10" xfId="0" applyFont="1" applyFill="1" applyBorder="1" applyAlignment="1">
      <alignment vertical="center"/>
    </xf>
    <xf numFmtId="0" fontId="19" fillId="10" borderId="10" xfId="0" applyFont="1" applyFill="1" applyBorder="1" applyAlignment="1">
      <alignment horizontal="center" vertical="center"/>
    </xf>
    <xf numFmtId="0" fontId="19" fillId="10" borderId="10" xfId="0" applyFont="1" applyFill="1" applyBorder="1" applyAlignment="1">
      <alignment vertical="center"/>
    </xf>
    <xf numFmtId="0" fontId="19" fillId="10" borderId="11" xfId="0" applyFont="1" applyFill="1" applyBorder="1" applyAlignment="1">
      <alignment vertical="center"/>
    </xf>
    <xf numFmtId="0" fontId="42" fillId="10" borderId="3" xfId="0" applyFont="1" applyFill="1" applyBorder="1" applyAlignment="1">
      <alignment horizontal="center" vertical="center" wrapText="1"/>
    </xf>
    <xf numFmtId="9" fontId="19" fillId="10" borderId="3" xfId="28" applyFont="1" applyFill="1" applyBorder="1" applyAlignment="1">
      <alignment horizontal="center" vertical="center" wrapText="1"/>
    </xf>
    <xf numFmtId="0" fontId="18" fillId="0" borderId="6" xfId="0" applyFont="1" applyBorder="1" applyAlignment="1">
      <alignment vertical="center"/>
    </xf>
    <xf numFmtId="0" fontId="41" fillId="0" borderId="6" xfId="0" applyFont="1" applyBorder="1" applyAlignment="1">
      <alignment horizontal="center" vertical="center"/>
    </xf>
    <xf numFmtId="9" fontId="18" fillId="0" borderId="6" xfId="28" applyFont="1" applyBorder="1" applyAlignment="1">
      <alignment vertical="center"/>
    </xf>
    <xf numFmtId="3" fontId="41" fillId="0" borderId="6" xfId="0" applyNumberFormat="1" applyFont="1" applyBorder="1" applyAlignment="1">
      <alignment horizontal="center" vertical="center"/>
    </xf>
    <xf numFmtId="3" fontId="18" fillId="0" borderId="6" xfId="0" applyNumberFormat="1" applyFont="1" applyBorder="1" applyAlignment="1">
      <alignment vertical="center"/>
    </xf>
    <xf numFmtId="0" fontId="18" fillId="0" borderId="6" xfId="0" applyFont="1" applyBorder="1" applyAlignment="1">
      <alignment horizontal="right" vertical="center"/>
    </xf>
    <xf numFmtId="2" fontId="41" fillId="0" borderId="6" xfId="22" applyNumberFormat="1" applyFont="1" applyBorder="1" applyAlignment="1">
      <alignment horizontal="left" vertical="center" wrapText="1"/>
    </xf>
    <xf numFmtId="0" fontId="41" fillId="0" borderId="6" xfId="0" applyFont="1" applyBorder="1" applyAlignment="1">
      <alignment horizontal="left" vertical="center" wrapText="1"/>
    </xf>
    <xf numFmtId="168" fontId="18" fillId="0" borderId="6" xfId="11" applyFont="1" applyBorder="1" applyAlignment="1">
      <alignment horizontal="center" vertical="center" wrapText="1"/>
    </xf>
    <xf numFmtId="0" fontId="18" fillId="0" borderId="6" xfId="28" applyNumberFormat="1" applyFont="1" applyBorder="1" applyAlignment="1">
      <alignment vertical="center"/>
    </xf>
    <xf numFmtId="168" fontId="41" fillId="0" borderId="6" xfId="11" applyFont="1" applyBorder="1" applyAlignment="1">
      <alignment horizontal="center" vertical="center" wrapText="1"/>
    </xf>
    <xf numFmtId="0" fontId="18" fillId="0" borderId="6" xfId="28" applyNumberFormat="1" applyFont="1" applyBorder="1" applyAlignment="1">
      <alignment vertical="center" wrapText="1"/>
    </xf>
    <xf numFmtId="0" fontId="41" fillId="0" borderId="6" xfId="28" applyNumberFormat="1" applyFont="1" applyBorder="1" applyAlignment="1">
      <alignment vertical="center"/>
    </xf>
    <xf numFmtId="0" fontId="41" fillId="0" borderId="6" xfId="0" applyFont="1" applyBorder="1" applyAlignment="1">
      <alignment vertical="center" wrapText="1"/>
    </xf>
    <xf numFmtId="9" fontId="18" fillId="0" borderId="6" xfId="28" applyFont="1" applyBorder="1" applyAlignment="1">
      <alignment vertical="center" wrapText="1"/>
    </xf>
    <xf numFmtId="0" fontId="18" fillId="9" borderId="6" xfId="0" applyFont="1" applyFill="1" applyBorder="1" applyAlignment="1">
      <alignment horizontal="left" vertical="center" wrapText="1"/>
    </xf>
    <xf numFmtId="0" fontId="18" fillId="9" borderId="6" xfId="0" applyFont="1" applyFill="1" applyBorder="1" applyAlignment="1">
      <alignment vertical="center" wrapText="1"/>
    </xf>
    <xf numFmtId="0" fontId="18" fillId="9" borderId="6" xfId="0" applyFont="1" applyFill="1" applyBorder="1" applyAlignment="1">
      <alignment horizontal="center" vertical="center" wrapText="1"/>
    </xf>
    <xf numFmtId="0" fontId="41" fillId="9" borderId="6" xfId="0" applyFont="1" applyFill="1" applyBorder="1" applyAlignment="1">
      <alignment vertical="center"/>
    </xf>
    <xf numFmtId="0" fontId="14" fillId="9" borderId="6" xfId="34" applyNumberFormat="1" applyFont="1" applyFill="1" applyBorder="1" applyAlignment="1">
      <alignment vertical="center" wrapText="1"/>
    </xf>
    <xf numFmtId="0" fontId="25" fillId="9" borderId="0" xfId="0" applyFont="1" applyFill="1" applyAlignment="1">
      <alignment vertical="center"/>
    </xf>
    <xf numFmtId="165" fontId="25" fillId="9" borderId="0" xfId="15" applyFont="1" applyFill="1" applyAlignment="1">
      <alignment vertical="center"/>
    </xf>
    <xf numFmtId="0" fontId="41" fillId="9" borderId="6" xfId="35" applyNumberFormat="1" applyFont="1" applyFill="1" applyBorder="1" applyAlignment="1">
      <alignment vertical="center" wrapText="1"/>
    </xf>
    <xf numFmtId="0" fontId="41" fillId="9" borderId="6" xfId="0" applyFont="1" applyFill="1" applyBorder="1" applyAlignment="1">
      <alignment vertical="center" wrapText="1"/>
    </xf>
    <xf numFmtId="0" fontId="40" fillId="9" borderId="6" xfId="34" applyNumberFormat="1" applyFill="1" applyBorder="1" applyAlignment="1">
      <alignment vertical="center" wrapText="1"/>
    </xf>
    <xf numFmtId="0" fontId="40" fillId="0" borderId="6" xfId="34" applyBorder="1" applyAlignment="1">
      <alignment vertical="center" wrapText="1"/>
    </xf>
    <xf numFmtId="0" fontId="40" fillId="0" borderId="6" xfId="34" applyNumberFormat="1" applyBorder="1" applyAlignment="1">
      <alignment vertical="center" wrapText="1"/>
    </xf>
    <xf numFmtId="0" fontId="40" fillId="0" borderId="0" xfId="34" applyAlignment="1">
      <alignment vertical="center" wrapText="1"/>
    </xf>
    <xf numFmtId="9" fontId="40" fillId="9" borderId="6" xfId="34" applyNumberFormat="1" applyFill="1" applyBorder="1" applyAlignment="1">
      <alignment vertical="center" wrapText="1"/>
    </xf>
    <xf numFmtId="9" fontId="40" fillId="0" borderId="6" xfId="34" applyNumberFormat="1" applyFill="1" applyBorder="1" applyAlignment="1">
      <alignment vertical="center" wrapText="1"/>
    </xf>
    <xf numFmtId="9" fontId="40" fillId="0" borderId="6" xfId="34" applyNumberFormat="1" applyBorder="1" applyAlignment="1">
      <alignment vertical="center" wrapText="1"/>
    </xf>
    <xf numFmtId="0" fontId="18" fillId="9" borderId="6" xfId="0" applyFont="1" applyFill="1" applyBorder="1" applyAlignment="1">
      <alignment vertical="center"/>
    </xf>
    <xf numFmtId="9" fontId="18" fillId="9" borderId="6" xfId="28" applyFont="1" applyFill="1" applyBorder="1" applyAlignment="1">
      <alignment vertical="center"/>
    </xf>
    <xf numFmtId="0" fontId="41" fillId="9" borderId="6" xfId="37" applyNumberFormat="1" applyFont="1" applyFill="1" applyBorder="1" applyAlignment="1">
      <alignment vertical="center" wrapText="1"/>
    </xf>
    <xf numFmtId="9" fontId="18" fillId="9" borderId="6" xfId="28" applyFont="1" applyFill="1" applyBorder="1" applyAlignment="1">
      <alignment vertical="center" wrapText="1"/>
    </xf>
    <xf numFmtId="0" fontId="18" fillId="9" borderId="6" xfId="0" applyFont="1" applyFill="1" applyBorder="1" applyAlignment="1">
      <alignment horizontal="center" vertical="center"/>
    </xf>
    <xf numFmtId="0" fontId="41" fillId="9" borderId="6" xfId="0" applyFont="1" applyFill="1" applyBorder="1" applyAlignment="1">
      <alignment horizontal="center" vertical="center" wrapText="1"/>
    </xf>
    <xf numFmtId="168" fontId="18" fillId="9" borderId="6" xfId="11" applyFont="1" applyFill="1" applyBorder="1" applyAlignment="1">
      <alignment horizontal="center" vertical="center" wrapText="1"/>
    </xf>
    <xf numFmtId="9" fontId="7" fillId="0" borderId="6" xfId="35" applyFont="1" applyFill="1" applyBorder="1" applyAlignment="1">
      <alignment vertical="center"/>
    </xf>
    <xf numFmtId="9" fontId="28" fillId="0" borderId="16" xfId="28" applyFont="1" applyBorder="1" applyAlignment="1">
      <alignment vertical="center"/>
    </xf>
    <xf numFmtId="0" fontId="26" fillId="10" borderId="5" xfId="28" applyNumberFormat="1" applyFont="1" applyFill="1" applyBorder="1" applyAlignment="1" applyProtection="1">
      <alignment horizontal="center" vertical="center" wrapText="1"/>
    </xf>
    <xf numFmtId="172" fontId="28" fillId="0" borderId="6" xfId="10" applyNumberFormat="1" applyFont="1" applyFill="1" applyBorder="1" applyAlignment="1">
      <alignment vertical="center"/>
    </xf>
    <xf numFmtId="9" fontId="28" fillId="0" borderId="6" xfId="35" applyFont="1" applyFill="1" applyBorder="1" applyAlignment="1">
      <alignment vertical="center"/>
    </xf>
    <xf numFmtId="41" fontId="28" fillId="0" borderId="6" xfId="12" applyFont="1" applyBorder="1" applyAlignment="1">
      <alignment vertical="center"/>
    </xf>
    <xf numFmtId="9" fontId="26" fillId="10" borderId="5" xfId="28" applyNumberFormat="1" applyFont="1" applyFill="1" applyBorder="1" applyAlignment="1" applyProtection="1">
      <alignment horizontal="center" vertical="center" wrapText="1"/>
    </xf>
    <xf numFmtId="172" fontId="26" fillId="0" borderId="3" xfId="10" applyNumberFormat="1" applyFont="1" applyBorder="1" applyAlignment="1">
      <alignment horizontal="center" vertical="center" wrapText="1"/>
    </xf>
    <xf numFmtId="172" fontId="26" fillId="10" borderId="5" xfId="10" applyNumberFormat="1" applyFont="1" applyFill="1" applyBorder="1" applyAlignment="1" applyProtection="1">
      <alignment horizontal="right" vertical="center" wrapText="1"/>
    </xf>
    <xf numFmtId="172" fontId="26" fillId="10" borderId="5" xfId="10" applyNumberFormat="1" applyFont="1" applyFill="1" applyBorder="1" applyAlignment="1" applyProtection="1">
      <alignment vertical="center" wrapText="1"/>
    </xf>
    <xf numFmtId="1" fontId="26" fillId="0" borderId="3" xfId="10" applyNumberFormat="1" applyFont="1" applyFill="1" applyBorder="1" applyAlignment="1" applyProtection="1">
      <alignment horizontal="center" vertical="center" wrapText="1"/>
    </xf>
    <xf numFmtId="173" fontId="26" fillId="10" borderId="5" xfId="28" applyNumberFormat="1" applyFont="1" applyFill="1" applyBorder="1" applyAlignment="1" applyProtection="1">
      <alignment horizontal="center" vertical="center" wrapText="1"/>
    </xf>
    <xf numFmtId="1" fontId="26" fillId="10" borderId="5" xfId="28" applyNumberFormat="1" applyFont="1" applyFill="1" applyBorder="1" applyAlignment="1" applyProtection="1">
      <alignment horizontal="center" vertical="center" wrapText="1"/>
    </xf>
    <xf numFmtId="0" fontId="25" fillId="9" borderId="12" xfId="0" applyFont="1" applyFill="1" applyBorder="1" applyAlignment="1">
      <alignment horizontal="left" vertical="center" wrapText="1"/>
    </xf>
    <xf numFmtId="0" fontId="25" fillId="9" borderId="38" xfId="0" applyFont="1" applyFill="1" applyBorder="1" applyAlignment="1">
      <alignment horizontal="left" vertical="center" wrapText="1"/>
    </xf>
    <xf numFmtId="0" fontId="36" fillId="17" borderId="12" xfId="0" applyFont="1" applyFill="1" applyBorder="1" applyAlignment="1">
      <alignment horizontal="center" vertical="center"/>
    </xf>
    <xf numFmtId="0" fontId="36" fillId="17" borderId="38" xfId="0" applyFont="1" applyFill="1" applyBorder="1" applyAlignment="1">
      <alignment horizontal="center" vertical="center"/>
    </xf>
    <xf numFmtId="0" fontId="33" fillId="15" borderId="12" xfId="0" applyFont="1" applyFill="1" applyBorder="1" applyAlignment="1">
      <alignment horizontal="left" vertical="center" wrapText="1"/>
    </xf>
    <xf numFmtId="0" fontId="33" fillId="15" borderId="38" xfId="0" applyFont="1" applyFill="1" applyBorder="1" applyAlignment="1">
      <alignment horizontal="left" vertical="center" wrapText="1"/>
    </xf>
    <xf numFmtId="0" fontId="33" fillId="19" borderId="12" xfId="0" applyFont="1" applyFill="1" applyBorder="1" applyAlignment="1">
      <alignment horizontal="center" vertical="center"/>
    </xf>
    <xf numFmtId="0" fontId="33" fillId="19" borderId="38" xfId="0" applyFont="1" applyFill="1" applyBorder="1" applyAlignment="1">
      <alignment horizontal="center" vertical="center"/>
    </xf>
    <xf numFmtId="9" fontId="25" fillId="9" borderId="29" xfId="22" applyNumberFormat="1" applyFont="1" applyFill="1" applyBorder="1" applyAlignment="1">
      <alignment horizontal="left" vertical="center" wrapText="1"/>
    </xf>
    <xf numFmtId="9" fontId="25" fillId="9" borderId="7" xfId="22" applyNumberFormat="1" applyFont="1" applyFill="1" applyBorder="1" applyAlignment="1">
      <alignment horizontal="left" vertical="center" wrapText="1"/>
    </xf>
    <xf numFmtId="9" fontId="25" fillId="9" borderId="8" xfId="22" applyNumberFormat="1" applyFont="1" applyFill="1" applyBorder="1" applyAlignment="1">
      <alignment horizontal="left" vertical="center" wrapText="1"/>
    </xf>
    <xf numFmtId="9" fontId="25" fillId="9" borderId="43" xfId="22" applyNumberFormat="1" applyFont="1" applyFill="1" applyBorder="1" applyAlignment="1">
      <alignment horizontal="left" vertical="center" wrapText="1"/>
    </xf>
    <xf numFmtId="9" fontId="25" fillId="9" borderId="44" xfId="22" applyNumberFormat="1" applyFont="1" applyFill="1" applyBorder="1" applyAlignment="1">
      <alignment horizontal="left" vertical="center" wrapText="1"/>
    </xf>
    <xf numFmtId="9" fontId="25" fillId="9" borderId="45" xfId="22" applyNumberFormat="1" applyFont="1" applyFill="1" applyBorder="1" applyAlignment="1">
      <alignment horizontal="left" vertical="center" wrapText="1"/>
    </xf>
    <xf numFmtId="9" fontId="40" fillId="9" borderId="29" xfId="34" applyNumberFormat="1" applyFill="1" applyBorder="1" applyAlignment="1">
      <alignment horizontal="center" vertical="center" wrapText="1"/>
    </xf>
    <xf numFmtId="9" fontId="25" fillId="9" borderId="7" xfId="22" applyNumberFormat="1" applyFont="1" applyFill="1" applyBorder="1" applyAlignment="1">
      <alignment horizontal="center" vertical="center" wrapText="1"/>
    </xf>
    <xf numFmtId="9" fontId="25" fillId="9" borderId="58" xfId="22" applyNumberFormat="1" applyFont="1" applyFill="1" applyBorder="1" applyAlignment="1">
      <alignment horizontal="center" vertical="center" wrapText="1"/>
    </xf>
    <xf numFmtId="9" fontId="25" fillId="9" borderId="43" xfId="22" applyNumberFormat="1" applyFont="1" applyFill="1" applyBorder="1" applyAlignment="1">
      <alignment horizontal="center" vertical="center" wrapText="1"/>
    </xf>
    <xf numFmtId="9" fontId="25" fillId="9" borderId="44" xfId="22" applyNumberFormat="1" applyFont="1" applyFill="1" applyBorder="1" applyAlignment="1">
      <alignment horizontal="center" vertical="center" wrapText="1"/>
    </xf>
    <xf numFmtId="9" fontId="25" fillId="9" borderId="47" xfId="22" applyNumberFormat="1" applyFont="1" applyFill="1" applyBorder="1" applyAlignment="1">
      <alignment horizontal="center" vertical="center" wrapText="1"/>
    </xf>
    <xf numFmtId="0" fontId="26" fillId="13" borderId="12" xfId="22" applyFont="1" applyFill="1" applyBorder="1" applyAlignment="1">
      <alignment horizontal="center" vertical="center" wrapText="1"/>
    </xf>
    <xf numFmtId="0" fontId="26" fillId="13" borderId="37" xfId="22" applyFont="1" applyFill="1" applyBorder="1" applyAlignment="1">
      <alignment horizontal="center" vertical="center" wrapText="1"/>
    </xf>
    <xf numFmtId="0" fontId="26" fillId="13" borderId="51" xfId="22" applyFont="1" applyFill="1" applyBorder="1" applyAlignment="1">
      <alignment horizontal="center" vertical="center" wrapText="1"/>
    </xf>
    <xf numFmtId="9" fontId="25" fillId="9" borderId="15" xfId="22" applyNumberFormat="1" applyFont="1" applyFill="1" applyBorder="1" applyAlignment="1">
      <alignment horizontal="center" vertical="center" wrapText="1"/>
    </xf>
    <xf numFmtId="9" fontId="25" fillId="9" borderId="10" xfId="22" applyNumberFormat="1" applyFont="1" applyFill="1" applyBorder="1" applyAlignment="1">
      <alignment horizontal="center" vertical="center" wrapText="1"/>
    </xf>
    <xf numFmtId="9" fontId="25" fillId="9" borderId="59" xfId="22" applyNumberFormat="1" applyFont="1" applyFill="1" applyBorder="1" applyAlignment="1">
      <alignment horizontal="center" vertical="center" wrapText="1"/>
    </xf>
    <xf numFmtId="9" fontId="25" fillId="9" borderId="15" xfId="22" applyNumberFormat="1" applyFont="1" applyFill="1" applyBorder="1" applyAlignment="1">
      <alignment horizontal="left" vertical="center" wrapText="1"/>
    </xf>
    <xf numFmtId="9" fontId="25" fillId="9" borderId="10" xfId="22" applyNumberFormat="1" applyFont="1" applyFill="1" applyBorder="1" applyAlignment="1">
      <alignment horizontal="left" vertical="center" wrapText="1"/>
    </xf>
    <xf numFmtId="9" fontId="25" fillId="9" borderId="11" xfId="22" applyNumberFormat="1" applyFont="1" applyFill="1" applyBorder="1" applyAlignment="1">
      <alignment horizontal="left" vertical="center" wrapText="1"/>
    </xf>
    <xf numFmtId="9" fontId="35" fillId="9" borderId="7" xfId="22" applyNumberFormat="1" applyFont="1" applyFill="1" applyBorder="1" applyAlignment="1">
      <alignment horizontal="left" vertical="center" wrapText="1"/>
    </xf>
    <xf numFmtId="9" fontId="35" fillId="9" borderId="8" xfId="22" applyNumberFormat="1" applyFont="1" applyFill="1" applyBorder="1" applyAlignment="1">
      <alignment horizontal="left" vertical="center" wrapText="1"/>
    </xf>
    <xf numFmtId="9" fontId="35" fillId="9" borderId="15" xfId="22" applyNumberFormat="1" applyFont="1" applyFill="1" applyBorder="1" applyAlignment="1">
      <alignment horizontal="left" vertical="center" wrapText="1"/>
    </xf>
    <xf numFmtId="9" fontId="35" fillId="9" borderId="10" xfId="22" applyNumberFormat="1" applyFont="1" applyFill="1" applyBorder="1" applyAlignment="1">
      <alignment horizontal="left" vertical="center" wrapText="1"/>
    </xf>
    <xf numFmtId="9" fontId="35" fillId="9" borderId="11" xfId="22" applyNumberFormat="1" applyFont="1" applyFill="1" applyBorder="1" applyAlignment="1">
      <alignment horizontal="left" vertical="center" wrapText="1"/>
    </xf>
    <xf numFmtId="2" fontId="14" fillId="0" borderId="8" xfId="22" applyNumberFormat="1" applyFont="1" applyBorder="1" applyAlignment="1">
      <alignment horizontal="center" vertical="center" wrapText="1"/>
    </xf>
    <xf numFmtId="2" fontId="14" fillId="0" borderId="45" xfId="22" applyNumberFormat="1" applyFont="1" applyBorder="1" applyAlignment="1">
      <alignment horizontal="center" vertical="center" wrapText="1"/>
    </xf>
    <xf numFmtId="173" fontId="25" fillId="0" borderId="6" xfId="28" applyNumberFormat="1" applyFont="1" applyFill="1" applyBorder="1" applyAlignment="1">
      <alignment horizontal="center" vertical="center" wrapText="1"/>
    </xf>
    <xf numFmtId="173" fontId="25" fillId="0" borderId="5" xfId="28" applyNumberFormat="1" applyFont="1" applyFill="1" applyBorder="1" applyAlignment="1">
      <alignment horizontal="center" vertical="center" wrapText="1"/>
    </xf>
    <xf numFmtId="2" fontId="14" fillId="0" borderId="11" xfId="22" applyNumberFormat="1" applyFont="1" applyBorder="1" applyAlignment="1">
      <alignment horizontal="center" vertical="center" wrapText="1"/>
    </xf>
    <xf numFmtId="0" fontId="25" fillId="0" borderId="57" xfId="22" applyFont="1" applyBorder="1" applyAlignment="1">
      <alignment horizontal="center" vertical="center" wrapText="1"/>
    </xf>
    <xf numFmtId="0" fontId="25" fillId="0" borderId="18" xfId="22" applyFont="1" applyBorder="1" applyAlignment="1">
      <alignment horizontal="center" vertical="center" wrapText="1"/>
    </xf>
    <xf numFmtId="9" fontId="26" fillId="0" borderId="3" xfId="22" applyNumberFormat="1" applyFont="1" applyBorder="1" applyAlignment="1">
      <alignment horizontal="center" vertical="center" wrapText="1"/>
    </xf>
    <xf numFmtId="9" fontId="26" fillId="0" borderId="19" xfId="22" applyNumberFormat="1" applyFont="1" applyBorder="1" applyAlignment="1">
      <alignment horizontal="center" vertical="center" wrapText="1"/>
    </xf>
    <xf numFmtId="0" fontId="26" fillId="13" borderId="20" xfId="22" applyFont="1" applyFill="1" applyBorder="1" applyAlignment="1">
      <alignment horizontal="center" vertical="center" wrapText="1"/>
    </xf>
    <xf numFmtId="0" fontId="26" fillId="13" borderId="13" xfId="22" applyFont="1" applyFill="1" applyBorder="1" applyAlignment="1">
      <alignment horizontal="center" vertical="center" wrapText="1"/>
    </xf>
    <xf numFmtId="0" fontId="26" fillId="13" borderId="21" xfId="22" applyFont="1" applyFill="1" applyBorder="1" applyAlignment="1">
      <alignment horizontal="center" vertical="center" wrapText="1"/>
    </xf>
    <xf numFmtId="0" fontId="26" fillId="13" borderId="6" xfId="22" applyFont="1" applyFill="1" applyBorder="1" applyAlignment="1">
      <alignment horizontal="center" vertical="center" wrapText="1"/>
    </xf>
    <xf numFmtId="0" fontId="26" fillId="0" borderId="34" xfId="22" applyFont="1" applyBorder="1" applyAlignment="1">
      <alignment horizontal="center" vertical="center" wrapText="1"/>
    </xf>
    <xf numFmtId="0" fontId="26" fillId="0" borderId="35" xfId="22" applyFont="1" applyBorder="1" applyAlignment="1">
      <alignment horizontal="center" vertical="center" wrapText="1"/>
    </xf>
    <xf numFmtId="0" fontId="26" fillId="0" borderId="36" xfId="22" applyFont="1" applyBorder="1" applyAlignment="1">
      <alignment horizontal="center" vertical="center" wrapText="1"/>
    </xf>
    <xf numFmtId="0" fontId="26" fillId="13" borderId="38" xfId="22" applyFont="1" applyFill="1" applyBorder="1" applyAlignment="1">
      <alignment horizontal="center" vertical="center" wrapText="1"/>
    </xf>
    <xf numFmtId="0" fontId="26" fillId="13" borderId="39" xfId="22" applyFont="1" applyFill="1" applyBorder="1" applyAlignment="1">
      <alignment horizontal="center" vertical="center" wrapText="1"/>
    </xf>
    <xf numFmtId="0" fontId="26" fillId="13" borderId="4" xfId="22" applyFont="1" applyFill="1" applyBorder="1" applyAlignment="1">
      <alignment horizontal="center" vertical="center" wrapText="1"/>
    </xf>
    <xf numFmtId="0" fontId="26" fillId="13" borderId="40" xfId="22" applyFont="1" applyFill="1" applyBorder="1" applyAlignment="1">
      <alignment horizontal="center" vertical="center" wrapText="1"/>
    </xf>
    <xf numFmtId="0" fontId="26" fillId="13" borderId="41" xfId="22" applyFont="1" applyFill="1" applyBorder="1" applyAlignment="1">
      <alignment horizontal="center" vertical="center" wrapText="1"/>
    </xf>
    <xf numFmtId="0" fontId="26" fillId="13" borderId="42" xfId="22" applyFont="1" applyFill="1" applyBorder="1" applyAlignment="1">
      <alignment horizontal="center" vertical="center" wrapText="1"/>
    </xf>
    <xf numFmtId="9" fontId="25" fillId="9" borderId="29" xfId="30" applyFont="1" applyFill="1" applyBorder="1" applyAlignment="1" applyProtection="1">
      <alignment horizontal="left" vertical="center" wrapText="1"/>
    </xf>
    <xf numFmtId="9" fontId="25" fillId="9" borderId="7" xfId="30" applyFont="1" applyFill="1" applyBorder="1" applyAlignment="1" applyProtection="1">
      <alignment horizontal="left" vertical="center" wrapText="1"/>
    </xf>
    <xf numFmtId="9" fontId="25" fillId="9" borderId="8" xfId="30" applyFont="1" applyFill="1" applyBorder="1" applyAlignment="1" applyProtection="1">
      <alignment horizontal="left" vertical="center" wrapText="1"/>
    </xf>
    <xf numFmtId="9" fontId="25" fillId="9" borderId="43" xfId="30" applyFont="1" applyFill="1" applyBorder="1" applyAlignment="1" applyProtection="1">
      <alignment horizontal="left" vertical="center" wrapText="1"/>
    </xf>
    <xf numFmtId="9" fontId="25" fillId="9" borderId="44" xfId="30" applyFont="1" applyFill="1" applyBorder="1" applyAlignment="1" applyProtection="1">
      <alignment horizontal="left" vertical="center" wrapText="1"/>
    </xf>
    <xf numFmtId="9" fontId="25" fillId="9" borderId="45" xfId="30" applyFont="1" applyFill="1" applyBorder="1" applyAlignment="1" applyProtection="1">
      <alignment horizontal="left" vertical="center" wrapText="1"/>
    </xf>
    <xf numFmtId="9" fontId="25" fillId="9" borderId="6" xfId="30" applyFont="1" applyFill="1" applyBorder="1" applyAlignment="1" applyProtection="1">
      <alignment horizontal="left" vertical="center" wrapText="1"/>
    </xf>
    <xf numFmtId="9" fontId="25" fillId="9" borderId="5" xfId="30" applyFont="1" applyFill="1" applyBorder="1" applyAlignment="1" applyProtection="1">
      <alignment horizontal="left" vertical="center" wrapText="1"/>
    </xf>
    <xf numFmtId="9" fontId="25" fillId="9" borderId="16" xfId="30" applyFont="1" applyFill="1" applyBorder="1" applyAlignment="1" applyProtection="1">
      <alignment horizontal="left" vertical="center" wrapText="1"/>
    </xf>
    <xf numFmtId="9" fontId="25" fillId="9" borderId="28" xfId="30" applyFont="1" applyFill="1" applyBorder="1" applyAlignment="1" applyProtection="1">
      <alignment horizontal="left" vertical="center" wrapText="1"/>
    </xf>
    <xf numFmtId="0" fontId="26" fillId="13" borderId="22" xfId="22" applyFont="1" applyFill="1" applyBorder="1" applyAlignment="1">
      <alignment horizontal="center" vertical="center" wrapText="1"/>
    </xf>
    <xf numFmtId="0" fontId="26" fillId="9" borderId="20" xfId="22" applyFont="1" applyFill="1" applyBorder="1" applyAlignment="1">
      <alignment horizontal="center" vertical="center" wrapText="1"/>
    </xf>
    <xf numFmtId="0" fontId="26" fillId="9" borderId="21" xfId="22" applyFont="1" applyFill="1" applyBorder="1" applyAlignment="1">
      <alignment horizontal="center" vertical="center" wrapText="1"/>
    </xf>
    <xf numFmtId="0" fontId="26" fillId="9" borderId="22" xfId="22" applyFont="1" applyFill="1" applyBorder="1" applyAlignment="1">
      <alignment horizontal="center" vertical="center" wrapText="1"/>
    </xf>
    <xf numFmtId="0" fontId="26" fillId="13" borderId="16" xfId="22" applyFont="1" applyFill="1" applyBorder="1" applyAlignment="1">
      <alignment horizontal="center" vertical="center" wrapText="1"/>
    </xf>
    <xf numFmtId="0" fontId="25" fillId="13" borderId="6" xfId="22" applyFont="1" applyFill="1" applyBorder="1" applyAlignment="1">
      <alignment horizontal="center" vertical="center" wrapText="1"/>
    </xf>
    <xf numFmtId="0" fontId="26" fillId="13" borderId="34" xfId="22" applyFont="1" applyFill="1" applyBorder="1" applyAlignment="1">
      <alignment horizontal="left" vertical="center" wrapText="1"/>
    </xf>
    <xf numFmtId="0" fontId="26" fillId="13" borderId="36" xfId="22" applyFont="1" applyFill="1" applyBorder="1" applyAlignment="1">
      <alignment horizontal="left" vertical="center" wrapText="1"/>
    </xf>
    <xf numFmtId="0" fontId="26" fillId="13" borderId="1" xfId="22" applyFont="1" applyFill="1" applyBorder="1" applyAlignment="1">
      <alignment horizontal="left" vertical="center" wrapText="1"/>
    </xf>
    <xf numFmtId="0" fontId="26" fillId="13" borderId="2" xfId="22" applyFont="1" applyFill="1" applyBorder="1" applyAlignment="1">
      <alignment horizontal="left" vertical="center" wrapText="1"/>
    </xf>
    <xf numFmtId="0" fontId="26" fillId="13" borderId="46" xfId="22" applyFont="1" applyFill="1" applyBorder="1" applyAlignment="1">
      <alignment horizontal="left" vertical="center" wrapText="1"/>
    </xf>
    <xf numFmtId="0" fontId="26" fillId="13" borderId="47" xfId="22" applyFont="1" applyFill="1" applyBorder="1" applyAlignment="1">
      <alignment horizontal="left" vertical="center" wrapText="1"/>
    </xf>
    <xf numFmtId="0" fontId="26" fillId="13" borderId="35" xfId="22" applyFont="1" applyFill="1" applyBorder="1" applyAlignment="1">
      <alignment horizontal="left" vertical="center" wrapText="1"/>
    </xf>
    <xf numFmtId="0" fontId="26" fillId="13" borderId="0" xfId="22" applyFont="1" applyFill="1" applyAlignment="1">
      <alignment horizontal="left" vertical="center" wrapText="1"/>
    </xf>
    <xf numFmtId="0" fontId="26" fillId="13" borderId="44" xfId="22" applyFont="1" applyFill="1" applyBorder="1" applyAlignment="1">
      <alignment horizontal="left" vertical="center" wrapText="1"/>
    </xf>
    <xf numFmtId="0" fontId="26" fillId="13" borderId="31" xfId="22" applyFont="1" applyFill="1" applyBorder="1" applyAlignment="1">
      <alignment horizontal="left" vertical="center" wrapText="1"/>
    </xf>
    <xf numFmtId="0" fontId="26" fillId="13" borderId="33" xfId="22" applyFont="1" applyFill="1" applyBorder="1" applyAlignment="1">
      <alignment horizontal="left" vertical="center" wrapText="1"/>
    </xf>
    <xf numFmtId="0" fontId="28" fillId="0" borderId="48" xfId="0" applyFont="1" applyBorder="1" applyAlignment="1">
      <alignment horizontal="center" vertical="center"/>
    </xf>
    <xf numFmtId="0" fontId="28" fillId="0" borderId="49" xfId="0" applyFont="1" applyBorder="1" applyAlignment="1">
      <alignment horizontal="center" vertical="center"/>
    </xf>
    <xf numFmtId="0" fontId="26" fillId="0" borderId="1" xfId="22" applyFont="1" applyBorder="1" applyAlignment="1">
      <alignment horizontal="center" vertical="center" wrapText="1"/>
    </xf>
    <xf numFmtId="0" fontId="26" fillId="0" borderId="0" xfId="22" applyFont="1" applyAlignment="1">
      <alignment horizontal="center" vertical="center" wrapText="1"/>
    </xf>
    <xf numFmtId="0" fontId="26" fillId="0" borderId="2" xfId="22" applyFont="1" applyBorder="1" applyAlignment="1">
      <alignment horizontal="center" vertical="center" wrapText="1"/>
    </xf>
    <xf numFmtId="0" fontId="26" fillId="0" borderId="46" xfId="22" applyFont="1" applyBorder="1" applyAlignment="1">
      <alignment horizontal="center" vertical="center" wrapText="1"/>
    </xf>
    <xf numFmtId="0" fontId="26" fillId="0" borderId="44" xfId="22" applyFont="1" applyBorder="1" applyAlignment="1">
      <alignment horizontal="center" vertical="center" wrapText="1"/>
    </xf>
    <xf numFmtId="0" fontId="26" fillId="0" borderId="47" xfId="22" applyFont="1" applyBorder="1" applyAlignment="1">
      <alignment horizontal="center" vertical="center" wrapText="1"/>
    </xf>
    <xf numFmtId="0" fontId="34" fillId="0" borderId="31" xfId="22" applyFont="1" applyBorder="1" applyAlignment="1">
      <alignment horizontal="center" vertical="center" wrapText="1"/>
    </xf>
    <xf numFmtId="0" fontId="34" fillId="0" borderId="32" xfId="22" applyFont="1" applyBorder="1" applyAlignment="1">
      <alignment horizontal="center" vertical="center" wrapText="1"/>
    </xf>
    <xf numFmtId="0" fontId="34" fillId="0" borderId="33" xfId="22" applyFont="1" applyBorder="1" applyAlignment="1">
      <alignment horizontal="center" vertical="center" wrapText="1"/>
    </xf>
    <xf numFmtId="0" fontId="33" fillId="0" borderId="48" xfId="0" applyFont="1" applyBorder="1" applyAlignment="1">
      <alignment horizontal="center" vertical="center" wrapText="1"/>
    </xf>
    <xf numFmtId="0" fontId="33" fillId="0" borderId="49" xfId="0" applyFont="1" applyBorder="1" applyAlignment="1">
      <alignment horizontal="center" vertical="center" wrapText="1"/>
    </xf>
    <xf numFmtId="0" fontId="28" fillId="0" borderId="50" xfId="0" applyFont="1" applyBorder="1" applyAlignment="1">
      <alignment horizontal="center" vertical="center"/>
    </xf>
    <xf numFmtId="0" fontId="28" fillId="0" borderId="51" xfId="0" applyFont="1" applyBorder="1" applyAlignment="1">
      <alignment horizontal="center" vertical="center"/>
    </xf>
    <xf numFmtId="0" fontId="33" fillId="0" borderId="52" xfId="0" applyFont="1" applyBorder="1" applyAlignment="1">
      <alignment horizontal="center" vertical="center" wrapText="1"/>
    </xf>
    <xf numFmtId="0" fontId="33" fillId="0" borderId="53" xfId="0" applyFont="1" applyBorder="1" applyAlignment="1">
      <alignment horizontal="center" vertical="center" wrapText="1"/>
    </xf>
    <xf numFmtId="0" fontId="28" fillId="0" borderId="52" xfId="0" applyFont="1" applyBorder="1" applyAlignment="1">
      <alignment horizontal="center" vertical="center"/>
    </xf>
    <xf numFmtId="0" fontId="28" fillId="0" borderId="53" xfId="0" applyFont="1" applyBorder="1" applyAlignment="1">
      <alignment horizontal="center" vertical="center"/>
    </xf>
    <xf numFmtId="14" fontId="26" fillId="0" borderId="34" xfId="0" applyNumberFormat="1" applyFont="1" applyBorder="1" applyAlignment="1">
      <alignment horizontal="center" vertical="center"/>
    </xf>
    <xf numFmtId="0" fontId="26" fillId="0" borderId="36" xfId="0" applyFont="1" applyBorder="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46" xfId="0" applyFont="1" applyBorder="1" applyAlignment="1">
      <alignment horizontal="center" vertical="center"/>
    </xf>
    <xf numFmtId="0" fontId="26" fillId="0" borderId="47" xfId="0" applyFont="1" applyBorder="1" applyAlignment="1">
      <alignment horizontal="center" vertical="center"/>
    </xf>
    <xf numFmtId="0" fontId="26" fillId="13" borderId="31" xfId="22" applyFont="1" applyFill="1" applyBorder="1" applyAlignment="1">
      <alignment horizontal="center" vertical="center" wrapText="1"/>
    </xf>
    <xf numFmtId="0" fontId="26" fillId="13" borderId="33" xfId="22" applyFont="1" applyFill="1" applyBorder="1" applyAlignment="1">
      <alignment horizontal="center" vertical="center" wrapText="1"/>
    </xf>
    <xf numFmtId="0" fontId="31" fillId="0" borderId="54" xfId="0" applyFont="1" applyBorder="1" applyAlignment="1">
      <alignment horizontal="center" vertical="center"/>
    </xf>
    <xf numFmtId="0" fontId="31" fillId="0" borderId="55" xfId="0" applyFont="1" applyBorder="1" applyAlignment="1">
      <alignment horizontal="center" vertical="center"/>
    </xf>
    <xf numFmtId="0" fontId="31" fillId="0" borderId="56" xfId="0" applyFont="1" applyBorder="1" applyAlignment="1">
      <alignment horizontal="center" vertical="center"/>
    </xf>
    <xf numFmtId="0" fontId="33" fillId="0" borderId="50" xfId="0" applyFont="1" applyBorder="1" applyAlignment="1">
      <alignment horizontal="center" vertical="center" wrapText="1"/>
    </xf>
    <xf numFmtId="0" fontId="33" fillId="0" borderId="51" xfId="0" applyFont="1" applyBorder="1" applyAlignment="1">
      <alignment horizontal="center" vertical="center" wrapText="1"/>
    </xf>
    <xf numFmtId="0" fontId="25" fillId="0" borderId="34" xfId="22" applyFont="1" applyBorder="1" applyAlignment="1">
      <alignment horizontal="center" vertical="center" wrapText="1"/>
    </xf>
    <xf numFmtId="0" fontId="25" fillId="0" borderId="1" xfId="22" applyFont="1" applyBorder="1" applyAlignment="1">
      <alignment horizontal="center" vertical="center" wrapText="1"/>
    </xf>
    <xf numFmtId="0" fontId="25" fillId="0" borderId="46" xfId="22" applyFont="1" applyBorder="1" applyAlignment="1">
      <alignment horizontal="center" vertical="center" wrapText="1"/>
    </xf>
    <xf numFmtId="0" fontId="26" fillId="0" borderId="24" xfId="22" applyFont="1" applyBorder="1" applyAlignment="1">
      <alignment horizontal="center" vertical="center"/>
    </xf>
    <xf numFmtId="0" fontId="26" fillId="0" borderId="25" xfId="22" applyFont="1" applyBorder="1" applyAlignment="1">
      <alignment horizontal="center" vertical="center"/>
    </xf>
    <xf numFmtId="0" fontId="26" fillId="0" borderId="26" xfId="22" applyFont="1" applyBorder="1" applyAlignment="1">
      <alignment horizontal="center" vertical="center"/>
    </xf>
    <xf numFmtId="0" fontId="26" fillId="0" borderId="20" xfId="22" applyFont="1" applyBorder="1" applyAlignment="1">
      <alignment horizontal="center" vertical="center" wrapText="1"/>
    </xf>
    <xf numFmtId="0" fontId="26" fillId="0" borderId="21" xfId="22" applyFont="1" applyBorder="1" applyAlignment="1">
      <alignment horizontal="center" vertical="center" wrapText="1"/>
    </xf>
    <xf numFmtId="0" fontId="26" fillId="0" borderId="22" xfId="22" applyFont="1" applyBorder="1" applyAlignment="1">
      <alignment horizontal="center" vertical="center" wrapText="1"/>
    </xf>
    <xf numFmtId="0" fontId="26" fillId="0" borderId="23" xfId="22" applyFont="1" applyBorder="1" applyAlignment="1">
      <alignment horizontal="center" vertical="center" wrapText="1"/>
    </xf>
    <xf numFmtId="0" fontId="26" fillId="0" borderId="5" xfId="22" applyFont="1" applyBorder="1" applyAlignment="1">
      <alignment horizontal="center" vertical="center" wrapText="1"/>
    </xf>
    <xf numFmtId="0" fontId="26" fillId="0" borderId="28" xfId="22" applyFont="1" applyBorder="1" applyAlignment="1">
      <alignment horizontal="center" vertical="center" wrapText="1"/>
    </xf>
    <xf numFmtId="0" fontId="27" fillId="0" borderId="31" xfId="0" applyFont="1" applyBorder="1" applyAlignment="1">
      <alignment horizontal="left" vertical="center" wrapText="1"/>
    </xf>
    <xf numFmtId="0" fontId="27" fillId="0" borderId="32" xfId="0" applyFont="1" applyBorder="1" applyAlignment="1">
      <alignment horizontal="left" vertical="center" wrapText="1"/>
    </xf>
    <xf numFmtId="0" fontId="27" fillId="0" borderId="33" xfId="0" applyFont="1" applyBorder="1" applyAlignment="1">
      <alignment horizontal="left" vertical="center" wrapText="1"/>
    </xf>
    <xf numFmtId="0" fontId="29" fillId="0" borderId="31" xfId="0" applyFont="1" applyBorder="1" applyAlignment="1">
      <alignment horizontal="left" vertical="center" wrapText="1"/>
    </xf>
    <xf numFmtId="0" fontId="29" fillId="0" borderId="32" xfId="0" applyFont="1" applyBorder="1" applyAlignment="1">
      <alignment horizontal="left" vertical="center" wrapText="1"/>
    </xf>
    <xf numFmtId="0" fontId="29" fillId="0" borderId="33" xfId="0" applyFont="1" applyBorder="1" applyAlignment="1">
      <alignment horizontal="left" vertical="center" wrapText="1"/>
    </xf>
    <xf numFmtId="0" fontId="26" fillId="0" borderId="31" xfId="22" applyFont="1" applyBorder="1" applyAlignment="1">
      <alignment horizontal="center" vertical="center" wrapText="1"/>
    </xf>
    <xf numFmtId="0" fontId="26" fillId="0" borderId="32" xfId="22" applyFont="1" applyBorder="1" applyAlignment="1">
      <alignment horizontal="center" vertical="center" wrapText="1"/>
    </xf>
    <xf numFmtId="0" fontId="26" fillId="0" borderId="33" xfId="22" applyFont="1" applyBorder="1" applyAlignment="1">
      <alignment horizontal="center" vertical="center" wrapText="1"/>
    </xf>
    <xf numFmtId="0" fontId="25" fillId="0" borderId="5" xfId="22" applyFont="1" applyBorder="1" applyAlignment="1">
      <alignment horizontal="center" vertical="center" wrapText="1"/>
    </xf>
    <xf numFmtId="0" fontId="25" fillId="0" borderId="28" xfId="22" applyFont="1" applyBorder="1" applyAlignment="1">
      <alignment horizontal="center" vertical="center" wrapText="1"/>
    </xf>
    <xf numFmtId="0" fontId="26" fillId="13" borderId="46" xfId="22" applyFont="1" applyFill="1" applyBorder="1" applyAlignment="1">
      <alignment horizontal="center" vertical="center" wrapText="1"/>
    </xf>
    <xf numFmtId="0" fontId="26" fillId="13" borderId="44" xfId="22" applyFont="1" applyFill="1" applyBorder="1" applyAlignment="1">
      <alignment horizontal="center" vertical="center" wrapText="1"/>
    </xf>
    <xf numFmtId="0" fontId="26" fillId="13" borderId="47" xfId="22" applyFont="1" applyFill="1" applyBorder="1" applyAlignment="1">
      <alignment horizontal="center" vertical="center" wrapText="1"/>
    </xf>
    <xf numFmtId="0" fontId="26" fillId="13" borderId="32" xfId="22" applyFont="1" applyFill="1" applyBorder="1" applyAlignment="1">
      <alignment horizontal="center" vertical="center" wrapText="1"/>
    </xf>
    <xf numFmtId="0" fontId="26" fillId="0" borderId="24" xfId="22" applyFont="1" applyBorder="1" applyAlignment="1">
      <alignment horizontal="center" vertical="center" wrapText="1"/>
    </xf>
    <xf numFmtId="0" fontId="26" fillId="0" borderId="25" xfId="22" applyFont="1" applyBorder="1" applyAlignment="1">
      <alignment horizontal="center" vertical="center" wrapText="1"/>
    </xf>
    <xf numFmtId="0" fontId="26" fillId="0" borderId="26" xfId="22" applyFont="1" applyBorder="1" applyAlignment="1">
      <alignment horizontal="center" vertical="center" wrapText="1"/>
    </xf>
    <xf numFmtId="3" fontId="26" fillId="0" borderId="5" xfId="22" applyNumberFormat="1" applyFont="1" applyBorder="1" applyAlignment="1">
      <alignment horizontal="center" vertical="center" wrapText="1"/>
    </xf>
    <xf numFmtId="0" fontId="26" fillId="9" borderId="44" xfId="22" applyFont="1" applyFill="1" applyBorder="1" applyAlignment="1">
      <alignment horizontal="left" vertical="center" wrapText="1"/>
    </xf>
    <xf numFmtId="9" fontId="26" fillId="0" borderId="3" xfId="28" applyFont="1" applyBorder="1" applyAlignment="1">
      <alignment horizontal="center" vertical="center" wrapText="1"/>
    </xf>
    <xf numFmtId="9" fontId="26" fillId="0" borderId="19" xfId="28" applyFont="1" applyBorder="1" applyAlignment="1">
      <alignment horizontal="center" vertical="center" wrapText="1"/>
    </xf>
    <xf numFmtId="9" fontId="25" fillId="0" borderId="6" xfId="28" applyFont="1" applyBorder="1" applyAlignment="1">
      <alignment horizontal="center" vertical="center" wrapText="1"/>
    </xf>
    <xf numFmtId="9" fontId="25" fillId="0" borderId="5" xfId="28" applyFont="1" applyBorder="1" applyAlignment="1">
      <alignment horizontal="center" vertical="center" wrapText="1"/>
    </xf>
    <xf numFmtId="9" fontId="25" fillId="0" borderId="29" xfId="30" applyFont="1" applyFill="1" applyBorder="1" applyAlignment="1" applyProtection="1">
      <alignment horizontal="left" vertical="center" wrapText="1"/>
    </xf>
    <xf numFmtId="9" fontId="25" fillId="0" borderId="7" xfId="30" applyFont="1" applyFill="1" applyBorder="1" applyAlignment="1" applyProtection="1">
      <alignment horizontal="left" vertical="center" wrapText="1"/>
    </xf>
    <xf numFmtId="9" fontId="25" fillId="0" borderId="8" xfId="30" applyFont="1" applyFill="1" applyBorder="1" applyAlignment="1" applyProtection="1">
      <alignment horizontal="left" vertical="center" wrapText="1"/>
    </xf>
    <xf numFmtId="9" fontId="25" fillId="0" borderId="43" xfId="30" applyFont="1" applyFill="1" applyBorder="1" applyAlignment="1" applyProtection="1">
      <alignment horizontal="left" vertical="center" wrapText="1"/>
    </xf>
    <xf numFmtId="9" fontId="25" fillId="0" borderId="44" xfId="30" applyFont="1" applyFill="1" applyBorder="1" applyAlignment="1" applyProtection="1">
      <alignment horizontal="left" vertical="center" wrapText="1"/>
    </xf>
    <xf numFmtId="9" fontId="25" fillId="0" borderId="45" xfId="30" applyFont="1" applyFill="1" applyBorder="1" applyAlignment="1" applyProtection="1">
      <alignment horizontal="left" vertical="center" wrapText="1"/>
    </xf>
    <xf numFmtId="9" fontId="25" fillId="0" borderId="6" xfId="30" applyFont="1" applyFill="1" applyBorder="1" applyAlignment="1" applyProtection="1">
      <alignment horizontal="left" vertical="center" wrapText="1"/>
    </xf>
    <xf numFmtId="9" fontId="25" fillId="0" borderId="5" xfId="30" applyFont="1" applyFill="1" applyBorder="1" applyAlignment="1" applyProtection="1">
      <alignment horizontal="left" vertical="center" wrapText="1"/>
    </xf>
    <xf numFmtId="0" fontId="0" fillId="0" borderId="3" xfId="0" applyBorder="1" applyAlignment="1">
      <alignment horizontal="center" vertical="center" wrapText="1"/>
    </xf>
    <xf numFmtId="0" fontId="0" fillId="0" borderId="19" xfId="0" applyBorder="1" applyAlignment="1">
      <alignment horizontal="center" vertical="center" wrapText="1"/>
    </xf>
    <xf numFmtId="9" fontId="25" fillId="0" borderId="29" xfId="22" applyNumberFormat="1" applyFont="1" applyBorder="1" applyAlignment="1">
      <alignment horizontal="left" vertical="center" wrapText="1"/>
    </xf>
    <xf numFmtId="9" fontId="25" fillId="0" borderId="7" xfId="22" applyNumberFormat="1" applyFont="1" applyBorder="1" applyAlignment="1">
      <alignment horizontal="left" vertical="center" wrapText="1"/>
    </xf>
    <xf numFmtId="9" fontId="25" fillId="0" borderId="8" xfId="22" applyNumberFormat="1" applyFont="1" applyBorder="1" applyAlignment="1">
      <alignment horizontal="left" vertical="center" wrapText="1"/>
    </xf>
    <xf numFmtId="9" fontId="25" fillId="0" borderId="43" xfId="22" applyNumberFormat="1" applyFont="1" applyBorder="1" applyAlignment="1">
      <alignment horizontal="left" vertical="center" wrapText="1"/>
    </xf>
    <xf numFmtId="9" fontId="25" fillId="0" borderId="44" xfId="22" applyNumberFormat="1" applyFont="1" applyBorder="1" applyAlignment="1">
      <alignment horizontal="left" vertical="center" wrapText="1"/>
    </xf>
    <xf numFmtId="9" fontId="25" fillId="0" borderId="45" xfId="22" applyNumberFormat="1" applyFont="1" applyBorder="1" applyAlignment="1">
      <alignment horizontal="left" vertical="center" wrapText="1"/>
    </xf>
    <xf numFmtId="9" fontId="40" fillId="0" borderId="29" xfId="34" applyNumberFormat="1" applyBorder="1" applyAlignment="1">
      <alignment horizontal="center" vertical="center" wrapText="1"/>
    </xf>
    <xf numFmtId="9" fontId="25" fillId="0" borderId="7" xfId="22" applyNumberFormat="1" applyFont="1" applyBorder="1" applyAlignment="1">
      <alignment horizontal="center" vertical="center" wrapText="1"/>
    </xf>
    <xf numFmtId="9" fontId="25" fillId="0" borderId="58" xfId="22" applyNumberFormat="1" applyFont="1" applyBorder="1" applyAlignment="1">
      <alignment horizontal="center" vertical="center" wrapText="1"/>
    </xf>
    <xf numFmtId="9" fontId="25" fillId="0" borderId="43" xfId="22" applyNumberFormat="1" applyFont="1" applyBorder="1" applyAlignment="1">
      <alignment horizontal="center" vertical="center" wrapText="1"/>
    </xf>
    <xf numFmtId="9" fontId="25" fillId="0" borderId="44" xfId="22" applyNumberFormat="1" applyFont="1" applyBorder="1" applyAlignment="1">
      <alignment horizontal="center" vertical="center" wrapText="1"/>
    </xf>
    <xf numFmtId="9" fontId="25" fillId="0" borderId="47" xfId="22" applyNumberFormat="1" applyFont="1" applyBorder="1" applyAlignment="1">
      <alignment horizontal="center" vertical="center" wrapText="1"/>
    </xf>
    <xf numFmtId="9" fontId="25" fillId="0" borderId="16" xfId="30" applyFont="1" applyFill="1" applyBorder="1" applyAlignment="1" applyProtection="1">
      <alignment horizontal="left" vertical="center" wrapText="1"/>
    </xf>
    <xf numFmtId="9" fontId="25" fillId="0" borderId="28" xfId="30" applyFont="1" applyFill="1" applyBorder="1" applyAlignment="1" applyProtection="1">
      <alignment horizontal="left" vertical="center" wrapText="1"/>
    </xf>
    <xf numFmtId="9" fontId="25" fillId="0" borderId="15" xfId="22" applyNumberFormat="1" applyFont="1" applyBorder="1" applyAlignment="1">
      <alignment horizontal="left" vertical="center" wrapText="1"/>
    </xf>
    <xf numFmtId="9" fontId="25" fillId="0" borderId="10" xfId="22" applyNumberFormat="1" applyFont="1" applyBorder="1" applyAlignment="1">
      <alignment horizontal="left" vertical="center" wrapText="1"/>
    </xf>
    <xf numFmtId="9" fontId="25" fillId="0" borderId="11" xfId="22" applyNumberFormat="1" applyFont="1" applyBorder="1" applyAlignment="1">
      <alignment horizontal="left" vertical="center" wrapText="1"/>
    </xf>
    <xf numFmtId="9" fontId="25" fillId="0" borderId="15" xfId="22" applyNumberFormat="1" applyFont="1" applyBorder="1" applyAlignment="1">
      <alignment horizontal="center" vertical="center" wrapText="1"/>
    </xf>
    <xf numFmtId="9" fontId="25" fillId="0" borderId="10" xfId="22" applyNumberFormat="1" applyFont="1" applyBorder="1" applyAlignment="1">
      <alignment horizontal="center" vertical="center" wrapText="1"/>
    </xf>
    <xf numFmtId="9" fontId="25" fillId="0" borderId="59" xfId="22" applyNumberFormat="1" applyFont="1" applyBorder="1" applyAlignment="1">
      <alignment horizontal="center" vertical="center" wrapText="1"/>
    </xf>
    <xf numFmtId="9" fontId="41" fillId="9" borderId="29" xfId="22" applyNumberFormat="1" applyFont="1" applyFill="1" applyBorder="1" applyAlignment="1">
      <alignment horizontal="left" vertical="center" wrapText="1"/>
    </xf>
    <xf numFmtId="9" fontId="41" fillId="9" borderId="7" xfId="22" applyNumberFormat="1" applyFont="1" applyFill="1" applyBorder="1" applyAlignment="1">
      <alignment horizontal="left" vertical="center" wrapText="1"/>
    </xf>
    <xf numFmtId="9" fontId="41" fillId="9" borderId="8" xfId="22" applyNumberFormat="1" applyFont="1" applyFill="1" applyBorder="1" applyAlignment="1">
      <alignment horizontal="left" vertical="center" wrapText="1"/>
    </xf>
    <xf numFmtId="9" fontId="41" fillId="9" borderId="15" xfId="22" applyNumberFormat="1" applyFont="1" applyFill="1" applyBorder="1" applyAlignment="1">
      <alignment horizontal="left" vertical="center" wrapText="1"/>
    </xf>
    <xf numFmtId="9" fontId="41" fillId="9" borderId="10" xfId="22" applyNumberFormat="1" applyFont="1" applyFill="1" applyBorder="1" applyAlignment="1">
      <alignment horizontal="left" vertical="center" wrapText="1"/>
    </xf>
    <xf numFmtId="9" fontId="41" fillId="9" borderId="11" xfId="22" applyNumberFormat="1" applyFont="1" applyFill="1" applyBorder="1" applyAlignment="1">
      <alignment horizontal="left" vertical="center" wrapText="1"/>
    </xf>
    <xf numFmtId="0" fontId="40" fillId="0" borderId="29" xfId="34" applyBorder="1" applyAlignment="1">
      <alignment horizontal="center" vertical="center" wrapText="1"/>
    </xf>
    <xf numFmtId="0" fontId="28" fillId="0" borderId="7" xfId="0" applyFont="1" applyBorder="1" applyAlignment="1">
      <alignment horizontal="center" vertical="center" wrapText="1"/>
    </xf>
    <xf numFmtId="0" fontId="28" fillId="0" borderId="58" xfId="0" applyFont="1" applyBorder="1" applyAlignment="1">
      <alignment horizontal="center" vertical="center" wrapText="1"/>
    </xf>
    <xf numFmtId="0" fontId="28" fillId="0" borderId="43" xfId="0" applyFont="1" applyBorder="1" applyAlignment="1">
      <alignment horizontal="center" vertical="center" wrapText="1"/>
    </xf>
    <xf numFmtId="0" fontId="28" fillId="0" borderId="44" xfId="0" applyFont="1" applyBorder="1" applyAlignment="1">
      <alignment horizontal="center" vertical="center" wrapText="1"/>
    </xf>
    <xf numFmtId="0" fontId="28" fillId="0" borderId="47" xfId="0" applyFont="1" applyBorder="1" applyAlignment="1">
      <alignment horizontal="center" vertical="center" wrapText="1"/>
    </xf>
    <xf numFmtId="9" fontId="41" fillId="9" borderId="43" xfId="22" applyNumberFormat="1" applyFont="1" applyFill="1" applyBorder="1" applyAlignment="1">
      <alignment horizontal="left" vertical="center" wrapText="1"/>
    </xf>
    <xf numFmtId="9" fontId="41" fillId="9" borderId="44" xfId="22" applyNumberFormat="1" applyFont="1" applyFill="1" applyBorder="1" applyAlignment="1">
      <alignment horizontal="left" vertical="center" wrapText="1"/>
    </xf>
    <xf numFmtId="9" fontId="41" fillId="9" borderId="45" xfId="22" applyNumberFormat="1" applyFont="1" applyFill="1" applyBorder="1" applyAlignment="1">
      <alignment horizontal="left" vertical="center" wrapText="1"/>
    </xf>
    <xf numFmtId="0" fontId="0" fillId="0" borderId="4" xfId="0" applyBorder="1" applyAlignment="1">
      <alignment horizontal="center" vertical="center" wrapText="1"/>
    </xf>
    <xf numFmtId="0" fontId="41" fillId="9" borderId="5" xfId="22" applyFont="1" applyFill="1" applyBorder="1" applyAlignment="1">
      <alignment horizontal="left" vertical="center" wrapText="1"/>
    </xf>
    <xf numFmtId="0" fontId="35" fillId="0" borderId="5" xfId="22" applyFont="1" applyBorder="1" applyAlignment="1">
      <alignment horizontal="center" vertical="center" wrapText="1"/>
    </xf>
    <xf numFmtId="0" fontId="35" fillId="0" borderId="28" xfId="22" applyFont="1" applyBorder="1" applyAlignment="1">
      <alignment horizontal="center" vertical="center" wrapText="1"/>
    </xf>
    <xf numFmtId="9" fontId="41" fillId="9" borderId="6" xfId="30" applyFont="1" applyFill="1" applyBorder="1" applyAlignment="1" applyProtection="1">
      <alignment horizontal="left" vertical="center" wrapText="1"/>
    </xf>
    <xf numFmtId="0" fontId="26" fillId="0" borderId="19" xfId="22" applyFont="1" applyBorder="1" applyAlignment="1">
      <alignment horizontal="center" vertical="center" wrapText="1"/>
    </xf>
    <xf numFmtId="9" fontId="41" fillId="9" borderId="29" xfId="30" applyFont="1" applyFill="1" applyBorder="1" applyAlignment="1" applyProtection="1">
      <alignment horizontal="left" vertical="center" wrapText="1"/>
    </xf>
    <xf numFmtId="9" fontId="41" fillId="9" borderId="7" xfId="30" applyFont="1" applyFill="1" applyBorder="1" applyAlignment="1" applyProtection="1">
      <alignment horizontal="left" vertical="center" wrapText="1"/>
    </xf>
    <xf numFmtId="9" fontId="41" fillId="9" borderId="8" xfId="30" applyFont="1" applyFill="1" applyBorder="1" applyAlignment="1" applyProtection="1">
      <alignment horizontal="left" vertical="center" wrapText="1"/>
    </xf>
    <xf numFmtId="9" fontId="41" fillId="9" borderId="15" xfId="30" applyFont="1" applyFill="1" applyBorder="1" applyAlignment="1" applyProtection="1">
      <alignment horizontal="left" vertical="center" wrapText="1"/>
    </xf>
    <xf numFmtId="9" fontId="41" fillId="9" borderId="10" xfId="30" applyFont="1" applyFill="1" applyBorder="1" applyAlignment="1" applyProtection="1">
      <alignment horizontal="left" vertical="center" wrapText="1"/>
    </xf>
    <xf numFmtId="9" fontId="41" fillId="9" borderId="11" xfId="30" applyFont="1" applyFill="1" applyBorder="1" applyAlignment="1" applyProtection="1">
      <alignment horizontal="left" vertical="center" wrapText="1"/>
    </xf>
    <xf numFmtId="9" fontId="40" fillId="9" borderId="29" xfId="34" applyNumberFormat="1" applyFill="1" applyBorder="1" applyAlignment="1">
      <alignment horizontal="left" vertical="center" wrapText="1"/>
    </xf>
    <xf numFmtId="9" fontId="41" fillId="9" borderId="58" xfId="22" applyNumberFormat="1" applyFont="1" applyFill="1" applyBorder="1" applyAlignment="1">
      <alignment horizontal="left" vertical="center" wrapText="1"/>
    </xf>
    <xf numFmtId="9" fontId="41" fillId="9" borderId="47" xfId="22" applyNumberFormat="1" applyFont="1" applyFill="1" applyBorder="1" applyAlignment="1">
      <alignment horizontal="left" vertical="center" wrapText="1"/>
    </xf>
    <xf numFmtId="9" fontId="41" fillId="9" borderId="59" xfId="22" applyNumberFormat="1" applyFont="1" applyFill="1" applyBorder="1" applyAlignment="1">
      <alignment horizontal="left" vertical="center" wrapText="1"/>
    </xf>
    <xf numFmtId="9" fontId="25" fillId="9" borderId="6" xfId="30" applyFont="1" applyFill="1" applyBorder="1" applyAlignment="1" applyProtection="1">
      <alignment vertical="center" wrapText="1"/>
    </xf>
    <xf numFmtId="9" fontId="25" fillId="9" borderId="16" xfId="30" applyFont="1" applyFill="1" applyBorder="1" applyAlignment="1" applyProtection="1">
      <alignment vertical="center" wrapText="1"/>
    </xf>
    <xf numFmtId="9" fontId="25" fillId="9" borderId="5" xfId="30" applyFont="1" applyFill="1" applyBorder="1" applyAlignment="1" applyProtection="1">
      <alignment vertical="center" wrapText="1"/>
    </xf>
    <xf numFmtId="9" fontId="25" fillId="9" borderId="28" xfId="30" applyFont="1" applyFill="1" applyBorder="1" applyAlignment="1" applyProtection="1">
      <alignment vertical="center" wrapText="1"/>
    </xf>
    <xf numFmtId="9" fontId="25" fillId="9" borderId="29" xfId="30" applyFont="1" applyFill="1" applyBorder="1" applyAlignment="1" applyProtection="1">
      <alignment vertical="center" wrapText="1"/>
    </xf>
    <xf numFmtId="9" fontId="25" fillId="9" borderId="7" xfId="30" applyFont="1" applyFill="1" applyBorder="1" applyAlignment="1" applyProtection="1">
      <alignment vertical="center" wrapText="1"/>
    </xf>
    <xf numFmtId="9" fontId="25" fillId="9" borderId="8" xfId="30" applyFont="1" applyFill="1" applyBorder="1" applyAlignment="1" applyProtection="1">
      <alignment vertical="center" wrapText="1"/>
    </xf>
    <xf numFmtId="9" fontId="25" fillId="9" borderId="43" xfId="30" applyFont="1" applyFill="1" applyBorder="1" applyAlignment="1" applyProtection="1">
      <alignment vertical="center" wrapText="1"/>
    </xf>
    <xf numFmtId="9" fontId="25" fillId="9" borderId="44" xfId="30" applyFont="1" applyFill="1" applyBorder="1" applyAlignment="1" applyProtection="1">
      <alignment vertical="center" wrapText="1"/>
    </xf>
    <xf numFmtId="9" fontId="25" fillId="9" borderId="45" xfId="30" applyFont="1" applyFill="1" applyBorder="1" applyAlignment="1" applyProtection="1">
      <alignment vertical="center" wrapText="1"/>
    </xf>
    <xf numFmtId="9" fontId="41" fillId="0" borderId="6" xfId="30" applyFont="1" applyFill="1" applyBorder="1" applyAlignment="1" applyProtection="1">
      <alignment horizontal="left" vertical="center" wrapText="1"/>
    </xf>
    <xf numFmtId="9" fontId="41" fillId="0" borderId="16" xfId="30" applyFont="1" applyFill="1" applyBorder="1" applyAlignment="1" applyProtection="1">
      <alignment horizontal="left" vertical="center" wrapText="1"/>
    </xf>
    <xf numFmtId="9" fontId="41" fillId="0" borderId="5" xfId="30" applyFont="1" applyFill="1" applyBorder="1" applyAlignment="1" applyProtection="1">
      <alignment horizontal="left" vertical="center" wrapText="1"/>
    </xf>
    <xf numFmtId="9" fontId="41" fillId="0" borderId="28" xfId="30" applyFont="1" applyFill="1" applyBorder="1" applyAlignment="1" applyProtection="1">
      <alignment horizontal="left" vertical="center" wrapText="1"/>
    </xf>
    <xf numFmtId="9" fontId="41" fillId="0" borderId="29" xfId="30" applyFont="1" applyFill="1" applyBorder="1" applyAlignment="1" applyProtection="1">
      <alignment horizontal="left" vertical="center" wrapText="1"/>
    </xf>
    <xf numFmtId="9" fontId="45" fillId="0" borderId="7" xfId="30" applyFont="1" applyFill="1" applyBorder="1" applyAlignment="1" applyProtection="1">
      <alignment horizontal="left" vertical="center" wrapText="1"/>
    </xf>
    <xf numFmtId="9" fontId="45" fillId="0" borderId="8" xfId="30" applyFont="1" applyFill="1" applyBorder="1" applyAlignment="1" applyProtection="1">
      <alignment horizontal="left" vertical="center" wrapText="1"/>
    </xf>
    <xf numFmtId="9" fontId="45" fillId="0" borderId="43" xfId="30" applyFont="1" applyFill="1" applyBorder="1" applyAlignment="1" applyProtection="1">
      <alignment horizontal="left" vertical="center" wrapText="1"/>
    </xf>
    <xf numFmtId="9" fontId="45" fillId="0" borderId="44" xfId="30" applyFont="1" applyFill="1" applyBorder="1" applyAlignment="1" applyProtection="1">
      <alignment horizontal="left" vertical="center" wrapText="1"/>
    </xf>
    <xf numFmtId="9" fontId="45" fillId="0" borderId="45" xfId="30" applyFont="1" applyFill="1" applyBorder="1" applyAlignment="1" applyProtection="1">
      <alignment horizontal="left" vertical="center" wrapText="1"/>
    </xf>
    <xf numFmtId="9" fontId="45" fillId="9" borderId="7" xfId="22" applyNumberFormat="1" applyFont="1" applyFill="1" applyBorder="1" applyAlignment="1">
      <alignment horizontal="left" vertical="center" wrapText="1"/>
    </xf>
    <xf numFmtId="9" fontId="45" fillId="9" borderId="8" xfId="22" applyNumberFormat="1" applyFont="1" applyFill="1" applyBorder="1" applyAlignment="1">
      <alignment horizontal="left" vertical="center" wrapText="1"/>
    </xf>
    <xf numFmtId="9" fontId="45" fillId="9" borderId="15" xfId="22" applyNumberFormat="1" applyFont="1" applyFill="1" applyBorder="1" applyAlignment="1">
      <alignment horizontal="left" vertical="center" wrapText="1"/>
    </xf>
    <xf numFmtId="9" fontId="45" fillId="9" borderId="10" xfId="22" applyNumberFormat="1" applyFont="1" applyFill="1" applyBorder="1" applyAlignment="1">
      <alignment horizontal="left" vertical="center" wrapText="1"/>
    </xf>
    <xf numFmtId="9" fontId="45" fillId="9" borderId="11" xfId="22" applyNumberFormat="1" applyFont="1" applyFill="1" applyBorder="1" applyAlignment="1">
      <alignment horizontal="left" vertical="center" wrapText="1"/>
    </xf>
    <xf numFmtId="9" fontId="40" fillId="0" borderId="29" xfId="34" applyNumberFormat="1" applyBorder="1" applyAlignment="1">
      <alignment horizontal="left" vertical="center" wrapText="1"/>
    </xf>
    <xf numFmtId="9" fontId="41" fillId="0" borderId="7" xfId="22" applyNumberFormat="1" applyFont="1" applyBorder="1" applyAlignment="1">
      <alignment horizontal="left" vertical="center" wrapText="1"/>
    </xf>
    <xf numFmtId="9" fontId="41" fillId="0" borderId="58" xfId="22" applyNumberFormat="1" applyFont="1" applyBorder="1" applyAlignment="1">
      <alignment horizontal="left" vertical="center" wrapText="1"/>
    </xf>
    <xf numFmtId="9" fontId="41" fillId="0" borderId="15" xfId="22" applyNumberFormat="1" applyFont="1" applyBorder="1" applyAlignment="1">
      <alignment horizontal="left" vertical="center" wrapText="1"/>
    </xf>
    <xf numFmtId="9" fontId="41" fillId="0" borderId="10" xfId="22" applyNumberFormat="1" applyFont="1" applyBorder="1" applyAlignment="1">
      <alignment horizontal="left" vertical="center" wrapText="1"/>
    </xf>
    <xf numFmtId="9" fontId="41" fillId="0" borderId="59" xfId="22" applyNumberFormat="1" applyFont="1" applyBorder="1" applyAlignment="1">
      <alignment horizontal="left" vertical="center" wrapText="1"/>
    </xf>
    <xf numFmtId="9" fontId="41" fillId="0" borderId="29" xfId="22" applyNumberFormat="1" applyFont="1" applyBorder="1" applyAlignment="1">
      <alignment horizontal="left" vertical="center" wrapText="1"/>
    </xf>
    <xf numFmtId="9" fontId="41" fillId="0" borderId="8" xfId="22" applyNumberFormat="1" applyFont="1" applyBorder="1" applyAlignment="1">
      <alignment horizontal="left" vertical="center" wrapText="1"/>
    </xf>
    <xf numFmtId="9" fontId="41" fillId="0" borderId="43" xfId="22" applyNumberFormat="1" applyFont="1" applyBorder="1" applyAlignment="1">
      <alignment horizontal="left" vertical="center" wrapText="1"/>
    </xf>
    <xf numFmtId="9" fontId="41" fillId="0" borderId="44" xfId="22" applyNumberFormat="1" applyFont="1" applyBorder="1" applyAlignment="1">
      <alignment horizontal="left" vertical="center" wrapText="1"/>
    </xf>
    <xf numFmtId="9" fontId="41" fillId="0" borderId="45" xfId="22" applyNumberFormat="1" applyFont="1" applyBorder="1" applyAlignment="1">
      <alignment horizontal="left" vertical="center" wrapText="1"/>
    </xf>
    <xf numFmtId="9" fontId="41" fillId="0" borderId="47" xfId="22" applyNumberFormat="1" applyFont="1" applyBorder="1" applyAlignment="1">
      <alignment horizontal="left" vertical="center" wrapText="1"/>
    </xf>
    <xf numFmtId="9" fontId="25" fillId="9" borderId="29" xfId="22" applyNumberFormat="1" applyFont="1" applyFill="1" applyBorder="1" applyAlignment="1">
      <alignment horizontal="left" wrapText="1"/>
    </xf>
    <xf numFmtId="9" fontId="25" fillId="9" borderId="7" xfId="22" applyNumberFormat="1" applyFont="1" applyFill="1" applyBorder="1" applyAlignment="1">
      <alignment horizontal="left" wrapText="1"/>
    </xf>
    <xf numFmtId="9" fontId="25" fillId="9" borderId="8" xfId="22" applyNumberFormat="1" applyFont="1" applyFill="1" applyBorder="1" applyAlignment="1">
      <alignment horizontal="left" wrapText="1"/>
    </xf>
    <xf numFmtId="9" fontId="25" fillId="9" borderId="43" xfId="22" applyNumberFormat="1" applyFont="1" applyFill="1" applyBorder="1" applyAlignment="1">
      <alignment horizontal="left" wrapText="1"/>
    </xf>
    <xf numFmtId="9" fontId="25" fillId="9" borderId="44" xfId="22" applyNumberFormat="1" applyFont="1" applyFill="1" applyBorder="1" applyAlignment="1">
      <alignment horizontal="left" wrapText="1"/>
    </xf>
    <xf numFmtId="9" fontId="25" fillId="9" borderId="45" xfId="22" applyNumberFormat="1" applyFont="1" applyFill="1" applyBorder="1" applyAlignment="1">
      <alignment horizontal="left" wrapText="1"/>
    </xf>
    <xf numFmtId="9" fontId="41" fillId="0" borderId="6" xfId="30" applyFont="1" applyFill="1" applyBorder="1" applyAlignment="1" applyProtection="1">
      <alignment vertical="center" wrapText="1"/>
    </xf>
    <xf numFmtId="9" fontId="41" fillId="0" borderId="16" xfId="30" applyFont="1" applyFill="1" applyBorder="1" applyAlignment="1" applyProtection="1">
      <alignment vertical="center" wrapText="1"/>
    </xf>
    <xf numFmtId="9" fontId="41" fillId="0" borderId="5" xfId="30" applyFont="1" applyFill="1" applyBorder="1" applyAlignment="1" applyProtection="1">
      <alignment vertical="center" wrapText="1"/>
    </xf>
    <xf numFmtId="9" fontId="41" fillId="0" borderId="28" xfId="30" applyFont="1" applyFill="1" applyBorder="1" applyAlignment="1" applyProtection="1">
      <alignment vertical="center" wrapText="1"/>
    </xf>
    <xf numFmtId="173" fontId="26" fillId="0" borderId="3" xfId="22" applyNumberFormat="1" applyFont="1" applyBorder="1" applyAlignment="1">
      <alignment horizontal="center" vertical="center" wrapText="1"/>
    </xf>
    <xf numFmtId="9" fontId="41" fillId="9" borderId="29" xfId="30" applyFont="1" applyFill="1" applyBorder="1" applyAlignment="1" applyProtection="1">
      <alignment vertical="center" wrapText="1"/>
    </xf>
    <xf numFmtId="9" fontId="41" fillId="9" borderId="7" xfId="30" applyFont="1" applyFill="1" applyBorder="1" applyAlignment="1" applyProtection="1">
      <alignment vertical="center" wrapText="1"/>
    </xf>
    <xf numFmtId="9" fontId="41" fillId="9" borderId="8" xfId="30" applyFont="1" applyFill="1" applyBorder="1" applyAlignment="1" applyProtection="1">
      <alignment vertical="center" wrapText="1"/>
    </xf>
    <xf numFmtId="9" fontId="41" fillId="9" borderId="43" xfId="30" applyFont="1" applyFill="1" applyBorder="1" applyAlignment="1" applyProtection="1">
      <alignment vertical="center" wrapText="1"/>
    </xf>
    <xf numFmtId="9" fontId="41" fillId="9" borderId="44" xfId="30" applyFont="1" applyFill="1" applyBorder="1" applyAlignment="1" applyProtection="1">
      <alignment vertical="center" wrapText="1"/>
    </xf>
    <xf numFmtId="9" fontId="41" fillId="9" borderId="45" xfId="30" applyFont="1" applyFill="1" applyBorder="1" applyAlignment="1" applyProtection="1">
      <alignment vertical="center" wrapText="1"/>
    </xf>
    <xf numFmtId="9" fontId="41" fillId="0" borderId="29" xfId="30" applyFont="1" applyFill="1" applyBorder="1" applyAlignment="1" applyProtection="1">
      <alignment vertical="center" wrapText="1"/>
    </xf>
    <xf numFmtId="9" fontId="41" fillId="0" borderId="7" xfId="30" applyFont="1" applyFill="1" applyBorder="1" applyAlignment="1" applyProtection="1">
      <alignment vertical="center" wrapText="1"/>
    </xf>
    <xf numFmtId="9" fontId="41" fillId="0" borderId="8" xfId="30" applyFont="1" applyFill="1" applyBorder="1" applyAlignment="1" applyProtection="1">
      <alignment vertical="center" wrapText="1"/>
    </xf>
    <xf numFmtId="9" fontId="41" fillId="0" borderId="43" xfId="30" applyFont="1" applyFill="1" applyBorder="1" applyAlignment="1" applyProtection="1">
      <alignment vertical="center" wrapText="1"/>
    </xf>
    <xf numFmtId="9" fontId="41" fillId="0" borderId="44" xfId="30" applyFont="1" applyFill="1" applyBorder="1" applyAlignment="1" applyProtection="1">
      <alignment vertical="center" wrapText="1"/>
    </xf>
    <xf numFmtId="9" fontId="41" fillId="0" borderId="45" xfId="30" applyFont="1" applyFill="1" applyBorder="1" applyAlignment="1" applyProtection="1">
      <alignment vertical="center" wrapText="1"/>
    </xf>
    <xf numFmtId="9" fontId="41" fillId="0" borderId="11" xfId="22" applyNumberFormat="1" applyFont="1" applyBorder="1" applyAlignment="1">
      <alignment horizontal="left" vertical="center" wrapText="1"/>
    </xf>
    <xf numFmtId="9" fontId="25" fillId="0" borderId="30" xfId="22" applyNumberFormat="1" applyFont="1" applyBorder="1" applyAlignment="1">
      <alignment horizontal="left" vertical="center" wrapText="1"/>
    </xf>
    <xf numFmtId="9" fontId="25" fillId="0" borderId="0" xfId="22" applyNumberFormat="1" applyFont="1" applyBorder="1" applyAlignment="1">
      <alignment horizontal="left" vertical="center" wrapText="1"/>
    </xf>
    <xf numFmtId="9" fontId="25" fillId="0" borderId="9" xfId="22" applyNumberFormat="1" applyFont="1" applyBorder="1" applyAlignment="1">
      <alignment horizontal="left" vertical="center" wrapText="1"/>
    </xf>
    <xf numFmtId="9" fontId="41" fillId="0" borderId="7" xfId="30" applyFont="1" applyFill="1" applyBorder="1" applyAlignment="1" applyProtection="1">
      <alignment horizontal="left" vertical="center" wrapText="1"/>
    </xf>
    <xf numFmtId="9" fontId="41" fillId="0" borderId="8" xfId="30" applyFont="1" applyFill="1" applyBorder="1" applyAlignment="1" applyProtection="1">
      <alignment horizontal="left" vertical="center" wrapText="1"/>
    </xf>
    <xf numFmtId="9" fontId="41" fillId="0" borderId="43" xfId="30" applyFont="1" applyFill="1" applyBorder="1" applyAlignment="1" applyProtection="1">
      <alignment horizontal="left" vertical="center" wrapText="1"/>
    </xf>
    <xf numFmtId="9" fontId="41" fillId="0" borderId="44" xfId="30" applyFont="1" applyFill="1" applyBorder="1" applyAlignment="1" applyProtection="1">
      <alignment horizontal="left" vertical="center" wrapText="1"/>
    </xf>
    <xf numFmtId="9" fontId="41" fillId="0" borderId="45" xfId="30" applyFont="1" applyFill="1" applyBorder="1" applyAlignment="1" applyProtection="1">
      <alignment horizontal="left" vertical="center" wrapText="1"/>
    </xf>
    <xf numFmtId="9" fontId="41" fillId="0" borderId="29" xfId="22" applyNumberFormat="1" applyFont="1" applyBorder="1" applyAlignment="1">
      <alignment vertical="center" wrapText="1"/>
    </xf>
    <xf numFmtId="9" fontId="41" fillId="0" borderId="7" xfId="22" applyNumberFormat="1" applyFont="1" applyBorder="1" applyAlignment="1">
      <alignment vertical="center" wrapText="1"/>
    </xf>
    <xf numFmtId="9" fontId="41" fillId="0" borderId="8" xfId="22" applyNumberFormat="1" applyFont="1" applyBorder="1" applyAlignment="1">
      <alignment vertical="center" wrapText="1"/>
    </xf>
    <xf numFmtId="9" fontId="41" fillId="0" borderId="15" xfId="22" applyNumberFormat="1" applyFont="1" applyBorder="1" applyAlignment="1">
      <alignment vertical="center" wrapText="1"/>
    </xf>
    <xf numFmtId="9" fontId="41" fillId="0" borderId="10" xfId="22" applyNumberFormat="1" applyFont="1" applyBorder="1" applyAlignment="1">
      <alignment vertical="center" wrapText="1"/>
    </xf>
    <xf numFmtId="9" fontId="41" fillId="0" borderId="11" xfId="22" applyNumberFormat="1" applyFont="1" applyBorder="1" applyAlignment="1">
      <alignment vertical="center" wrapText="1"/>
    </xf>
    <xf numFmtId="9" fontId="25" fillId="0" borderId="29" xfId="22" applyNumberFormat="1" applyFont="1" applyBorder="1" applyAlignment="1">
      <alignment horizontal="center" vertical="center" wrapText="1"/>
    </xf>
    <xf numFmtId="0" fontId="42" fillId="0" borderId="42" xfId="0" applyFont="1" applyBorder="1" applyAlignment="1">
      <alignment horizontal="left" vertical="center" wrapText="1"/>
    </xf>
    <xf numFmtId="0" fontId="42" fillId="0" borderId="21" xfId="0" applyFont="1" applyBorder="1" applyAlignment="1">
      <alignment horizontal="left" vertical="center" wrapText="1"/>
    </xf>
    <xf numFmtId="0" fontId="42" fillId="0" borderId="31" xfId="0" applyFont="1" applyBorder="1" applyAlignment="1">
      <alignment horizontal="left" vertical="center" wrapText="1"/>
    </xf>
    <xf numFmtId="0" fontId="42" fillId="0" borderId="69" xfId="0" applyFont="1" applyBorder="1" applyAlignment="1">
      <alignment horizontal="left" vertical="center" wrapText="1"/>
    </xf>
    <xf numFmtId="0" fontId="19" fillId="0" borderId="6" xfId="0" applyFont="1" applyBorder="1" applyAlignment="1">
      <alignment horizontal="left" vertical="center" wrapText="1"/>
    </xf>
    <xf numFmtId="0" fontId="19" fillId="0" borderId="15"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37" xfId="0" applyFont="1" applyBorder="1" applyAlignment="1">
      <alignment horizontal="center" vertical="center"/>
    </xf>
    <xf numFmtId="0" fontId="19" fillId="0" borderId="38" xfId="0" applyFont="1" applyBorder="1" applyAlignment="1">
      <alignment horizontal="center" vertical="center"/>
    </xf>
    <xf numFmtId="0" fontId="19" fillId="0" borderId="29"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42" fillId="9" borderId="6" xfId="22" applyFont="1" applyFill="1" applyBorder="1" applyAlignment="1">
      <alignment horizontal="left" vertical="center" wrapText="1"/>
    </xf>
    <xf numFmtId="0" fontId="19" fillId="12" borderId="6" xfId="22" applyFont="1" applyFill="1" applyBorder="1" applyAlignment="1">
      <alignment horizontal="center" vertical="center" wrapText="1"/>
    </xf>
    <xf numFmtId="0" fontId="42" fillId="12" borderId="6" xfId="22" applyFont="1" applyFill="1" applyBorder="1" applyAlignment="1">
      <alignment horizontal="center" vertical="center" wrapText="1"/>
    </xf>
    <xf numFmtId="0" fontId="19" fillId="10" borderId="29" xfId="0" applyFont="1" applyFill="1" applyBorder="1" applyAlignment="1">
      <alignment horizontal="center" vertical="center"/>
    </xf>
    <xf numFmtId="0" fontId="19" fillId="10" borderId="7" xfId="0" applyFont="1" applyFill="1" applyBorder="1" applyAlignment="1">
      <alignment horizontal="center" vertical="center"/>
    </xf>
    <xf numFmtId="0" fontId="19" fillId="10" borderId="8" xfId="0" applyFont="1" applyFill="1" applyBorder="1" applyAlignment="1">
      <alignment horizontal="center" vertical="center"/>
    </xf>
    <xf numFmtId="0" fontId="19" fillId="10" borderId="30" xfId="0" applyFont="1" applyFill="1" applyBorder="1" applyAlignment="1">
      <alignment horizontal="center" vertical="center"/>
    </xf>
    <xf numFmtId="0" fontId="19" fillId="10" borderId="0" xfId="0" applyFont="1" applyFill="1" applyAlignment="1">
      <alignment horizontal="center" vertical="center"/>
    </xf>
    <xf numFmtId="0" fontId="19" fillId="10" borderId="9" xfId="0" applyFont="1" applyFill="1" applyBorder="1" applyAlignment="1">
      <alignment horizontal="center" vertical="center"/>
    </xf>
    <xf numFmtId="0" fontId="19" fillId="10" borderId="15" xfId="0" applyFont="1" applyFill="1" applyBorder="1" applyAlignment="1">
      <alignment horizontal="center" vertical="center"/>
    </xf>
    <xf numFmtId="0" fontId="19" fillId="10" borderId="10" xfId="0" applyFont="1" applyFill="1" applyBorder="1" applyAlignment="1">
      <alignment horizontal="center" vertical="center"/>
    </xf>
    <xf numFmtId="0" fontId="19" fillId="10" borderId="11" xfId="0" applyFont="1" applyFill="1" applyBorder="1" applyAlignment="1">
      <alignment horizontal="center" vertical="center"/>
    </xf>
    <xf numFmtId="0" fontId="19" fillId="10" borderId="3" xfId="0" applyFont="1" applyFill="1" applyBorder="1" applyAlignment="1">
      <alignment horizontal="center" vertical="center" wrapText="1"/>
    </xf>
    <xf numFmtId="0" fontId="19" fillId="10" borderId="17" xfId="0" applyFont="1" applyFill="1" applyBorder="1" applyAlignment="1">
      <alignment horizontal="center" vertical="center" wrapText="1"/>
    </xf>
    <xf numFmtId="0" fontId="19" fillId="10" borderId="12" xfId="0" applyFont="1" applyFill="1" applyBorder="1" applyAlignment="1">
      <alignment horizontal="center" vertical="center"/>
    </xf>
    <xf numFmtId="0" fontId="19" fillId="10" borderId="37" xfId="0" applyFont="1" applyFill="1" applyBorder="1" applyAlignment="1">
      <alignment horizontal="center" vertical="center"/>
    </xf>
    <xf numFmtId="0" fontId="19" fillId="10" borderId="38" xfId="0" applyFont="1" applyFill="1" applyBorder="1" applyAlignment="1">
      <alignment horizontal="center" vertical="center"/>
    </xf>
    <xf numFmtId="0" fontId="19" fillId="10" borderId="6" xfId="0" applyFont="1" applyFill="1" applyBorder="1" applyAlignment="1">
      <alignment horizontal="center" vertical="center" wrapText="1"/>
    </xf>
    <xf numFmtId="14" fontId="42" fillId="0" borderId="34" xfId="0" applyNumberFormat="1" applyFont="1" applyBorder="1" applyAlignment="1">
      <alignment horizontal="center" vertical="center"/>
    </xf>
    <xf numFmtId="0" fontId="42" fillId="0" borderId="36" xfId="0" applyFont="1" applyBorder="1" applyAlignment="1">
      <alignment horizontal="center" vertical="center"/>
    </xf>
    <xf numFmtId="0" fontId="42" fillId="0" borderId="1" xfId="0" applyFont="1" applyBorder="1" applyAlignment="1">
      <alignment horizontal="center" vertical="center"/>
    </xf>
    <xf numFmtId="0" fontId="42" fillId="0" borderId="2" xfId="0" applyFont="1" applyBorder="1" applyAlignment="1">
      <alignment horizontal="center" vertical="center"/>
    </xf>
    <xf numFmtId="0" fontId="42" fillId="0" borderId="46" xfId="0" applyFont="1" applyBorder="1" applyAlignment="1">
      <alignment horizontal="center" vertical="center"/>
    </xf>
    <xf numFmtId="0" fontId="42" fillId="0" borderId="47" xfId="0" applyFont="1" applyBorder="1" applyAlignment="1">
      <alignment horizontal="center" vertical="center"/>
    </xf>
    <xf numFmtId="0" fontId="19" fillId="10" borderId="12" xfId="0" applyFont="1" applyFill="1" applyBorder="1" applyAlignment="1">
      <alignment horizontal="center" vertical="center" wrapText="1"/>
    </xf>
    <xf numFmtId="0" fontId="19" fillId="10" borderId="37" xfId="0" applyFont="1" applyFill="1" applyBorder="1" applyAlignment="1">
      <alignment horizontal="center" vertical="center" wrapText="1"/>
    </xf>
    <xf numFmtId="0" fontId="18" fillId="0" borderId="6" xfId="0" applyFont="1" applyBorder="1" applyAlignment="1">
      <alignment horizontal="left" vertical="center"/>
    </xf>
    <xf numFmtId="0" fontId="18" fillId="0" borderId="12" xfId="0" applyFont="1" applyBorder="1" applyAlignment="1">
      <alignment horizontal="left" vertical="center"/>
    </xf>
    <xf numFmtId="0" fontId="18" fillId="0" borderId="37" xfId="0" applyFont="1" applyBorder="1" applyAlignment="1">
      <alignment horizontal="left" vertical="center"/>
    </xf>
    <xf numFmtId="0" fontId="18" fillId="0" borderId="38" xfId="0" applyFont="1" applyBorder="1" applyAlignment="1">
      <alignment horizontal="left" vertical="center"/>
    </xf>
    <xf numFmtId="0" fontId="19" fillId="10" borderId="38" xfId="0" applyFont="1" applyFill="1" applyBorder="1" applyAlignment="1">
      <alignment horizontal="center" vertical="center" wrapText="1"/>
    </xf>
    <xf numFmtId="0" fontId="26" fillId="0" borderId="6" xfId="0" applyFont="1" applyBorder="1" applyAlignment="1">
      <alignment vertical="center" wrapText="1"/>
    </xf>
    <xf numFmtId="0" fontId="33" fillId="0" borderId="6" xfId="0" applyFont="1" applyBorder="1" applyAlignment="1">
      <alignment horizontal="center" vertical="center"/>
    </xf>
    <xf numFmtId="0" fontId="26" fillId="0" borderId="6" xfId="0" applyFont="1" applyBorder="1" applyAlignment="1">
      <alignment horizontal="center" vertical="center"/>
    </xf>
    <xf numFmtId="0" fontId="26" fillId="10" borderId="12" xfId="0" applyFont="1" applyFill="1" applyBorder="1" applyAlignment="1">
      <alignment horizontal="center" vertical="center" wrapText="1"/>
    </xf>
    <xf numFmtId="0" fontId="26" fillId="10" borderId="38" xfId="0" applyFont="1" applyFill="1" applyBorder="1" applyAlignment="1">
      <alignment horizontal="center" vertical="center" wrapText="1"/>
    </xf>
    <xf numFmtId="0" fontId="33" fillId="0" borderId="29" xfId="0" applyFont="1" applyBorder="1" applyAlignment="1">
      <alignment vertical="center" wrapText="1"/>
    </xf>
    <xf numFmtId="0" fontId="33" fillId="0" borderId="7" xfId="0" applyFont="1" applyBorder="1" applyAlignment="1">
      <alignment vertical="center" wrapText="1"/>
    </xf>
    <xf numFmtId="0" fontId="33" fillId="0" borderId="8" xfId="0" applyFont="1" applyBorder="1" applyAlignment="1">
      <alignment vertical="center" wrapText="1"/>
    </xf>
    <xf numFmtId="0" fontId="26" fillId="10" borderId="37" xfId="0" applyFont="1" applyFill="1" applyBorder="1" applyAlignment="1">
      <alignment horizontal="center" vertical="center" wrapText="1"/>
    </xf>
    <xf numFmtId="0" fontId="37" fillId="13" borderId="4" xfId="0" applyFont="1" applyFill="1" applyBorder="1" applyAlignment="1">
      <alignment horizontal="center" vertical="center"/>
    </xf>
    <xf numFmtId="0" fontId="37" fillId="13" borderId="6" xfId="0" applyFont="1" applyFill="1" applyBorder="1" applyAlignment="1">
      <alignment horizontal="center" vertical="center"/>
    </xf>
    <xf numFmtId="0" fontId="26" fillId="10" borderId="3" xfId="0" applyFont="1" applyFill="1" applyBorder="1" applyAlignment="1">
      <alignment horizontal="center" vertical="center" wrapText="1"/>
    </xf>
    <xf numFmtId="0" fontId="26" fillId="10" borderId="4" xfId="0"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38" xfId="0" applyFont="1" applyBorder="1" applyAlignment="1">
      <alignment horizontal="center" vertical="center" wrapText="1"/>
    </xf>
    <xf numFmtId="0" fontId="28" fillId="0" borderId="27" xfId="0" applyFont="1" applyBorder="1" applyAlignment="1">
      <alignment horizontal="center"/>
    </xf>
    <xf numFmtId="0" fontId="28" fillId="0" borderId="60" xfId="0" applyFont="1" applyBorder="1" applyAlignment="1">
      <alignment horizontal="center"/>
    </xf>
    <xf numFmtId="0" fontId="28" fillId="0" borderId="53" xfId="0" applyFont="1" applyBorder="1" applyAlignment="1">
      <alignment horizontal="center"/>
    </xf>
    <xf numFmtId="0" fontId="26" fillId="13" borderId="48" xfId="22" applyFont="1" applyFill="1" applyBorder="1" applyAlignment="1">
      <alignment horizontal="center" vertical="center" wrapText="1"/>
    </xf>
    <xf numFmtId="0" fontId="26" fillId="13" borderId="49" xfId="22" applyFont="1" applyFill="1" applyBorder="1" applyAlignment="1">
      <alignment horizontal="center" vertical="center" wrapText="1"/>
    </xf>
    <xf numFmtId="0" fontId="28" fillId="0" borderId="12" xfId="0" applyFont="1" applyBorder="1" applyAlignment="1">
      <alignment horizontal="center"/>
    </xf>
    <xf numFmtId="0" fontId="28" fillId="0" borderId="37" xfId="0" applyFont="1" applyBorder="1" applyAlignment="1">
      <alignment horizontal="center"/>
    </xf>
    <xf numFmtId="0" fontId="28" fillId="0" borderId="51" xfId="0" applyFont="1" applyBorder="1" applyAlignment="1">
      <alignment horizontal="center"/>
    </xf>
    <xf numFmtId="0" fontId="28" fillId="0" borderId="15" xfId="0" applyFont="1" applyBorder="1" applyAlignment="1">
      <alignment horizontal="center"/>
    </xf>
    <xf numFmtId="0" fontId="28" fillId="0" borderId="10" xfId="0" applyFont="1" applyBorder="1" applyAlignment="1">
      <alignment horizontal="center"/>
    </xf>
    <xf numFmtId="0" fontId="28" fillId="0" borderId="59" xfId="0" applyFont="1" applyBorder="1" applyAlignment="1">
      <alignment horizontal="center"/>
    </xf>
    <xf numFmtId="0" fontId="25" fillId="0" borderId="20" xfId="22" applyFont="1" applyBorder="1" applyAlignment="1">
      <alignment horizontal="center" vertical="center" wrapText="1"/>
    </xf>
    <xf numFmtId="0" fontId="25" fillId="0" borderId="13" xfId="22" applyFont="1" applyBorder="1" applyAlignment="1">
      <alignment horizontal="center" vertical="center" wrapText="1"/>
    </xf>
    <xf numFmtId="0" fontId="25" fillId="0" borderId="23" xfId="22" applyFont="1" applyBorder="1" applyAlignment="1">
      <alignment horizontal="center" vertical="center" wrapText="1"/>
    </xf>
    <xf numFmtId="0" fontId="26" fillId="0" borderId="21" xfId="22" applyFont="1" applyBorder="1" applyAlignment="1">
      <alignment horizontal="center" vertical="center"/>
    </xf>
    <xf numFmtId="0" fontId="26" fillId="0" borderId="6" xfId="22" applyFont="1" applyBorder="1" applyAlignment="1">
      <alignment horizontal="center" vertical="center"/>
    </xf>
    <xf numFmtId="0" fontId="26" fillId="0" borderId="6" xfId="22" applyFont="1" applyBorder="1" applyAlignment="1">
      <alignment horizontal="center" vertical="center" wrapText="1"/>
    </xf>
    <xf numFmtId="0" fontId="26" fillId="13" borderId="5" xfId="22" applyFont="1" applyFill="1" applyBorder="1" applyAlignment="1">
      <alignment horizontal="center" vertical="center" wrapText="1"/>
    </xf>
    <xf numFmtId="0" fontId="26" fillId="13" borderId="28" xfId="22" applyFont="1" applyFill="1" applyBorder="1" applyAlignment="1">
      <alignment horizontal="center" vertical="center" wrapText="1"/>
    </xf>
    <xf numFmtId="0" fontId="41" fillId="0" borderId="6" xfId="37" applyNumberFormat="1" applyFont="1" applyFill="1" applyBorder="1" applyAlignment="1">
      <alignment vertical="center" wrapText="1"/>
    </xf>
  </cellXfs>
  <cellStyles count="38">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4" xfId="36" xr:uid="{6C11E5C8-750F-40D9-9A27-B042A98B49E9}"/>
    <cellStyle name="Normal 6 2" xfId="27" xr:uid="{00000000-0005-0000-0000-00001B000000}"/>
    <cellStyle name="Percent" xfId="35" xr:uid="{654B71D0-3F4E-4732-AA45-D2199B9D4DB2}"/>
    <cellStyle name="Porcentaje" xfId="28" builtinId="5"/>
    <cellStyle name="Porcentaje 2" xfId="29" xr:uid="{00000000-0005-0000-0000-00001D000000}"/>
    <cellStyle name="Porcentaje 3" xfId="37" xr:uid="{86ECFADE-25D9-4F36-B42F-A09E91E18437}"/>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6FB104FB-2398-4FC2-BB58-2E9E3EEEA9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31D5BE2A-6BD4-43A5-AAF3-41B74B5911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ACD4B1F6-F7B4-479A-A891-BED167A4F3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6AB4DC21-F59C-4EB9-BC5B-279F85E93A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D1A97AA-A7EA-4A3D-B3AB-674ABCAE1D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8CDED37-5CDC-4FF4-9FD2-A16DCBCE82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80A4D59-4A2D-40E1-B3A9-16CA8AA3B9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D2E93593-2403-4880-890B-B8DBD6B79E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BDBD1C4-12FD-465A-B800-D6B4EEF032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secretariadistritald-my.sharepoint.com/:f:/g/personal/cvillareal_sdmujer_gov_co/EnFXAZa8aINDvBz4lfwgzsMBLgsZojDnVaba4VvklTFrsg?e=4bh6F8" TargetMode="External"/><Relationship Id="rId2" Type="http://schemas.openxmlformats.org/officeDocument/2006/relationships/hyperlink" Target="https://secretariadistritald-my.sharepoint.com/:f:/g/personal/cvillareal_sdmujer_gov_co/Ev0Xud3q_0FEhv2VwajSflEBvnBVIMxlPd29NCWUSPsE5Q?e=zZgqbF" TargetMode="External"/><Relationship Id="rId1" Type="http://schemas.openxmlformats.org/officeDocument/2006/relationships/hyperlink" Target="https://secretariadistritald-my.sharepoint.com/:f:/g/personal/cvillareal_sdmujer_gov_co/ErJowqlNR9RBokLfX6YYUb8Bv5Yw3bgeTVt2X-D3IRGgmw?e=a5mDwt" TargetMode="External"/><Relationship Id="rId6" Type="http://schemas.openxmlformats.org/officeDocument/2006/relationships/drawing" Target="../drawings/drawing9.xml"/><Relationship Id="rId5" Type="http://schemas.openxmlformats.org/officeDocument/2006/relationships/printerSettings" Target="../printerSettings/printerSettings10.bin"/><Relationship Id="rId4" Type="http://schemas.openxmlformats.org/officeDocument/2006/relationships/hyperlink" Target="https://secretariadistritald-my.sharepoint.com/:f:/g/personal/cvillareal_sdmujer_gov_co/Ei-r3ztBMrlDu5RNlO9nn8QBJgpZZamWTFJDkJwzU2TCeQ?e=arpuQG"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secretariadistritald-my.sharepoint.com/:f:/g/personal/cvillareal_sdmujer_gov_co/ErhUb5yZkAxPnLn_BP9pqA0BkahYe2OiTSL-PkFMWmIe5A?e=Ll50Vw" TargetMode="External"/><Relationship Id="rId2" Type="http://schemas.openxmlformats.org/officeDocument/2006/relationships/hyperlink" Target="https://secretariadistritald-my.sharepoint.com/:f:/g/personal/cvillareal_sdmujer_gov_co/ErXCrY38fJpHgPQ1RLFXuPQBCd4QvG_5SEc6bRtUHTY9Mg?e=e1NJgf" TargetMode="External"/><Relationship Id="rId1" Type="http://schemas.openxmlformats.org/officeDocument/2006/relationships/hyperlink" Target="https://secretariadistritald-my.sharepoint.com/:f:/g/personal/cvillareal_sdmujer_gov_co/EtQUxAmZLcFMl57ezRc2xZ8B_K00ePVvImOUGWkzZnI8JA?e=5juaIh" TargetMode="External"/><Relationship Id="rId5" Type="http://schemas.openxmlformats.org/officeDocument/2006/relationships/drawing" Target="../drawings/drawing10.xml"/><Relationship Id="rId4"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3" Type="http://schemas.openxmlformats.org/officeDocument/2006/relationships/hyperlink" Target="https://secretariadistritald-my.sharepoint.com/:f:/g/personal/cvillareal_sdmujer_gov_co/EomDA83atuZAsc4p5eRipL8B9BmGRBiJYqIYUqpfmGh9Eg?e=7ijvmC" TargetMode="External"/><Relationship Id="rId18" Type="http://schemas.openxmlformats.org/officeDocument/2006/relationships/hyperlink" Target="https://secretariadistritald-my.sharepoint.com/:f:/g/personal/cvillareal_sdmujer_gov_co/Et4SGYEHyEZMkHtBSXj4LE0Bio7naF9XyqMWBSLy9Zv4nA?e=mfKHNL" TargetMode="External"/><Relationship Id="rId26" Type="http://schemas.openxmlformats.org/officeDocument/2006/relationships/hyperlink" Target="https://secretariadistritald-my.sharepoint.com/:f:/g/personal/cvillareal_sdmujer_gov_co/EoePUAPsqElGnh69ZeU6gx4BL9Dhn7XTZMul-f3qjfnuRg?e=3r0glR" TargetMode="External"/><Relationship Id="rId39" Type="http://schemas.openxmlformats.org/officeDocument/2006/relationships/hyperlink" Target="https://secretariadistritald-my.sharepoint.com/:f:/g/personal/cvillareal_sdmujer_gov_co/Ei-r3ztBMrlDu5RNlO9nn8QBJgpZZamWTFJDkJwzU2TCeQ?e=arpuQG" TargetMode="External"/><Relationship Id="rId21" Type="http://schemas.openxmlformats.org/officeDocument/2006/relationships/hyperlink" Target="https://secretariadistritald-my.sharepoint.com/:f:/g/personal/cvillareal_sdmujer_gov_co/EkPAk-1IISlOga3JEaQLoaYBPOmLp-UPap7bqig67PfqEw?e=lJZ1hF" TargetMode="External"/><Relationship Id="rId34" Type="http://schemas.openxmlformats.org/officeDocument/2006/relationships/hyperlink" Target="https://secretariadistritald-my.sharepoint.com/:f:/g/personal/cvillareal_sdmujer_gov_co/EuWJR_YRC4lFmelacsI120EB45sFt1WuT8UvYetkVKCNHQ?e=nt0WHp" TargetMode="External"/><Relationship Id="rId42" Type="http://schemas.openxmlformats.org/officeDocument/2006/relationships/hyperlink" Target="https://secretariadistritald-my.sharepoint.com/:f:/g/personal/cvillareal_sdmujer_gov_co/ErhUb5yZkAxPnLn_BP9pqA0BkahYe2OiTSL-PkFMWmIe5A?e=Ll50Vw" TargetMode="External"/><Relationship Id="rId7" Type="http://schemas.openxmlformats.org/officeDocument/2006/relationships/hyperlink" Target="https://secretariadistritald-my.sharepoint.com/:f:/g/personal/cvillareal_sdmujer_gov_co/EsnnBAsMj5RNtle6yBymfJgBx62mndaKEQIK2griGN113w?e=Y460gf" TargetMode="External"/><Relationship Id="rId2" Type="http://schemas.openxmlformats.org/officeDocument/2006/relationships/hyperlink" Target="https://secretariadistritald-my.sharepoint.com/:f:/g/personal/cvillareal_sdmujer_gov_co/EntMW9Lj4iZApI42qPfGKeUB6R5we0n8oZB3sJa2S-aZww?e=xMsPY1" TargetMode="External"/><Relationship Id="rId16" Type="http://schemas.openxmlformats.org/officeDocument/2006/relationships/hyperlink" Target="https://secretariadistritald-my.sharepoint.com/:f:/g/personal/cvillareal_sdmujer_gov_co/Et4SGYEHyEZMkHtBSXj4LE0Bio7naF9XyqMWBSLy9Zv4nA?e=mfKHNL" TargetMode="External"/><Relationship Id="rId29" Type="http://schemas.openxmlformats.org/officeDocument/2006/relationships/hyperlink" Target="https://secretariadistritald-my.sharepoint.com/:f:/g/personal/cvillareal_sdmujer_gov_co/ErEwvqFtuGZJga_Kdw3k7OEBbu_rDDHVFfSW-LW4ucoqkw?e=oxWb0B" TargetMode="External"/><Relationship Id="rId1" Type="http://schemas.openxmlformats.org/officeDocument/2006/relationships/hyperlink" Target="https://secretariadistritald-my.sharepoint.com/:f:/g/personal/cvillareal_sdmujer_gov_co/EtFCGDRXcrFBtxWJqPsJapIB19S5bXyNgOvYIm8UYXliEw?e=nMMMbY" TargetMode="External"/><Relationship Id="rId6" Type="http://schemas.openxmlformats.org/officeDocument/2006/relationships/hyperlink" Target="https://secretariadistritald-my.sharepoint.com/:f:/g/personal/cvillareal_sdmujer_gov_co/EkQXj7HOtstIm2kf3v4yRRAB95SaG-GlYHwm_-dwNQdwQA?e=lTrJiT" TargetMode="External"/><Relationship Id="rId11" Type="http://schemas.openxmlformats.org/officeDocument/2006/relationships/hyperlink" Target="https://secretariadistritald-my.sharepoint.com/:f:/g/personal/cvillareal_sdmujer_gov_co/EgVRxHALtmxCuBK4YIxRe_QBNIGLX4SUQGk_bTRGssuFmQ?e=OZAp71" TargetMode="External"/><Relationship Id="rId24" Type="http://schemas.openxmlformats.org/officeDocument/2006/relationships/hyperlink" Target="https://secretariadistritald-my.sharepoint.com/:f:/g/personal/cvillareal_sdmujer_gov_co/EoePUAPsqElGnh69ZeU6gx4BL9Dhn7XTZMul-f3qjfnuRg?e=3r0glR" TargetMode="External"/><Relationship Id="rId32" Type="http://schemas.openxmlformats.org/officeDocument/2006/relationships/hyperlink" Target="https://secretariadistritald-my.sharepoint.com/:f:/g/personal/cvillareal_sdmujer_gov_co/Enpabm20YrlHmefK21bDhXUBXrK81VlsaSh9l5rJfzuNHQ?e=QFqb7a" TargetMode="External"/><Relationship Id="rId37" Type="http://schemas.openxmlformats.org/officeDocument/2006/relationships/hyperlink" Target="https://secretariadistritald-my.sharepoint.com/:f:/g/personal/cvillareal_sdmujer_gov_co/Ev0Xud3q_0FEhv2VwajSflEBvnBVIMxlPd29NCWUSPsE5Q?e=zZgqbF" TargetMode="External"/><Relationship Id="rId40" Type="http://schemas.openxmlformats.org/officeDocument/2006/relationships/hyperlink" Target="https://secretariadistritald-my.sharepoint.com/:f:/g/personal/cvillareal_sdmujer_gov_co/EtQUxAmZLcFMl57ezRc2xZ8B_K00ePVvImOUGWkzZnI8JA?e=5juaIh" TargetMode="External"/><Relationship Id="rId45" Type="http://schemas.openxmlformats.org/officeDocument/2006/relationships/vmlDrawing" Target="../drawings/vmlDrawing2.vml"/><Relationship Id="rId5" Type="http://schemas.openxmlformats.org/officeDocument/2006/relationships/hyperlink" Target="https://secretariadistritald-my.sharepoint.com/:f:/g/personal/cvillareal_sdmujer_gov_co/EgEuQHn2apFIv5TVhKp1NJMBH57kBrmx9BD8Fu4HOVoY-Q?e=6EF8JM" TargetMode="External"/><Relationship Id="rId15" Type="http://schemas.openxmlformats.org/officeDocument/2006/relationships/hyperlink" Target="https://secretariadistritald-my.sharepoint.com/:f:/g/personal/cvillareal_sdmujer_gov_co/Et4SGYEHyEZMkHtBSXj4LE0Bio7naF9XyqMWBSLy9Zv4nA?e=mfKHNL" TargetMode="External"/><Relationship Id="rId23" Type="http://schemas.openxmlformats.org/officeDocument/2006/relationships/hyperlink" Target="https://secretariadistritald-my.sharepoint.com/:f:/g/personal/cvillareal_sdmujer_gov_co/EuO8UM2gzaRGkEqSHPRx-pYBF-Ljcs6ZpW450vuAMbeCWQ?e=1HWtBx" TargetMode="External"/><Relationship Id="rId28" Type="http://schemas.openxmlformats.org/officeDocument/2006/relationships/hyperlink" Target="https://secretariadistritald-my.sharepoint.com/:f:/g/personal/cvillareal_sdmujer_gov_co/Es0AfZ38ueVOtrwdJbMQhxMBlT7UpQw8pgAzdEUcWDx9zQ?e=sscfhA" TargetMode="External"/><Relationship Id="rId36" Type="http://schemas.openxmlformats.org/officeDocument/2006/relationships/hyperlink" Target="https://secretariadistritald-my.sharepoint.com/:f:/g/personal/cvillareal_sdmujer_gov_co/ErJowqlNR9RBokLfX6YYUb8Bv5Yw3bgeTVt2X-D3IRGgmw?e=a5mDwt" TargetMode="External"/><Relationship Id="rId10" Type="http://schemas.openxmlformats.org/officeDocument/2006/relationships/hyperlink" Target="https://secretariadistritald-my.sharepoint.com/:f:/g/personal/cvillareal_sdmujer_gov_co/EgVRxHALtmxCuBK4YIxRe_QBNIGLX4SUQGk_bTRGssuFmQ?e=OZAp71" TargetMode="External"/><Relationship Id="rId19" Type="http://schemas.openxmlformats.org/officeDocument/2006/relationships/hyperlink" Target="https://secretariadistritald-my.sharepoint.com/:f:/g/personal/cvillareal_sdmujer_gov_co/EkPAk-1IISlOga3JEaQLoaYBPOmLp-UPap7bqig67PfqEw?e=lJZ1hF" TargetMode="External"/><Relationship Id="rId31" Type="http://schemas.openxmlformats.org/officeDocument/2006/relationships/hyperlink" Target="https://secretariadistritald-my.sharepoint.com/:f:/g/personal/cvillareal_sdmujer_gov_co/EhhHS3SINWhIhclShmMzIIgB0QpyZR-Y7XOY68qIfvtB7w?e=wZfWMn" TargetMode="External"/><Relationship Id="rId44" Type="http://schemas.openxmlformats.org/officeDocument/2006/relationships/printerSettings" Target="../printerSettings/printerSettings12.bin"/><Relationship Id="rId4" Type="http://schemas.openxmlformats.org/officeDocument/2006/relationships/hyperlink" Target="https://secretariadistritald-my.sharepoint.com/:f:/g/personal/cvillareal_sdmujer_gov_co/EnKdIEgI14NFgCw7_ZI1JZMB0xwjBSrKzTqxOl1lKYw_Qw?e=ihKRWL" TargetMode="External"/><Relationship Id="rId9" Type="http://schemas.openxmlformats.org/officeDocument/2006/relationships/hyperlink" Target="https://secretariadistritald-my.sharepoint.com/:f:/g/personal/cvillareal_sdmujer_gov_co/EpjvjERXcqVPiWzdHprqACgBMG_n0R3lztUakV-4KBcHlA?e=bbfHOq" TargetMode="External"/><Relationship Id="rId14" Type="http://schemas.openxmlformats.org/officeDocument/2006/relationships/hyperlink" Target="https://secretariadistritald-my.sharepoint.com/:f:/g/personal/cvillareal_sdmujer_gov_co/EomDA83atuZAsc4p5eRipL8B9BmGRBiJYqIYUqpfmGh9Eg?e=7ijvmC" TargetMode="External"/><Relationship Id="rId22" Type="http://schemas.openxmlformats.org/officeDocument/2006/relationships/hyperlink" Target="https://secretariadistritald-my.sharepoint.com/:f:/g/personal/cvillareal_sdmujer_gov_co/EuO8UM2gzaRGkEqSHPRx-pYBF-Ljcs6ZpW450vuAMbeCWQ?e=1HWtBx" TargetMode="External"/><Relationship Id="rId27" Type="http://schemas.openxmlformats.org/officeDocument/2006/relationships/hyperlink" Target="https://secretariadistritald-my.sharepoint.com/:f:/g/personal/cvillareal_sdmujer_gov_co/Es81AlFz1jpNvRmJNuaP4JcBWYwq5NItaItH0cZKHAhV4Q?e=culIES" TargetMode="External"/><Relationship Id="rId30" Type="http://schemas.openxmlformats.org/officeDocument/2006/relationships/hyperlink" Target="https://secretariadistritald-my.sharepoint.com/:f:/g/personal/cvillareal_sdmujer_gov_co/EhhHS3SINWhIhclShmMzIIgB0QpyZR-Y7XOY68qIfvtB7w?e=wZfWMn" TargetMode="External"/><Relationship Id="rId35" Type="http://schemas.openxmlformats.org/officeDocument/2006/relationships/hyperlink" Target="https://secretariadistritald-my.sharepoint.com/:f:/g/personal/cvillareal_sdmujer_gov_co/Ert6Ur_69xNIkRpBd5mBSO0B-9ssmPNnutCuF0RqT2TFhg?e=m2zBJO" TargetMode="External"/><Relationship Id="rId43" Type="http://schemas.openxmlformats.org/officeDocument/2006/relationships/hyperlink" Target="https://secretariadistritald-my.sharepoint.com/:f:/g/personal/cvillareal_sdmujer_gov_co/EuWJR_YRC4lFmelacsI120EB45sFt1WuT8UvYetkVKCNHQ?e=nt0WHp" TargetMode="External"/><Relationship Id="rId8" Type="http://schemas.openxmlformats.org/officeDocument/2006/relationships/hyperlink" Target="https://secretariadistritald-my.sharepoint.com/:f:/g/personal/cvillareal_sdmujer_gov_co/EoF3Y8T5IRhAuZlNsyeIcc8BkcfTaovRQJjgQbjWwhp0lw?e=a9H69r" TargetMode="External"/><Relationship Id="rId3" Type="http://schemas.openxmlformats.org/officeDocument/2006/relationships/hyperlink" Target="https://secretariadistritald-my.sharepoint.com/:f:/g/personal/cvillareal_sdmujer_gov_co/EkPAk-1IISlOga3JEaQLoaYBPOmLp-UPap7bqig67PfqEw?e=lJZ1hF" TargetMode="External"/><Relationship Id="rId12" Type="http://schemas.openxmlformats.org/officeDocument/2006/relationships/hyperlink" Target="https://secretariadistritald-my.sharepoint.com/:f:/g/personal/cvillareal_sdmujer_gov_co/EvZySx1uVv1IvOllydL_xQ0B_7sevtH49S6K1pPLf9z8BQ?e=CED8f9" TargetMode="External"/><Relationship Id="rId17" Type="http://schemas.openxmlformats.org/officeDocument/2006/relationships/hyperlink" Target="https://secretariadistritald-my.sharepoint.com/:f:/g/personal/cvillareal_sdmujer_gov_co/Et4SGYEHyEZMkHtBSXj4LE0Bio7naF9XyqMWBSLy9Zv4nA?e=mfKHNL" TargetMode="External"/><Relationship Id="rId25" Type="http://schemas.openxmlformats.org/officeDocument/2006/relationships/hyperlink" Target="https://secretariadistritald-my.sharepoint.com/:f:/g/personal/cvillareal_sdmujer_gov_co/EoePUAPsqElGnh69ZeU6gx4BL9Dhn7XTZMul-f3qjfnuRg?e=3r0glR" TargetMode="External"/><Relationship Id="rId33" Type="http://schemas.openxmlformats.org/officeDocument/2006/relationships/hyperlink" Target="https://secretariadistritald-my.sharepoint.com/:f:/g/personal/cvillareal_sdmujer_gov_co/Eu989O_KYchOn0nxZxYGOB0BsEN-FfHnaYBTbBA8vr5XBg?e=8hl8a9" TargetMode="External"/><Relationship Id="rId38" Type="http://schemas.openxmlformats.org/officeDocument/2006/relationships/hyperlink" Target="https://secretariadistritald-my.sharepoint.com/:f:/g/personal/cvillareal_sdmujer_gov_co/EnFXAZa8aINDvBz4lfwgzsMBLgsZojDnVaba4VvklTFrsg?e=4bh6F8" TargetMode="External"/><Relationship Id="rId46" Type="http://schemas.openxmlformats.org/officeDocument/2006/relationships/comments" Target="../comments2.xml"/><Relationship Id="rId20" Type="http://schemas.openxmlformats.org/officeDocument/2006/relationships/hyperlink" Target="https://secretariadistritald-my.sharepoint.com/:f:/g/personal/cvillareal_sdmujer_gov_co/EkPAk-1IISlOga3JEaQLoaYBPOmLp-UPap7bqig67PfqEw?e=lJZ1hF" TargetMode="External"/><Relationship Id="rId41" Type="http://schemas.openxmlformats.org/officeDocument/2006/relationships/hyperlink" Target="https://secretariadistritald-my.sharepoint.com/:f:/g/personal/cvillareal_sdmujer_gov_co/ErXCrY38fJpHgPQ1RLFXuPQBCd4QvG_5SEc6bRtUHTY9Mg?e=e1NJgf" TargetMode="External"/></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3" Type="http://schemas.openxmlformats.org/officeDocument/2006/relationships/hyperlink" Target="https://secretariadistritald-my.sharepoint.com/:f:/g/personal/cvillareal_sdmujer_gov_co/EgVRxHALtmxCuBK4YIxRe_QBNIGLX4SUQGk_bTRGssuFmQ?e=OZAp71" TargetMode="External"/><Relationship Id="rId2" Type="http://schemas.openxmlformats.org/officeDocument/2006/relationships/hyperlink" Target="https://secretariadistritald-my.sharepoint.com/:f:/g/personal/cvillareal_sdmujer_gov_co/EgVRxHALtmxCuBK4YIxRe_QBNIGLX4SUQGk_bTRGssuFmQ?e=OZAp71" TargetMode="External"/><Relationship Id="rId1" Type="http://schemas.openxmlformats.org/officeDocument/2006/relationships/hyperlink" Target="https://secretariadistritald-my.sharepoint.com/:f:/g/personal/cvillareal_sdmujer_gov_co/EpjvjERXcqVPiWzdHprqACgBMG_n0R3lztUakV-4KBcHlA?e=bbfHOq"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secretariadistritald-my.sharepoint.com/:f:/g/personal/cvillareal_sdmujer_gov_co/EvZySx1uVv1IvOllydL_xQ0B_7sevtH49S6K1pPLf9z8BQ?e=CED8f9"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secretariadistritald-my.sharepoint.com/:f:/g/personal/cvillareal_sdmujer_gov_co/Et4SGYEHyEZMkHtBSXj4LE0Bio7naF9XyqMWBSLy9Zv4nA?e=mfKHNL" TargetMode="External"/><Relationship Id="rId1" Type="http://schemas.openxmlformats.org/officeDocument/2006/relationships/hyperlink" Target="https://secretariadistritald-my.sharepoint.com/:f:/g/personal/cvillareal_sdmujer_gov_co/EomDA83atuZAsc4p5eRipL8B9BmGRBiJYqIYUqpfmGh9Eg?e=7ijvmC"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secretariadistritald-my.sharepoint.com/:f:/g/personal/cvillareal_sdmujer_gov_co/EkPAk-1IISlOga3JEaQLoaYBPOmLp-UPap7bqig67PfqEw?e=lJZ1hF" TargetMode="External"/><Relationship Id="rId1" Type="http://schemas.openxmlformats.org/officeDocument/2006/relationships/hyperlink" Target="https://secretariadistritald-my.sharepoint.com/:f:/g/personal/cvillareal_sdmujer_gov_co/EkPAk-1IISlOga3JEaQLoaYBPOmLp-UPap7bqig67PfqEw?e=lJZ1hF"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secretariadistritald-my.sharepoint.com/:f:/g/personal/cvillareal_sdmujer_gov_co/EoePUAPsqElGnh69ZeU6gx4BL9Dhn7XTZMul-f3qjfnuRg?e=3r0glR" TargetMode="External"/><Relationship Id="rId1" Type="http://schemas.openxmlformats.org/officeDocument/2006/relationships/hyperlink" Target="https://secretariadistritald-my.sharepoint.com/:f:/g/personal/cvillareal_sdmujer_gov_co/EuO8UM2gzaRGkEqSHPRx-pYBF-Ljcs6ZpW450vuAMbeCWQ?e=1HWtBx" TargetMode="Externa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hyperlink" Target="https://secretariadistritald-my.sharepoint.com/:f:/g/personal/cvillareal_sdmujer_gov_co/ErEwvqFtuGZJga_Kdw3k7OEBbu_rDDHVFfSW-LW4ucoqkw?e=oxWb0B" TargetMode="External"/><Relationship Id="rId2" Type="http://schemas.openxmlformats.org/officeDocument/2006/relationships/hyperlink" Target="https://secretariadistritald-my.sharepoint.com/:f:/g/personal/cvillareal_sdmujer_gov_co/Es0AfZ38ueVOtrwdJbMQhxMBlT7UpQw8pgAzdEUcWDx9zQ?e=sscfhA" TargetMode="External"/><Relationship Id="rId1" Type="http://schemas.openxmlformats.org/officeDocument/2006/relationships/hyperlink" Target="https://secretariadistritald-my.sharepoint.com/:f:/g/personal/cvillareal_sdmujer_gov_co/Es81AlFz1jpNvRmJNuaP4JcBWYwq5NItaItH0cZKHAhV4Q?e=culIES" TargetMode="External"/><Relationship Id="rId5" Type="http://schemas.openxmlformats.org/officeDocument/2006/relationships/drawing" Target="../drawings/drawing5.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secretariadistritald-my.sharepoint.com/:f:/g/personal/cvillareal_sdmujer_gov_co/EhhHS3SINWhIhclShmMzIIgB0QpyZR-Y7XOY68qIfvtB7w?e=wZfWMn" TargetMode="External"/><Relationship Id="rId1" Type="http://schemas.openxmlformats.org/officeDocument/2006/relationships/hyperlink" Target="https://secretariadistritald-my.sharepoint.com/:f:/g/personal/cvillareal_sdmujer_gov_co/EhhHS3SINWhIhclShmMzIIgB0QpyZR-Y7XOY68qIfvtB7w?e=wZfWMn"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secretariadistritald-my.sharepoint.com/:f:/g/personal/cvillareal_sdmujer_gov_co/Eu989O_KYchOn0nxZxYGOB0BsEN-FfHnaYBTbBA8vr5XBg?e=8hl8a9" TargetMode="External"/><Relationship Id="rId1" Type="http://schemas.openxmlformats.org/officeDocument/2006/relationships/hyperlink" Target="https://secretariadistritald-my.sharepoint.com/:f:/g/personal/cvillareal_sdmujer_gov_co/Enpabm20YrlHmefK21bDhXUBXrK81VlsaSh9l5rJfzuNHQ?e=QFqb7a" TargetMode="External"/><Relationship Id="rId4"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secretariadistritald-my.sharepoint.com/:f:/g/personal/cvillareal_sdmujer_gov_co/Ert6Ur_69xNIkRpBd5mBSO0B-9ssmPNnutCuF0RqT2TFhg?e=m2zBJO" TargetMode="External"/><Relationship Id="rId1" Type="http://schemas.openxmlformats.org/officeDocument/2006/relationships/hyperlink" Target="https://secretariadistritald-my.sharepoint.com/:f:/g/personal/cvillareal_sdmujer_gov_co/EuWJR_YRC4lFmelacsI120EB45sFt1WuT8UvYetkVKCNHQ?e=nt0WHp" TargetMode="External"/><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2ECCC-0ACC-4588-AF1B-99A6C3684DA3}">
  <sheetPr codeName="Hoja10">
    <tabColor theme="6" tint="0.39997558519241921"/>
    <pageSetUpPr fitToPage="1"/>
  </sheetPr>
  <dimension ref="A1:B74"/>
  <sheetViews>
    <sheetView topLeftCell="A40" zoomScale="90" zoomScaleNormal="90" workbookViewId="0">
      <selection activeCell="A54" sqref="A1:XFD1048576"/>
    </sheetView>
  </sheetViews>
  <sheetFormatPr baseColWidth="10" defaultColWidth="10.81640625" defaultRowHeight="14"/>
  <cols>
    <col min="1" max="1" width="72" style="88" bestFit="1" customWidth="1"/>
    <col min="2" max="2" width="78.54296875" style="88" customWidth="1"/>
    <col min="3" max="3" width="10.81640625" style="88"/>
    <col min="4" max="4" width="31.1796875" style="88" customWidth="1"/>
    <col min="5" max="5" width="70.1796875" style="88" customWidth="1"/>
    <col min="6" max="6" width="17.453125" style="88" customWidth="1"/>
    <col min="7" max="8" width="21.81640625" style="88" customWidth="1"/>
    <col min="9" max="9" width="19.453125" style="88" customWidth="1"/>
    <col min="10" max="10" width="42" style="88" customWidth="1"/>
    <col min="11" max="256" width="10.81640625" style="88"/>
    <col min="257" max="257" width="72" style="88" bestFit="1" customWidth="1"/>
    <col min="258" max="258" width="78.54296875" style="88" customWidth="1"/>
    <col min="259" max="259" width="10.81640625" style="88"/>
    <col min="260" max="260" width="31.1796875" style="88" customWidth="1"/>
    <col min="261" max="261" width="70.1796875" style="88" customWidth="1"/>
    <col min="262" max="262" width="17.453125" style="88" customWidth="1"/>
    <col min="263" max="264" width="21.81640625" style="88" customWidth="1"/>
    <col min="265" max="265" width="19.453125" style="88" customWidth="1"/>
    <col min="266" max="266" width="42" style="88" customWidth="1"/>
    <col min="267" max="512" width="10.81640625" style="88"/>
    <col min="513" max="513" width="72" style="88" bestFit="1" customWidth="1"/>
    <col min="514" max="514" width="78.54296875" style="88" customWidth="1"/>
    <col min="515" max="515" width="10.81640625" style="88"/>
    <col min="516" max="516" width="31.1796875" style="88" customWidth="1"/>
    <col min="517" max="517" width="70.1796875" style="88" customWidth="1"/>
    <col min="518" max="518" width="17.453125" style="88" customWidth="1"/>
    <col min="519" max="520" width="21.81640625" style="88" customWidth="1"/>
    <col min="521" max="521" width="19.453125" style="88" customWidth="1"/>
    <col min="522" max="522" width="42" style="88" customWidth="1"/>
    <col min="523" max="768" width="10.81640625" style="88"/>
    <col min="769" max="769" width="72" style="88" bestFit="1" customWidth="1"/>
    <col min="770" max="770" width="78.54296875" style="88" customWidth="1"/>
    <col min="771" max="771" width="10.81640625" style="88"/>
    <col min="772" max="772" width="31.1796875" style="88" customWidth="1"/>
    <col min="773" max="773" width="70.1796875" style="88" customWidth="1"/>
    <col min="774" max="774" width="17.453125" style="88" customWidth="1"/>
    <col min="775" max="776" width="21.81640625" style="88" customWidth="1"/>
    <col min="777" max="777" width="19.453125" style="88" customWidth="1"/>
    <col min="778" max="778" width="42" style="88" customWidth="1"/>
    <col min="779" max="1024" width="10.81640625" style="88"/>
    <col min="1025" max="1025" width="72" style="88" bestFit="1" customWidth="1"/>
    <col min="1026" max="1026" width="78.54296875" style="88" customWidth="1"/>
    <col min="1027" max="1027" width="10.81640625" style="88"/>
    <col min="1028" max="1028" width="31.1796875" style="88" customWidth="1"/>
    <col min="1029" max="1029" width="70.1796875" style="88" customWidth="1"/>
    <col min="1030" max="1030" width="17.453125" style="88" customWidth="1"/>
    <col min="1031" max="1032" width="21.81640625" style="88" customWidth="1"/>
    <col min="1033" max="1033" width="19.453125" style="88" customWidth="1"/>
    <col min="1034" max="1034" width="42" style="88" customWidth="1"/>
    <col min="1035" max="1280" width="10.81640625" style="88"/>
    <col min="1281" max="1281" width="72" style="88" bestFit="1" customWidth="1"/>
    <col min="1282" max="1282" width="78.54296875" style="88" customWidth="1"/>
    <col min="1283" max="1283" width="10.81640625" style="88"/>
    <col min="1284" max="1284" width="31.1796875" style="88" customWidth="1"/>
    <col min="1285" max="1285" width="70.1796875" style="88" customWidth="1"/>
    <col min="1286" max="1286" width="17.453125" style="88" customWidth="1"/>
    <col min="1287" max="1288" width="21.81640625" style="88" customWidth="1"/>
    <col min="1289" max="1289" width="19.453125" style="88" customWidth="1"/>
    <col min="1290" max="1290" width="42" style="88" customWidth="1"/>
    <col min="1291" max="1536" width="10.81640625" style="88"/>
    <col min="1537" max="1537" width="72" style="88" bestFit="1" customWidth="1"/>
    <col min="1538" max="1538" width="78.54296875" style="88" customWidth="1"/>
    <col min="1539" max="1539" width="10.81640625" style="88"/>
    <col min="1540" max="1540" width="31.1796875" style="88" customWidth="1"/>
    <col min="1541" max="1541" width="70.1796875" style="88" customWidth="1"/>
    <col min="1542" max="1542" width="17.453125" style="88" customWidth="1"/>
    <col min="1543" max="1544" width="21.81640625" style="88" customWidth="1"/>
    <col min="1545" max="1545" width="19.453125" style="88" customWidth="1"/>
    <col min="1546" max="1546" width="42" style="88" customWidth="1"/>
    <col min="1547" max="1792" width="10.81640625" style="88"/>
    <col min="1793" max="1793" width="72" style="88" bestFit="1" customWidth="1"/>
    <col min="1794" max="1794" width="78.54296875" style="88" customWidth="1"/>
    <col min="1795" max="1795" width="10.81640625" style="88"/>
    <col min="1796" max="1796" width="31.1796875" style="88" customWidth="1"/>
    <col min="1797" max="1797" width="70.1796875" style="88" customWidth="1"/>
    <col min="1798" max="1798" width="17.453125" style="88" customWidth="1"/>
    <col min="1799" max="1800" width="21.81640625" style="88" customWidth="1"/>
    <col min="1801" max="1801" width="19.453125" style="88" customWidth="1"/>
    <col min="1802" max="1802" width="42" style="88" customWidth="1"/>
    <col min="1803" max="2048" width="10.81640625" style="88"/>
    <col min="2049" max="2049" width="72" style="88" bestFit="1" customWidth="1"/>
    <col min="2050" max="2050" width="78.54296875" style="88" customWidth="1"/>
    <col min="2051" max="2051" width="10.81640625" style="88"/>
    <col min="2052" max="2052" width="31.1796875" style="88" customWidth="1"/>
    <col min="2053" max="2053" width="70.1796875" style="88" customWidth="1"/>
    <col min="2054" max="2054" width="17.453125" style="88" customWidth="1"/>
    <col min="2055" max="2056" width="21.81640625" style="88" customWidth="1"/>
    <col min="2057" max="2057" width="19.453125" style="88" customWidth="1"/>
    <col min="2058" max="2058" width="42" style="88" customWidth="1"/>
    <col min="2059" max="2304" width="10.81640625" style="88"/>
    <col min="2305" max="2305" width="72" style="88" bestFit="1" customWidth="1"/>
    <col min="2306" max="2306" width="78.54296875" style="88" customWidth="1"/>
    <col min="2307" max="2307" width="10.81640625" style="88"/>
    <col min="2308" max="2308" width="31.1796875" style="88" customWidth="1"/>
    <col min="2309" max="2309" width="70.1796875" style="88" customWidth="1"/>
    <col min="2310" max="2310" width="17.453125" style="88" customWidth="1"/>
    <col min="2311" max="2312" width="21.81640625" style="88" customWidth="1"/>
    <col min="2313" max="2313" width="19.453125" style="88" customWidth="1"/>
    <col min="2314" max="2314" width="42" style="88" customWidth="1"/>
    <col min="2315" max="2560" width="10.81640625" style="88"/>
    <col min="2561" max="2561" width="72" style="88" bestFit="1" customWidth="1"/>
    <col min="2562" max="2562" width="78.54296875" style="88" customWidth="1"/>
    <col min="2563" max="2563" width="10.81640625" style="88"/>
    <col min="2564" max="2564" width="31.1796875" style="88" customWidth="1"/>
    <col min="2565" max="2565" width="70.1796875" style="88" customWidth="1"/>
    <col min="2566" max="2566" width="17.453125" style="88" customWidth="1"/>
    <col min="2567" max="2568" width="21.81640625" style="88" customWidth="1"/>
    <col min="2569" max="2569" width="19.453125" style="88" customWidth="1"/>
    <col min="2570" max="2570" width="42" style="88" customWidth="1"/>
    <col min="2571" max="2816" width="10.81640625" style="88"/>
    <col min="2817" max="2817" width="72" style="88" bestFit="1" customWidth="1"/>
    <col min="2818" max="2818" width="78.54296875" style="88" customWidth="1"/>
    <col min="2819" max="2819" width="10.81640625" style="88"/>
    <col min="2820" max="2820" width="31.1796875" style="88" customWidth="1"/>
    <col min="2821" max="2821" width="70.1796875" style="88" customWidth="1"/>
    <col min="2822" max="2822" width="17.453125" style="88" customWidth="1"/>
    <col min="2823" max="2824" width="21.81640625" style="88" customWidth="1"/>
    <col min="2825" max="2825" width="19.453125" style="88" customWidth="1"/>
    <col min="2826" max="2826" width="42" style="88" customWidth="1"/>
    <col min="2827" max="3072" width="10.81640625" style="88"/>
    <col min="3073" max="3073" width="72" style="88" bestFit="1" customWidth="1"/>
    <col min="3074" max="3074" width="78.54296875" style="88" customWidth="1"/>
    <col min="3075" max="3075" width="10.81640625" style="88"/>
    <col min="3076" max="3076" width="31.1796875" style="88" customWidth="1"/>
    <col min="3077" max="3077" width="70.1796875" style="88" customWidth="1"/>
    <col min="3078" max="3078" width="17.453125" style="88" customWidth="1"/>
    <col min="3079" max="3080" width="21.81640625" style="88" customWidth="1"/>
    <col min="3081" max="3081" width="19.453125" style="88" customWidth="1"/>
    <col min="3082" max="3082" width="42" style="88" customWidth="1"/>
    <col min="3083" max="3328" width="10.81640625" style="88"/>
    <col min="3329" max="3329" width="72" style="88" bestFit="1" customWidth="1"/>
    <col min="3330" max="3330" width="78.54296875" style="88" customWidth="1"/>
    <col min="3331" max="3331" width="10.81640625" style="88"/>
    <col min="3332" max="3332" width="31.1796875" style="88" customWidth="1"/>
    <col min="3333" max="3333" width="70.1796875" style="88" customWidth="1"/>
    <col min="3334" max="3334" width="17.453125" style="88" customWidth="1"/>
    <col min="3335" max="3336" width="21.81640625" style="88" customWidth="1"/>
    <col min="3337" max="3337" width="19.453125" style="88" customWidth="1"/>
    <col min="3338" max="3338" width="42" style="88" customWidth="1"/>
    <col min="3339" max="3584" width="10.81640625" style="88"/>
    <col min="3585" max="3585" width="72" style="88" bestFit="1" customWidth="1"/>
    <col min="3586" max="3586" width="78.54296875" style="88" customWidth="1"/>
    <col min="3587" max="3587" width="10.81640625" style="88"/>
    <col min="3588" max="3588" width="31.1796875" style="88" customWidth="1"/>
    <col min="3589" max="3589" width="70.1796875" style="88" customWidth="1"/>
    <col min="3590" max="3590" width="17.453125" style="88" customWidth="1"/>
    <col min="3591" max="3592" width="21.81640625" style="88" customWidth="1"/>
    <col min="3593" max="3593" width="19.453125" style="88" customWidth="1"/>
    <col min="3594" max="3594" width="42" style="88" customWidth="1"/>
    <col min="3595" max="3840" width="10.81640625" style="88"/>
    <col min="3841" max="3841" width="72" style="88" bestFit="1" customWidth="1"/>
    <col min="3842" max="3842" width="78.54296875" style="88" customWidth="1"/>
    <col min="3843" max="3843" width="10.81640625" style="88"/>
    <col min="3844" max="3844" width="31.1796875" style="88" customWidth="1"/>
    <col min="3845" max="3845" width="70.1796875" style="88" customWidth="1"/>
    <col min="3846" max="3846" width="17.453125" style="88" customWidth="1"/>
    <col min="3847" max="3848" width="21.81640625" style="88" customWidth="1"/>
    <col min="3849" max="3849" width="19.453125" style="88" customWidth="1"/>
    <col min="3850" max="3850" width="42" style="88" customWidth="1"/>
    <col min="3851" max="4096" width="10.81640625" style="88"/>
    <col min="4097" max="4097" width="72" style="88" bestFit="1" customWidth="1"/>
    <col min="4098" max="4098" width="78.54296875" style="88" customWidth="1"/>
    <col min="4099" max="4099" width="10.81640625" style="88"/>
    <col min="4100" max="4100" width="31.1796875" style="88" customWidth="1"/>
    <col min="4101" max="4101" width="70.1796875" style="88" customWidth="1"/>
    <col min="4102" max="4102" width="17.453125" style="88" customWidth="1"/>
    <col min="4103" max="4104" width="21.81640625" style="88" customWidth="1"/>
    <col min="4105" max="4105" width="19.453125" style="88" customWidth="1"/>
    <col min="4106" max="4106" width="42" style="88" customWidth="1"/>
    <col min="4107" max="4352" width="10.81640625" style="88"/>
    <col min="4353" max="4353" width="72" style="88" bestFit="1" customWidth="1"/>
    <col min="4354" max="4354" width="78.54296875" style="88" customWidth="1"/>
    <col min="4355" max="4355" width="10.81640625" style="88"/>
    <col min="4356" max="4356" width="31.1796875" style="88" customWidth="1"/>
    <col min="4357" max="4357" width="70.1796875" style="88" customWidth="1"/>
    <col min="4358" max="4358" width="17.453125" style="88" customWidth="1"/>
    <col min="4359" max="4360" width="21.81640625" style="88" customWidth="1"/>
    <col min="4361" max="4361" width="19.453125" style="88" customWidth="1"/>
    <col min="4362" max="4362" width="42" style="88" customWidth="1"/>
    <col min="4363" max="4608" width="10.81640625" style="88"/>
    <col min="4609" max="4609" width="72" style="88" bestFit="1" customWidth="1"/>
    <col min="4610" max="4610" width="78.54296875" style="88" customWidth="1"/>
    <col min="4611" max="4611" width="10.81640625" style="88"/>
    <col min="4612" max="4612" width="31.1796875" style="88" customWidth="1"/>
    <col min="4613" max="4613" width="70.1796875" style="88" customWidth="1"/>
    <col min="4614" max="4614" width="17.453125" style="88" customWidth="1"/>
    <col min="4615" max="4616" width="21.81640625" style="88" customWidth="1"/>
    <col min="4617" max="4617" width="19.453125" style="88" customWidth="1"/>
    <col min="4618" max="4618" width="42" style="88" customWidth="1"/>
    <col min="4619" max="4864" width="10.81640625" style="88"/>
    <col min="4865" max="4865" width="72" style="88" bestFit="1" customWidth="1"/>
    <col min="4866" max="4866" width="78.54296875" style="88" customWidth="1"/>
    <col min="4867" max="4867" width="10.81640625" style="88"/>
    <col min="4868" max="4868" width="31.1796875" style="88" customWidth="1"/>
    <col min="4869" max="4869" width="70.1796875" style="88" customWidth="1"/>
    <col min="4870" max="4870" width="17.453125" style="88" customWidth="1"/>
    <col min="4871" max="4872" width="21.81640625" style="88" customWidth="1"/>
    <col min="4873" max="4873" width="19.453125" style="88" customWidth="1"/>
    <col min="4874" max="4874" width="42" style="88" customWidth="1"/>
    <col min="4875" max="5120" width="10.81640625" style="88"/>
    <col min="5121" max="5121" width="72" style="88" bestFit="1" customWidth="1"/>
    <col min="5122" max="5122" width="78.54296875" style="88" customWidth="1"/>
    <col min="5123" max="5123" width="10.81640625" style="88"/>
    <col min="5124" max="5124" width="31.1796875" style="88" customWidth="1"/>
    <col min="5125" max="5125" width="70.1796875" style="88" customWidth="1"/>
    <col min="5126" max="5126" width="17.453125" style="88" customWidth="1"/>
    <col min="5127" max="5128" width="21.81640625" style="88" customWidth="1"/>
    <col min="5129" max="5129" width="19.453125" style="88" customWidth="1"/>
    <col min="5130" max="5130" width="42" style="88" customWidth="1"/>
    <col min="5131" max="5376" width="10.81640625" style="88"/>
    <col min="5377" max="5377" width="72" style="88" bestFit="1" customWidth="1"/>
    <col min="5378" max="5378" width="78.54296875" style="88" customWidth="1"/>
    <col min="5379" max="5379" width="10.81640625" style="88"/>
    <col min="5380" max="5380" width="31.1796875" style="88" customWidth="1"/>
    <col min="5381" max="5381" width="70.1796875" style="88" customWidth="1"/>
    <col min="5382" max="5382" width="17.453125" style="88" customWidth="1"/>
    <col min="5383" max="5384" width="21.81640625" style="88" customWidth="1"/>
    <col min="5385" max="5385" width="19.453125" style="88" customWidth="1"/>
    <col min="5386" max="5386" width="42" style="88" customWidth="1"/>
    <col min="5387" max="5632" width="10.81640625" style="88"/>
    <col min="5633" max="5633" width="72" style="88" bestFit="1" customWidth="1"/>
    <col min="5634" max="5634" width="78.54296875" style="88" customWidth="1"/>
    <col min="5635" max="5635" width="10.81640625" style="88"/>
    <col min="5636" max="5636" width="31.1796875" style="88" customWidth="1"/>
    <col min="5637" max="5637" width="70.1796875" style="88" customWidth="1"/>
    <col min="5638" max="5638" width="17.453125" style="88" customWidth="1"/>
    <col min="5639" max="5640" width="21.81640625" style="88" customWidth="1"/>
    <col min="5641" max="5641" width="19.453125" style="88" customWidth="1"/>
    <col min="5642" max="5642" width="42" style="88" customWidth="1"/>
    <col min="5643" max="5888" width="10.81640625" style="88"/>
    <col min="5889" max="5889" width="72" style="88" bestFit="1" customWidth="1"/>
    <col min="5890" max="5890" width="78.54296875" style="88" customWidth="1"/>
    <col min="5891" max="5891" width="10.81640625" style="88"/>
    <col min="5892" max="5892" width="31.1796875" style="88" customWidth="1"/>
    <col min="5893" max="5893" width="70.1796875" style="88" customWidth="1"/>
    <col min="5894" max="5894" width="17.453125" style="88" customWidth="1"/>
    <col min="5895" max="5896" width="21.81640625" style="88" customWidth="1"/>
    <col min="5897" max="5897" width="19.453125" style="88" customWidth="1"/>
    <col min="5898" max="5898" width="42" style="88" customWidth="1"/>
    <col min="5899" max="6144" width="10.81640625" style="88"/>
    <col min="6145" max="6145" width="72" style="88" bestFit="1" customWidth="1"/>
    <col min="6146" max="6146" width="78.54296875" style="88" customWidth="1"/>
    <col min="6147" max="6147" width="10.81640625" style="88"/>
    <col min="6148" max="6148" width="31.1796875" style="88" customWidth="1"/>
    <col min="6149" max="6149" width="70.1796875" style="88" customWidth="1"/>
    <col min="6150" max="6150" width="17.453125" style="88" customWidth="1"/>
    <col min="6151" max="6152" width="21.81640625" style="88" customWidth="1"/>
    <col min="6153" max="6153" width="19.453125" style="88" customWidth="1"/>
    <col min="6154" max="6154" width="42" style="88" customWidth="1"/>
    <col min="6155" max="6400" width="10.81640625" style="88"/>
    <col min="6401" max="6401" width="72" style="88" bestFit="1" customWidth="1"/>
    <col min="6402" max="6402" width="78.54296875" style="88" customWidth="1"/>
    <col min="6403" max="6403" width="10.81640625" style="88"/>
    <col min="6404" max="6404" width="31.1796875" style="88" customWidth="1"/>
    <col min="6405" max="6405" width="70.1796875" style="88" customWidth="1"/>
    <col min="6406" max="6406" width="17.453125" style="88" customWidth="1"/>
    <col min="6407" max="6408" width="21.81640625" style="88" customWidth="1"/>
    <col min="6409" max="6409" width="19.453125" style="88" customWidth="1"/>
    <col min="6410" max="6410" width="42" style="88" customWidth="1"/>
    <col min="6411" max="6656" width="10.81640625" style="88"/>
    <col min="6657" max="6657" width="72" style="88" bestFit="1" customWidth="1"/>
    <col min="6658" max="6658" width="78.54296875" style="88" customWidth="1"/>
    <col min="6659" max="6659" width="10.81640625" style="88"/>
    <col min="6660" max="6660" width="31.1796875" style="88" customWidth="1"/>
    <col min="6661" max="6661" width="70.1796875" style="88" customWidth="1"/>
    <col min="6662" max="6662" width="17.453125" style="88" customWidth="1"/>
    <col min="6663" max="6664" width="21.81640625" style="88" customWidth="1"/>
    <col min="6665" max="6665" width="19.453125" style="88" customWidth="1"/>
    <col min="6666" max="6666" width="42" style="88" customWidth="1"/>
    <col min="6667" max="6912" width="10.81640625" style="88"/>
    <col min="6913" max="6913" width="72" style="88" bestFit="1" customWidth="1"/>
    <col min="6914" max="6914" width="78.54296875" style="88" customWidth="1"/>
    <col min="6915" max="6915" width="10.81640625" style="88"/>
    <col min="6916" max="6916" width="31.1796875" style="88" customWidth="1"/>
    <col min="6917" max="6917" width="70.1796875" style="88" customWidth="1"/>
    <col min="6918" max="6918" width="17.453125" style="88" customWidth="1"/>
    <col min="6919" max="6920" width="21.81640625" style="88" customWidth="1"/>
    <col min="6921" max="6921" width="19.453125" style="88" customWidth="1"/>
    <col min="6922" max="6922" width="42" style="88" customWidth="1"/>
    <col min="6923" max="7168" width="10.81640625" style="88"/>
    <col min="7169" max="7169" width="72" style="88" bestFit="1" customWidth="1"/>
    <col min="7170" max="7170" width="78.54296875" style="88" customWidth="1"/>
    <col min="7171" max="7171" width="10.81640625" style="88"/>
    <col min="7172" max="7172" width="31.1796875" style="88" customWidth="1"/>
    <col min="7173" max="7173" width="70.1796875" style="88" customWidth="1"/>
    <col min="7174" max="7174" width="17.453125" style="88" customWidth="1"/>
    <col min="7175" max="7176" width="21.81640625" style="88" customWidth="1"/>
    <col min="7177" max="7177" width="19.453125" style="88" customWidth="1"/>
    <col min="7178" max="7178" width="42" style="88" customWidth="1"/>
    <col min="7179" max="7424" width="10.81640625" style="88"/>
    <col min="7425" max="7425" width="72" style="88" bestFit="1" customWidth="1"/>
    <col min="7426" max="7426" width="78.54296875" style="88" customWidth="1"/>
    <col min="7427" max="7427" width="10.81640625" style="88"/>
    <col min="7428" max="7428" width="31.1796875" style="88" customWidth="1"/>
    <col min="7429" max="7429" width="70.1796875" style="88" customWidth="1"/>
    <col min="7430" max="7430" width="17.453125" style="88" customWidth="1"/>
    <col min="7431" max="7432" width="21.81640625" style="88" customWidth="1"/>
    <col min="7433" max="7433" width="19.453125" style="88" customWidth="1"/>
    <col min="7434" max="7434" width="42" style="88" customWidth="1"/>
    <col min="7435" max="7680" width="10.81640625" style="88"/>
    <col min="7681" max="7681" width="72" style="88" bestFit="1" customWidth="1"/>
    <col min="7682" max="7682" width="78.54296875" style="88" customWidth="1"/>
    <col min="7683" max="7683" width="10.81640625" style="88"/>
    <col min="7684" max="7684" width="31.1796875" style="88" customWidth="1"/>
    <col min="7685" max="7685" width="70.1796875" style="88" customWidth="1"/>
    <col min="7686" max="7686" width="17.453125" style="88" customWidth="1"/>
    <col min="7687" max="7688" width="21.81640625" style="88" customWidth="1"/>
    <col min="7689" max="7689" width="19.453125" style="88" customWidth="1"/>
    <col min="7690" max="7690" width="42" style="88" customWidth="1"/>
    <col min="7691" max="7936" width="10.81640625" style="88"/>
    <col min="7937" max="7937" width="72" style="88" bestFit="1" customWidth="1"/>
    <col min="7938" max="7938" width="78.54296875" style="88" customWidth="1"/>
    <col min="7939" max="7939" width="10.81640625" style="88"/>
    <col min="7940" max="7940" width="31.1796875" style="88" customWidth="1"/>
    <col min="7941" max="7941" width="70.1796875" style="88" customWidth="1"/>
    <col min="7942" max="7942" width="17.453125" style="88" customWidth="1"/>
    <col min="7943" max="7944" width="21.81640625" style="88" customWidth="1"/>
    <col min="7945" max="7945" width="19.453125" style="88" customWidth="1"/>
    <col min="7946" max="7946" width="42" style="88" customWidth="1"/>
    <col min="7947" max="8192" width="10.81640625" style="88"/>
    <col min="8193" max="8193" width="72" style="88" bestFit="1" customWidth="1"/>
    <col min="8194" max="8194" width="78.54296875" style="88" customWidth="1"/>
    <col min="8195" max="8195" width="10.81640625" style="88"/>
    <col min="8196" max="8196" width="31.1796875" style="88" customWidth="1"/>
    <col min="8197" max="8197" width="70.1796875" style="88" customWidth="1"/>
    <col min="8198" max="8198" width="17.453125" style="88" customWidth="1"/>
    <col min="8199" max="8200" width="21.81640625" style="88" customWidth="1"/>
    <col min="8201" max="8201" width="19.453125" style="88" customWidth="1"/>
    <col min="8202" max="8202" width="42" style="88" customWidth="1"/>
    <col min="8203" max="8448" width="10.81640625" style="88"/>
    <col min="8449" max="8449" width="72" style="88" bestFit="1" customWidth="1"/>
    <col min="8450" max="8450" width="78.54296875" style="88" customWidth="1"/>
    <col min="8451" max="8451" width="10.81640625" style="88"/>
    <col min="8452" max="8452" width="31.1796875" style="88" customWidth="1"/>
    <col min="8453" max="8453" width="70.1796875" style="88" customWidth="1"/>
    <col min="8454" max="8454" width="17.453125" style="88" customWidth="1"/>
    <col min="8455" max="8456" width="21.81640625" style="88" customWidth="1"/>
    <col min="8457" max="8457" width="19.453125" style="88" customWidth="1"/>
    <col min="8458" max="8458" width="42" style="88" customWidth="1"/>
    <col min="8459" max="8704" width="10.81640625" style="88"/>
    <col min="8705" max="8705" width="72" style="88" bestFit="1" customWidth="1"/>
    <col min="8706" max="8706" width="78.54296875" style="88" customWidth="1"/>
    <col min="8707" max="8707" width="10.81640625" style="88"/>
    <col min="8708" max="8708" width="31.1796875" style="88" customWidth="1"/>
    <col min="8709" max="8709" width="70.1796875" style="88" customWidth="1"/>
    <col min="8710" max="8710" width="17.453125" style="88" customWidth="1"/>
    <col min="8711" max="8712" width="21.81640625" style="88" customWidth="1"/>
    <col min="8713" max="8713" width="19.453125" style="88" customWidth="1"/>
    <col min="8714" max="8714" width="42" style="88" customWidth="1"/>
    <col min="8715" max="8960" width="10.81640625" style="88"/>
    <col min="8961" max="8961" width="72" style="88" bestFit="1" customWidth="1"/>
    <col min="8962" max="8962" width="78.54296875" style="88" customWidth="1"/>
    <col min="8963" max="8963" width="10.81640625" style="88"/>
    <col min="8964" max="8964" width="31.1796875" style="88" customWidth="1"/>
    <col min="8965" max="8965" width="70.1796875" style="88" customWidth="1"/>
    <col min="8966" max="8966" width="17.453125" style="88" customWidth="1"/>
    <col min="8967" max="8968" width="21.81640625" style="88" customWidth="1"/>
    <col min="8969" max="8969" width="19.453125" style="88" customWidth="1"/>
    <col min="8970" max="8970" width="42" style="88" customWidth="1"/>
    <col min="8971" max="9216" width="10.81640625" style="88"/>
    <col min="9217" max="9217" width="72" style="88" bestFit="1" customWidth="1"/>
    <col min="9218" max="9218" width="78.54296875" style="88" customWidth="1"/>
    <col min="9219" max="9219" width="10.81640625" style="88"/>
    <col min="9220" max="9220" width="31.1796875" style="88" customWidth="1"/>
    <col min="9221" max="9221" width="70.1796875" style="88" customWidth="1"/>
    <col min="9222" max="9222" width="17.453125" style="88" customWidth="1"/>
    <col min="9223" max="9224" width="21.81640625" style="88" customWidth="1"/>
    <col min="9225" max="9225" width="19.453125" style="88" customWidth="1"/>
    <col min="9226" max="9226" width="42" style="88" customWidth="1"/>
    <col min="9227" max="9472" width="10.81640625" style="88"/>
    <col min="9473" max="9473" width="72" style="88" bestFit="1" customWidth="1"/>
    <col min="9474" max="9474" width="78.54296875" style="88" customWidth="1"/>
    <col min="9475" max="9475" width="10.81640625" style="88"/>
    <col min="9476" max="9476" width="31.1796875" style="88" customWidth="1"/>
    <col min="9477" max="9477" width="70.1796875" style="88" customWidth="1"/>
    <col min="9478" max="9478" width="17.453125" style="88" customWidth="1"/>
    <col min="9479" max="9480" width="21.81640625" style="88" customWidth="1"/>
    <col min="9481" max="9481" width="19.453125" style="88" customWidth="1"/>
    <col min="9482" max="9482" width="42" style="88" customWidth="1"/>
    <col min="9483" max="9728" width="10.81640625" style="88"/>
    <col min="9729" max="9729" width="72" style="88" bestFit="1" customWidth="1"/>
    <col min="9730" max="9730" width="78.54296875" style="88" customWidth="1"/>
    <col min="9731" max="9731" width="10.81640625" style="88"/>
    <col min="9732" max="9732" width="31.1796875" style="88" customWidth="1"/>
    <col min="9733" max="9733" width="70.1796875" style="88" customWidth="1"/>
    <col min="9734" max="9734" width="17.453125" style="88" customWidth="1"/>
    <col min="9735" max="9736" width="21.81640625" style="88" customWidth="1"/>
    <col min="9737" max="9737" width="19.453125" style="88" customWidth="1"/>
    <col min="9738" max="9738" width="42" style="88" customWidth="1"/>
    <col min="9739" max="9984" width="10.81640625" style="88"/>
    <col min="9985" max="9985" width="72" style="88" bestFit="1" customWidth="1"/>
    <col min="9986" max="9986" width="78.54296875" style="88" customWidth="1"/>
    <col min="9987" max="9987" width="10.81640625" style="88"/>
    <col min="9988" max="9988" width="31.1796875" style="88" customWidth="1"/>
    <col min="9989" max="9989" width="70.1796875" style="88" customWidth="1"/>
    <col min="9990" max="9990" width="17.453125" style="88" customWidth="1"/>
    <col min="9991" max="9992" width="21.81640625" style="88" customWidth="1"/>
    <col min="9993" max="9993" width="19.453125" style="88" customWidth="1"/>
    <col min="9994" max="9994" width="42" style="88" customWidth="1"/>
    <col min="9995" max="10240" width="10.81640625" style="88"/>
    <col min="10241" max="10241" width="72" style="88" bestFit="1" customWidth="1"/>
    <col min="10242" max="10242" width="78.54296875" style="88" customWidth="1"/>
    <col min="10243" max="10243" width="10.81640625" style="88"/>
    <col min="10244" max="10244" width="31.1796875" style="88" customWidth="1"/>
    <col min="10245" max="10245" width="70.1796875" style="88" customWidth="1"/>
    <col min="10246" max="10246" width="17.453125" style="88" customWidth="1"/>
    <col min="10247" max="10248" width="21.81640625" style="88" customWidth="1"/>
    <col min="10249" max="10249" width="19.453125" style="88" customWidth="1"/>
    <col min="10250" max="10250" width="42" style="88" customWidth="1"/>
    <col min="10251" max="10496" width="10.81640625" style="88"/>
    <col min="10497" max="10497" width="72" style="88" bestFit="1" customWidth="1"/>
    <col min="10498" max="10498" width="78.54296875" style="88" customWidth="1"/>
    <col min="10499" max="10499" width="10.81640625" style="88"/>
    <col min="10500" max="10500" width="31.1796875" style="88" customWidth="1"/>
    <col min="10501" max="10501" width="70.1796875" style="88" customWidth="1"/>
    <col min="10502" max="10502" width="17.453125" style="88" customWidth="1"/>
    <col min="10503" max="10504" width="21.81640625" style="88" customWidth="1"/>
    <col min="10505" max="10505" width="19.453125" style="88" customWidth="1"/>
    <col min="10506" max="10506" width="42" style="88" customWidth="1"/>
    <col min="10507" max="10752" width="10.81640625" style="88"/>
    <col min="10753" max="10753" width="72" style="88" bestFit="1" customWidth="1"/>
    <col min="10754" max="10754" width="78.54296875" style="88" customWidth="1"/>
    <col min="10755" max="10755" width="10.81640625" style="88"/>
    <col min="10756" max="10756" width="31.1796875" style="88" customWidth="1"/>
    <col min="10757" max="10757" width="70.1796875" style="88" customWidth="1"/>
    <col min="10758" max="10758" width="17.453125" style="88" customWidth="1"/>
    <col min="10759" max="10760" width="21.81640625" style="88" customWidth="1"/>
    <col min="10761" max="10761" width="19.453125" style="88" customWidth="1"/>
    <col min="10762" max="10762" width="42" style="88" customWidth="1"/>
    <col min="10763" max="11008" width="10.81640625" style="88"/>
    <col min="11009" max="11009" width="72" style="88" bestFit="1" customWidth="1"/>
    <col min="11010" max="11010" width="78.54296875" style="88" customWidth="1"/>
    <col min="11011" max="11011" width="10.81640625" style="88"/>
    <col min="11012" max="11012" width="31.1796875" style="88" customWidth="1"/>
    <col min="11013" max="11013" width="70.1796875" style="88" customWidth="1"/>
    <col min="11014" max="11014" width="17.453125" style="88" customWidth="1"/>
    <col min="11015" max="11016" width="21.81640625" style="88" customWidth="1"/>
    <col min="11017" max="11017" width="19.453125" style="88" customWidth="1"/>
    <col min="11018" max="11018" width="42" style="88" customWidth="1"/>
    <col min="11019" max="11264" width="10.81640625" style="88"/>
    <col min="11265" max="11265" width="72" style="88" bestFit="1" customWidth="1"/>
    <col min="11266" max="11266" width="78.54296875" style="88" customWidth="1"/>
    <col min="11267" max="11267" width="10.81640625" style="88"/>
    <col min="11268" max="11268" width="31.1796875" style="88" customWidth="1"/>
    <col min="11269" max="11269" width="70.1796875" style="88" customWidth="1"/>
    <col min="11270" max="11270" width="17.453125" style="88" customWidth="1"/>
    <col min="11271" max="11272" width="21.81640625" style="88" customWidth="1"/>
    <col min="11273" max="11273" width="19.453125" style="88" customWidth="1"/>
    <col min="11274" max="11274" width="42" style="88" customWidth="1"/>
    <col min="11275" max="11520" width="10.81640625" style="88"/>
    <col min="11521" max="11521" width="72" style="88" bestFit="1" customWidth="1"/>
    <col min="11522" max="11522" width="78.54296875" style="88" customWidth="1"/>
    <col min="11523" max="11523" width="10.81640625" style="88"/>
    <col min="11524" max="11524" width="31.1796875" style="88" customWidth="1"/>
    <col min="11525" max="11525" width="70.1796875" style="88" customWidth="1"/>
    <col min="11526" max="11526" width="17.453125" style="88" customWidth="1"/>
    <col min="11527" max="11528" width="21.81640625" style="88" customWidth="1"/>
    <col min="11529" max="11529" width="19.453125" style="88" customWidth="1"/>
    <col min="11530" max="11530" width="42" style="88" customWidth="1"/>
    <col min="11531" max="11776" width="10.81640625" style="88"/>
    <col min="11777" max="11777" width="72" style="88" bestFit="1" customWidth="1"/>
    <col min="11778" max="11778" width="78.54296875" style="88" customWidth="1"/>
    <col min="11779" max="11779" width="10.81640625" style="88"/>
    <col min="11780" max="11780" width="31.1796875" style="88" customWidth="1"/>
    <col min="11781" max="11781" width="70.1796875" style="88" customWidth="1"/>
    <col min="11782" max="11782" width="17.453125" style="88" customWidth="1"/>
    <col min="11783" max="11784" width="21.81640625" style="88" customWidth="1"/>
    <col min="11785" max="11785" width="19.453125" style="88" customWidth="1"/>
    <col min="11786" max="11786" width="42" style="88" customWidth="1"/>
    <col min="11787" max="12032" width="10.81640625" style="88"/>
    <col min="12033" max="12033" width="72" style="88" bestFit="1" customWidth="1"/>
    <col min="12034" max="12034" width="78.54296875" style="88" customWidth="1"/>
    <col min="12035" max="12035" width="10.81640625" style="88"/>
    <col min="12036" max="12036" width="31.1796875" style="88" customWidth="1"/>
    <col min="12037" max="12037" width="70.1796875" style="88" customWidth="1"/>
    <col min="12038" max="12038" width="17.453125" style="88" customWidth="1"/>
    <col min="12039" max="12040" width="21.81640625" style="88" customWidth="1"/>
    <col min="12041" max="12041" width="19.453125" style="88" customWidth="1"/>
    <col min="12042" max="12042" width="42" style="88" customWidth="1"/>
    <col min="12043" max="12288" width="10.81640625" style="88"/>
    <col min="12289" max="12289" width="72" style="88" bestFit="1" customWidth="1"/>
    <col min="12290" max="12290" width="78.54296875" style="88" customWidth="1"/>
    <col min="12291" max="12291" width="10.81640625" style="88"/>
    <col min="12292" max="12292" width="31.1796875" style="88" customWidth="1"/>
    <col min="12293" max="12293" width="70.1796875" style="88" customWidth="1"/>
    <col min="12294" max="12294" width="17.453125" style="88" customWidth="1"/>
    <col min="12295" max="12296" width="21.81640625" style="88" customWidth="1"/>
    <col min="12297" max="12297" width="19.453125" style="88" customWidth="1"/>
    <col min="12298" max="12298" width="42" style="88" customWidth="1"/>
    <col min="12299" max="12544" width="10.81640625" style="88"/>
    <col min="12545" max="12545" width="72" style="88" bestFit="1" customWidth="1"/>
    <col min="12546" max="12546" width="78.54296875" style="88" customWidth="1"/>
    <col min="12547" max="12547" width="10.81640625" style="88"/>
    <col min="12548" max="12548" width="31.1796875" style="88" customWidth="1"/>
    <col min="12549" max="12549" width="70.1796875" style="88" customWidth="1"/>
    <col min="12550" max="12550" width="17.453125" style="88" customWidth="1"/>
    <col min="12551" max="12552" width="21.81640625" style="88" customWidth="1"/>
    <col min="12553" max="12553" width="19.453125" style="88" customWidth="1"/>
    <col min="12554" max="12554" width="42" style="88" customWidth="1"/>
    <col min="12555" max="12800" width="10.81640625" style="88"/>
    <col min="12801" max="12801" width="72" style="88" bestFit="1" customWidth="1"/>
    <col min="12802" max="12802" width="78.54296875" style="88" customWidth="1"/>
    <col min="12803" max="12803" width="10.81640625" style="88"/>
    <col min="12804" max="12804" width="31.1796875" style="88" customWidth="1"/>
    <col min="12805" max="12805" width="70.1796875" style="88" customWidth="1"/>
    <col min="12806" max="12806" width="17.453125" style="88" customWidth="1"/>
    <col min="12807" max="12808" width="21.81640625" style="88" customWidth="1"/>
    <col min="12809" max="12809" width="19.453125" style="88" customWidth="1"/>
    <col min="12810" max="12810" width="42" style="88" customWidth="1"/>
    <col min="12811" max="13056" width="10.81640625" style="88"/>
    <col min="13057" max="13057" width="72" style="88" bestFit="1" customWidth="1"/>
    <col min="13058" max="13058" width="78.54296875" style="88" customWidth="1"/>
    <col min="13059" max="13059" width="10.81640625" style="88"/>
    <col min="13060" max="13060" width="31.1796875" style="88" customWidth="1"/>
    <col min="13061" max="13061" width="70.1796875" style="88" customWidth="1"/>
    <col min="13062" max="13062" width="17.453125" style="88" customWidth="1"/>
    <col min="13063" max="13064" width="21.81640625" style="88" customWidth="1"/>
    <col min="13065" max="13065" width="19.453125" style="88" customWidth="1"/>
    <col min="13066" max="13066" width="42" style="88" customWidth="1"/>
    <col min="13067" max="13312" width="10.81640625" style="88"/>
    <col min="13313" max="13313" width="72" style="88" bestFit="1" customWidth="1"/>
    <col min="13314" max="13314" width="78.54296875" style="88" customWidth="1"/>
    <col min="13315" max="13315" width="10.81640625" style="88"/>
    <col min="13316" max="13316" width="31.1796875" style="88" customWidth="1"/>
    <col min="13317" max="13317" width="70.1796875" style="88" customWidth="1"/>
    <col min="13318" max="13318" width="17.453125" style="88" customWidth="1"/>
    <col min="13319" max="13320" width="21.81640625" style="88" customWidth="1"/>
    <col min="13321" max="13321" width="19.453125" style="88" customWidth="1"/>
    <col min="13322" max="13322" width="42" style="88" customWidth="1"/>
    <col min="13323" max="13568" width="10.81640625" style="88"/>
    <col min="13569" max="13569" width="72" style="88" bestFit="1" customWidth="1"/>
    <col min="13570" max="13570" width="78.54296875" style="88" customWidth="1"/>
    <col min="13571" max="13571" width="10.81640625" style="88"/>
    <col min="13572" max="13572" width="31.1796875" style="88" customWidth="1"/>
    <col min="13573" max="13573" width="70.1796875" style="88" customWidth="1"/>
    <col min="13574" max="13574" width="17.453125" style="88" customWidth="1"/>
    <col min="13575" max="13576" width="21.81640625" style="88" customWidth="1"/>
    <col min="13577" max="13577" width="19.453125" style="88" customWidth="1"/>
    <col min="13578" max="13578" width="42" style="88" customWidth="1"/>
    <col min="13579" max="13824" width="10.81640625" style="88"/>
    <col min="13825" max="13825" width="72" style="88" bestFit="1" customWidth="1"/>
    <col min="13826" max="13826" width="78.54296875" style="88" customWidth="1"/>
    <col min="13827" max="13827" width="10.81640625" style="88"/>
    <col min="13828" max="13828" width="31.1796875" style="88" customWidth="1"/>
    <col min="13829" max="13829" width="70.1796875" style="88" customWidth="1"/>
    <col min="13830" max="13830" width="17.453125" style="88" customWidth="1"/>
    <col min="13831" max="13832" width="21.81640625" style="88" customWidth="1"/>
    <col min="13833" max="13833" width="19.453125" style="88" customWidth="1"/>
    <col min="13834" max="13834" width="42" style="88" customWidth="1"/>
    <col min="13835" max="14080" width="10.81640625" style="88"/>
    <col min="14081" max="14081" width="72" style="88" bestFit="1" customWidth="1"/>
    <col min="14082" max="14082" width="78.54296875" style="88" customWidth="1"/>
    <col min="14083" max="14083" width="10.81640625" style="88"/>
    <col min="14084" max="14084" width="31.1796875" style="88" customWidth="1"/>
    <col min="14085" max="14085" width="70.1796875" style="88" customWidth="1"/>
    <col min="14086" max="14086" width="17.453125" style="88" customWidth="1"/>
    <col min="14087" max="14088" width="21.81640625" style="88" customWidth="1"/>
    <col min="14089" max="14089" width="19.453125" style="88" customWidth="1"/>
    <col min="14090" max="14090" width="42" style="88" customWidth="1"/>
    <col min="14091" max="14336" width="10.81640625" style="88"/>
    <col min="14337" max="14337" width="72" style="88" bestFit="1" customWidth="1"/>
    <col min="14338" max="14338" width="78.54296875" style="88" customWidth="1"/>
    <col min="14339" max="14339" width="10.81640625" style="88"/>
    <col min="14340" max="14340" width="31.1796875" style="88" customWidth="1"/>
    <col min="14341" max="14341" width="70.1796875" style="88" customWidth="1"/>
    <col min="14342" max="14342" width="17.453125" style="88" customWidth="1"/>
    <col min="14343" max="14344" width="21.81640625" style="88" customWidth="1"/>
    <col min="14345" max="14345" width="19.453125" style="88" customWidth="1"/>
    <col min="14346" max="14346" width="42" style="88" customWidth="1"/>
    <col min="14347" max="14592" width="10.81640625" style="88"/>
    <col min="14593" max="14593" width="72" style="88" bestFit="1" customWidth="1"/>
    <col min="14594" max="14594" width="78.54296875" style="88" customWidth="1"/>
    <col min="14595" max="14595" width="10.81640625" style="88"/>
    <col min="14596" max="14596" width="31.1796875" style="88" customWidth="1"/>
    <col min="14597" max="14597" width="70.1796875" style="88" customWidth="1"/>
    <col min="14598" max="14598" width="17.453125" style="88" customWidth="1"/>
    <col min="14599" max="14600" width="21.81640625" style="88" customWidth="1"/>
    <col min="14601" max="14601" width="19.453125" style="88" customWidth="1"/>
    <col min="14602" max="14602" width="42" style="88" customWidth="1"/>
    <col min="14603" max="14848" width="10.81640625" style="88"/>
    <col min="14849" max="14849" width="72" style="88" bestFit="1" customWidth="1"/>
    <col min="14850" max="14850" width="78.54296875" style="88" customWidth="1"/>
    <col min="14851" max="14851" width="10.81640625" style="88"/>
    <col min="14852" max="14852" width="31.1796875" style="88" customWidth="1"/>
    <col min="14853" max="14853" width="70.1796875" style="88" customWidth="1"/>
    <col min="14854" max="14854" width="17.453125" style="88" customWidth="1"/>
    <col min="14855" max="14856" width="21.81640625" style="88" customWidth="1"/>
    <col min="14857" max="14857" width="19.453125" style="88" customWidth="1"/>
    <col min="14858" max="14858" width="42" style="88" customWidth="1"/>
    <col min="14859" max="15104" width="10.81640625" style="88"/>
    <col min="15105" max="15105" width="72" style="88" bestFit="1" customWidth="1"/>
    <col min="15106" max="15106" width="78.54296875" style="88" customWidth="1"/>
    <col min="15107" max="15107" width="10.81640625" style="88"/>
    <col min="15108" max="15108" width="31.1796875" style="88" customWidth="1"/>
    <col min="15109" max="15109" width="70.1796875" style="88" customWidth="1"/>
    <col min="15110" max="15110" width="17.453125" style="88" customWidth="1"/>
    <col min="15111" max="15112" width="21.81640625" style="88" customWidth="1"/>
    <col min="15113" max="15113" width="19.453125" style="88" customWidth="1"/>
    <col min="15114" max="15114" width="42" style="88" customWidth="1"/>
    <col min="15115" max="15360" width="10.81640625" style="88"/>
    <col min="15361" max="15361" width="72" style="88" bestFit="1" customWidth="1"/>
    <col min="15362" max="15362" width="78.54296875" style="88" customWidth="1"/>
    <col min="15363" max="15363" width="10.81640625" style="88"/>
    <col min="15364" max="15364" width="31.1796875" style="88" customWidth="1"/>
    <col min="15365" max="15365" width="70.1796875" style="88" customWidth="1"/>
    <col min="15366" max="15366" width="17.453125" style="88" customWidth="1"/>
    <col min="15367" max="15368" width="21.81640625" style="88" customWidth="1"/>
    <col min="15369" max="15369" width="19.453125" style="88" customWidth="1"/>
    <col min="15370" max="15370" width="42" style="88" customWidth="1"/>
    <col min="15371" max="15616" width="10.81640625" style="88"/>
    <col min="15617" max="15617" width="72" style="88" bestFit="1" customWidth="1"/>
    <col min="15618" max="15618" width="78.54296875" style="88" customWidth="1"/>
    <col min="15619" max="15619" width="10.81640625" style="88"/>
    <col min="15620" max="15620" width="31.1796875" style="88" customWidth="1"/>
    <col min="15621" max="15621" width="70.1796875" style="88" customWidth="1"/>
    <col min="15622" max="15622" width="17.453125" style="88" customWidth="1"/>
    <col min="15623" max="15624" width="21.81640625" style="88" customWidth="1"/>
    <col min="15625" max="15625" width="19.453125" style="88" customWidth="1"/>
    <col min="15626" max="15626" width="42" style="88" customWidth="1"/>
    <col min="15627" max="15872" width="10.81640625" style="88"/>
    <col min="15873" max="15873" width="72" style="88" bestFit="1" customWidth="1"/>
    <col min="15874" max="15874" width="78.54296875" style="88" customWidth="1"/>
    <col min="15875" max="15875" width="10.81640625" style="88"/>
    <col min="15876" max="15876" width="31.1796875" style="88" customWidth="1"/>
    <col min="15877" max="15877" width="70.1796875" style="88" customWidth="1"/>
    <col min="15878" max="15878" width="17.453125" style="88" customWidth="1"/>
    <col min="15879" max="15880" width="21.81640625" style="88" customWidth="1"/>
    <col min="15881" max="15881" width="19.453125" style="88" customWidth="1"/>
    <col min="15882" max="15882" width="42" style="88" customWidth="1"/>
    <col min="15883" max="16128" width="10.81640625" style="88"/>
    <col min="16129" max="16129" width="72" style="88" bestFit="1" customWidth="1"/>
    <col min="16130" max="16130" width="78.54296875" style="88" customWidth="1"/>
    <col min="16131" max="16131" width="10.81640625" style="88"/>
    <col min="16132" max="16132" width="31.1796875" style="88" customWidth="1"/>
    <col min="16133" max="16133" width="70.1796875" style="88" customWidth="1"/>
    <col min="16134" max="16134" width="17.453125" style="88" customWidth="1"/>
    <col min="16135" max="16136" width="21.81640625" style="88" customWidth="1"/>
    <col min="16137" max="16137" width="19.453125" style="88" customWidth="1"/>
    <col min="16138" max="16138" width="42" style="88" customWidth="1"/>
    <col min="16139" max="16384" width="10.81640625" style="88"/>
  </cols>
  <sheetData>
    <row r="1" spans="1:2" ht="25.5" customHeight="1">
      <c r="A1" s="246" t="s">
        <v>0</v>
      </c>
      <c r="B1" s="247"/>
    </row>
    <row r="2" spans="1:2" ht="25.5" customHeight="1">
      <c r="A2" s="248" t="s">
        <v>1</v>
      </c>
      <c r="B2" s="249"/>
    </row>
    <row r="3" spans="1:2">
      <c r="A3" s="89" t="s">
        <v>2</v>
      </c>
      <c r="B3" s="90" t="s">
        <v>3</v>
      </c>
    </row>
    <row r="4" spans="1:2">
      <c r="A4" s="91" t="s">
        <v>4</v>
      </c>
      <c r="B4" s="92" t="s">
        <v>5</v>
      </c>
    </row>
    <row r="5" spans="1:2">
      <c r="A5" s="91" t="s">
        <v>6</v>
      </c>
      <c r="B5" s="92" t="s">
        <v>7</v>
      </c>
    </row>
    <row r="6" spans="1:2" ht="98">
      <c r="A6" s="91" t="s">
        <v>8</v>
      </c>
      <c r="B6" s="93" t="s">
        <v>9</v>
      </c>
    </row>
    <row r="7" spans="1:2" ht="40.5" customHeight="1">
      <c r="A7" s="91" t="s">
        <v>10</v>
      </c>
      <c r="B7" s="94" t="s">
        <v>11</v>
      </c>
    </row>
    <row r="8" spans="1:2" ht="29.25" customHeight="1">
      <c r="A8" s="91" t="s">
        <v>12</v>
      </c>
      <c r="B8" s="94" t="s">
        <v>13</v>
      </c>
    </row>
    <row r="9" spans="1:2" ht="38.25" customHeight="1">
      <c r="A9" s="91" t="s">
        <v>14</v>
      </c>
      <c r="B9" s="94" t="s">
        <v>13</v>
      </c>
    </row>
    <row r="10" spans="1:2" ht="28">
      <c r="A10" s="91" t="s">
        <v>15</v>
      </c>
      <c r="B10" s="95" t="s">
        <v>16</v>
      </c>
    </row>
    <row r="11" spans="1:2">
      <c r="A11" s="91" t="s">
        <v>17</v>
      </c>
      <c r="B11" s="95" t="s">
        <v>18</v>
      </c>
    </row>
    <row r="12" spans="1:2" ht="8.25" customHeight="1">
      <c r="A12" s="96"/>
      <c r="B12" s="97"/>
    </row>
    <row r="13" spans="1:2">
      <c r="A13" s="91" t="s">
        <v>19</v>
      </c>
      <c r="B13" s="98" t="s">
        <v>20</v>
      </c>
    </row>
    <row r="14" spans="1:2">
      <c r="A14" s="91" t="s">
        <v>21</v>
      </c>
      <c r="B14" s="98" t="s">
        <v>22</v>
      </c>
    </row>
    <row r="15" spans="1:2" ht="28">
      <c r="A15" s="91" t="s">
        <v>23</v>
      </c>
      <c r="B15" s="98" t="s">
        <v>24</v>
      </c>
    </row>
    <row r="16" spans="1:2">
      <c r="A16" s="91" t="s">
        <v>25</v>
      </c>
      <c r="B16" s="98" t="s">
        <v>26</v>
      </c>
    </row>
    <row r="17" spans="1:2" ht="8.25" customHeight="1">
      <c r="A17" s="96"/>
      <c r="B17" s="99"/>
    </row>
    <row r="18" spans="1:2" ht="42">
      <c r="A18" s="91" t="s">
        <v>27</v>
      </c>
      <c r="B18" s="98" t="s">
        <v>28</v>
      </c>
    </row>
    <row r="19" spans="1:2" ht="28">
      <c r="A19" s="91" t="s">
        <v>29</v>
      </c>
      <c r="B19" s="98" t="s">
        <v>30</v>
      </c>
    </row>
    <row r="20" spans="1:2" ht="28">
      <c r="A20" s="91" t="s">
        <v>31</v>
      </c>
      <c r="B20" s="98" t="s">
        <v>32</v>
      </c>
    </row>
    <row r="21" spans="1:2" ht="28">
      <c r="A21" s="91" t="s">
        <v>25</v>
      </c>
      <c r="B21" s="98" t="s">
        <v>33</v>
      </c>
    </row>
    <row r="22" spans="1:2" ht="8.25" customHeight="1">
      <c r="A22" s="96"/>
      <c r="B22" s="99"/>
    </row>
    <row r="23" spans="1:2" ht="31.5" customHeight="1">
      <c r="A23" s="91" t="s">
        <v>34</v>
      </c>
      <c r="B23" s="98" t="s">
        <v>35</v>
      </c>
    </row>
    <row r="24" spans="1:2">
      <c r="A24" s="91" t="s">
        <v>36</v>
      </c>
      <c r="B24" s="98" t="s">
        <v>37</v>
      </c>
    </row>
    <row r="25" spans="1:2" ht="19.75" customHeight="1">
      <c r="A25" s="91" t="s">
        <v>38</v>
      </c>
      <c r="B25" s="98" t="s">
        <v>39</v>
      </c>
    </row>
    <row r="26" spans="1:2" ht="28.75" customHeight="1">
      <c r="A26" s="91" t="s">
        <v>40</v>
      </c>
      <c r="B26" s="98" t="s">
        <v>41</v>
      </c>
    </row>
    <row r="27" spans="1:2" ht="20.5" customHeight="1">
      <c r="A27" s="91" t="s">
        <v>42</v>
      </c>
      <c r="B27" s="98" t="s">
        <v>43</v>
      </c>
    </row>
    <row r="28" spans="1:2" ht="8.25" customHeight="1">
      <c r="A28" s="96"/>
      <c r="B28" s="99"/>
    </row>
    <row r="29" spans="1:2" ht="28">
      <c r="A29" s="91" t="s">
        <v>44</v>
      </c>
      <c r="B29" s="98" t="s">
        <v>45</v>
      </c>
    </row>
    <row r="30" spans="1:2" ht="42">
      <c r="A30" s="91" t="s">
        <v>46</v>
      </c>
      <c r="B30" s="98" t="s">
        <v>47</v>
      </c>
    </row>
    <row r="31" spans="1:2" ht="42">
      <c r="A31" s="91" t="s">
        <v>48</v>
      </c>
      <c r="B31" s="98" t="s">
        <v>49</v>
      </c>
    </row>
    <row r="32" spans="1:2" ht="28">
      <c r="A32" s="91" t="s">
        <v>50</v>
      </c>
      <c r="B32" s="98" t="s">
        <v>51</v>
      </c>
    </row>
    <row r="33" spans="1:2" ht="56">
      <c r="A33" s="91" t="s">
        <v>52</v>
      </c>
      <c r="B33" s="98" t="s">
        <v>53</v>
      </c>
    </row>
    <row r="34" spans="1:2" ht="85.4" customHeight="1">
      <c r="A34" s="100" t="s">
        <v>54</v>
      </c>
      <c r="B34" s="98" t="s">
        <v>55</v>
      </c>
    </row>
    <row r="35" spans="1:2" ht="81.650000000000006" customHeight="1">
      <c r="A35" s="100" t="s">
        <v>56</v>
      </c>
      <c r="B35" s="98" t="s">
        <v>57</v>
      </c>
    </row>
    <row r="36" spans="1:2" ht="54" customHeight="1">
      <c r="A36" s="100" t="s">
        <v>58</v>
      </c>
      <c r="B36" s="98" t="s">
        <v>59</v>
      </c>
    </row>
    <row r="37" spans="1:2" ht="8.25" customHeight="1">
      <c r="A37" s="101"/>
      <c r="B37" s="99"/>
    </row>
    <row r="38" spans="1:2" ht="56">
      <c r="A38" s="100" t="s">
        <v>60</v>
      </c>
      <c r="B38" s="98" t="s">
        <v>61</v>
      </c>
    </row>
    <row r="39" spans="1:2" ht="42">
      <c r="A39" s="100" t="s">
        <v>62</v>
      </c>
      <c r="B39" s="98" t="s">
        <v>63</v>
      </c>
    </row>
    <row r="40" spans="1:2" ht="28">
      <c r="A40" s="100" t="s">
        <v>64</v>
      </c>
      <c r="B40" s="98" t="s">
        <v>65</v>
      </c>
    </row>
    <row r="41" spans="1:2" ht="70">
      <c r="A41" s="100" t="s">
        <v>66</v>
      </c>
      <c r="B41" s="98" t="s">
        <v>67</v>
      </c>
    </row>
    <row r="42" spans="1:2" ht="28">
      <c r="A42" s="91" t="s">
        <v>68</v>
      </c>
      <c r="B42" s="98" t="s">
        <v>69</v>
      </c>
    </row>
    <row r="43" spans="1:2">
      <c r="A43" s="100"/>
      <c r="B43" s="102"/>
    </row>
    <row r="44" spans="1:2" ht="25.5" customHeight="1">
      <c r="A44" s="248" t="s">
        <v>70</v>
      </c>
      <c r="B44" s="249"/>
    </row>
    <row r="45" spans="1:2">
      <c r="A45" s="89" t="s">
        <v>2</v>
      </c>
      <c r="B45" s="90" t="s">
        <v>3</v>
      </c>
    </row>
    <row r="46" spans="1:2">
      <c r="A46" s="91" t="s">
        <v>6</v>
      </c>
      <c r="B46" s="92" t="s">
        <v>7</v>
      </c>
    </row>
    <row r="47" spans="1:2" ht="98">
      <c r="A47" s="91" t="s">
        <v>8</v>
      </c>
      <c r="B47" s="93" t="s">
        <v>9</v>
      </c>
    </row>
    <row r="48" spans="1:2">
      <c r="A48" s="91" t="s">
        <v>71</v>
      </c>
      <c r="B48" s="103" t="s">
        <v>72</v>
      </c>
    </row>
    <row r="49" spans="1:2" ht="37.5" customHeight="1">
      <c r="A49" s="91" t="s">
        <v>73</v>
      </c>
      <c r="B49" s="103" t="s">
        <v>13</v>
      </c>
    </row>
    <row r="50" spans="1:2" ht="28">
      <c r="A50" s="91" t="s">
        <v>74</v>
      </c>
      <c r="B50" s="103" t="s">
        <v>75</v>
      </c>
    </row>
    <row r="51" spans="1:2" ht="42">
      <c r="A51" s="91" t="s">
        <v>76</v>
      </c>
      <c r="B51" s="104" t="s">
        <v>77</v>
      </c>
    </row>
    <row r="52" spans="1:2" ht="42">
      <c r="A52" s="91" t="s">
        <v>78</v>
      </c>
      <c r="B52" s="104" t="s">
        <v>79</v>
      </c>
    </row>
    <row r="53" spans="1:2">
      <c r="A53" s="91" t="s">
        <v>80</v>
      </c>
      <c r="B53" s="104" t="s">
        <v>81</v>
      </c>
    </row>
    <row r="54" spans="1:2" ht="70">
      <c r="A54" s="91" t="s">
        <v>82</v>
      </c>
      <c r="B54" s="104" t="s">
        <v>83</v>
      </c>
    </row>
    <row r="55" spans="1:2" ht="56">
      <c r="A55" s="100" t="s">
        <v>84</v>
      </c>
      <c r="B55" s="104" t="s">
        <v>85</v>
      </c>
    </row>
    <row r="56" spans="1:2" ht="28">
      <c r="A56" s="91" t="s">
        <v>86</v>
      </c>
      <c r="B56" s="104" t="s">
        <v>87</v>
      </c>
    </row>
    <row r="57" spans="1:2" ht="98">
      <c r="A57" s="91" t="s">
        <v>88</v>
      </c>
      <c r="B57" s="104" t="s">
        <v>89</v>
      </c>
    </row>
    <row r="58" spans="1:2">
      <c r="A58" s="91" t="s">
        <v>90</v>
      </c>
      <c r="B58" s="104" t="s">
        <v>91</v>
      </c>
    </row>
    <row r="59" spans="1:2" ht="28">
      <c r="A59" s="91" t="s">
        <v>92</v>
      </c>
      <c r="B59" s="104" t="s">
        <v>93</v>
      </c>
    </row>
    <row r="60" spans="1:2" ht="28">
      <c r="A60" s="91" t="s">
        <v>94</v>
      </c>
      <c r="B60" s="104" t="s">
        <v>95</v>
      </c>
    </row>
    <row r="61" spans="1:2" ht="28">
      <c r="A61" s="91" t="s">
        <v>96</v>
      </c>
      <c r="B61" s="104" t="s">
        <v>97</v>
      </c>
    </row>
    <row r="62" spans="1:2" ht="28">
      <c r="A62" s="91" t="s">
        <v>98</v>
      </c>
      <c r="B62" s="104" t="s">
        <v>99</v>
      </c>
    </row>
    <row r="63" spans="1:2" ht="42">
      <c r="A63" s="91" t="s">
        <v>100</v>
      </c>
      <c r="B63" s="104" t="s">
        <v>101</v>
      </c>
    </row>
    <row r="64" spans="1:2" ht="79.5" customHeight="1">
      <c r="A64" s="91" t="s">
        <v>102</v>
      </c>
      <c r="B64" s="104" t="s">
        <v>103</v>
      </c>
    </row>
    <row r="65" spans="1:2" ht="112">
      <c r="A65" s="91" t="s">
        <v>104</v>
      </c>
      <c r="B65" s="104" t="s">
        <v>105</v>
      </c>
    </row>
    <row r="66" spans="1:2" ht="28">
      <c r="A66" s="91" t="s">
        <v>106</v>
      </c>
      <c r="B66" s="104" t="s">
        <v>107</v>
      </c>
    </row>
    <row r="67" spans="1:2" ht="154">
      <c r="A67" s="91" t="s">
        <v>108</v>
      </c>
      <c r="B67" s="104" t="s">
        <v>109</v>
      </c>
    </row>
    <row r="68" spans="1:2" ht="28">
      <c r="A68" s="91" t="s">
        <v>110</v>
      </c>
      <c r="B68" s="104" t="s">
        <v>111</v>
      </c>
    </row>
    <row r="69" spans="1:2" ht="28">
      <c r="A69" s="100" t="s">
        <v>112</v>
      </c>
      <c r="B69" s="104" t="s">
        <v>113</v>
      </c>
    </row>
    <row r="70" spans="1:2" ht="25.5" customHeight="1">
      <c r="A70" s="248" t="s">
        <v>114</v>
      </c>
      <c r="B70" s="249"/>
    </row>
    <row r="71" spans="1:2">
      <c r="A71" s="250" t="s">
        <v>115</v>
      </c>
      <c r="B71" s="251"/>
    </row>
    <row r="72" spans="1:2" ht="72" customHeight="1">
      <c r="A72" s="244" t="s">
        <v>116</v>
      </c>
      <c r="B72" s="245"/>
    </row>
    <row r="73" spans="1:2" ht="28">
      <c r="A73" s="91" t="s">
        <v>117</v>
      </c>
      <c r="B73" s="104" t="s">
        <v>118</v>
      </c>
    </row>
    <row r="74" spans="1:2" ht="28">
      <c r="A74" s="100" t="s">
        <v>119</v>
      </c>
      <c r="B74" s="104" t="s">
        <v>120</v>
      </c>
    </row>
  </sheetData>
  <mergeCells count="6">
    <mergeCell ref="A72:B72"/>
    <mergeCell ref="A1:B1"/>
    <mergeCell ref="A2:B2"/>
    <mergeCell ref="A44:B44"/>
    <mergeCell ref="A70:B70"/>
    <mergeCell ref="A71:B71"/>
  </mergeCells>
  <pageMargins left="0.25" right="0.25" top="0.75" bottom="0.75" header="0.3" footer="0.3"/>
  <pageSetup scale="2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27370-E96B-4642-AE3D-82B176DB9455}">
  <sheetPr>
    <tabColor rgb="FF00B050"/>
    <pageSetUpPr fitToPage="1"/>
  </sheetPr>
  <dimension ref="A1:AO49"/>
  <sheetViews>
    <sheetView showGridLines="0" topLeftCell="L30" zoomScale="60" zoomScaleNormal="60" workbookViewId="0">
      <selection activeCell="Q35" sqref="Q35:T36"/>
    </sheetView>
  </sheetViews>
  <sheetFormatPr baseColWidth="10" defaultColWidth="10.81640625" defaultRowHeight="14"/>
  <cols>
    <col min="1" max="1" width="38.453125" style="15" customWidth="1"/>
    <col min="2" max="15" width="20.54296875" style="15" customWidth="1"/>
    <col min="16" max="16" width="32.453125" style="15" customWidth="1"/>
    <col min="17" max="27" width="18.1796875" style="15" customWidth="1"/>
    <col min="28" max="28" width="22.54296875" style="15" customWidth="1"/>
    <col min="29" max="29" width="19" style="15" customWidth="1"/>
    <col min="30" max="30" width="19.453125" style="15" customWidth="1"/>
    <col min="31" max="31" width="20.54296875" style="15" customWidth="1"/>
    <col min="32" max="32" width="22.81640625" style="15" customWidth="1"/>
    <col min="33" max="33" width="18.453125" style="15" bestFit="1" customWidth="1"/>
    <col min="34" max="34" width="8.453125" style="15" customWidth="1"/>
    <col min="35" max="35" width="18.453125" style="15" bestFit="1" customWidth="1"/>
    <col min="36" max="36" width="5.54296875" style="15" customWidth="1"/>
    <col min="37" max="37" width="18.453125" style="15" bestFit="1" customWidth="1"/>
    <col min="38" max="38" width="4.54296875" style="15" customWidth="1"/>
    <col min="39" max="39" width="23" style="15" bestFit="1" customWidth="1"/>
    <col min="40" max="40" width="10.81640625" style="15"/>
    <col min="41" max="41" width="18.453125" style="15" bestFit="1" customWidth="1"/>
    <col min="42" max="42" width="16.1796875" style="15" customWidth="1"/>
    <col min="43" max="16384" width="10.81640625" style="15"/>
  </cols>
  <sheetData>
    <row r="1" spans="1:31" ht="32.25" customHeight="1" thickBot="1">
      <c r="A1" s="359"/>
      <c r="B1" s="362" t="s">
        <v>121</v>
      </c>
      <c r="C1" s="363"/>
      <c r="D1" s="363"/>
      <c r="E1" s="363"/>
      <c r="F1" s="363"/>
      <c r="G1" s="363"/>
      <c r="H1" s="363"/>
      <c r="I1" s="363"/>
      <c r="J1" s="363"/>
      <c r="K1" s="363"/>
      <c r="L1" s="363"/>
      <c r="M1" s="363"/>
      <c r="N1" s="363"/>
      <c r="O1" s="363"/>
      <c r="P1" s="363"/>
      <c r="Q1" s="363"/>
      <c r="R1" s="363"/>
      <c r="S1" s="363"/>
      <c r="T1" s="363"/>
      <c r="U1" s="363"/>
      <c r="V1" s="363"/>
      <c r="W1" s="363"/>
      <c r="X1" s="363"/>
      <c r="Y1" s="363"/>
      <c r="Z1" s="363"/>
      <c r="AA1" s="364"/>
      <c r="AB1" s="371" t="s">
        <v>122</v>
      </c>
      <c r="AC1" s="372"/>
      <c r="AD1" s="372"/>
      <c r="AE1" s="373"/>
    </row>
    <row r="2" spans="1:31" ht="30.75" customHeight="1" thickBot="1">
      <c r="A2" s="360"/>
      <c r="B2" s="362" t="s">
        <v>123</v>
      </c>
      <c r="C2" s="363"/>
      <c r="D2" s="363"/>
      <c r="E2" s="363"/>
      <c r="F2" s="363"/>
      <c r="G2" s="363"/>
      <c r="H2" s="363"/>
      <c r="I2" s="363"/>
      <c r="J2" s="363"/>
      <c r="K2" s="363"/>
      <c r="L2" s="363"/>
      <c r="M2" s="363"/>
      <c r="N2" s="363"/>
      <c r="O2" s="363"/>
      <c r="P2" s="363"/>
      <c r="Q2" s="363"/>
      <c r="R2" s="363"/>
      <c r="S2" s="363"/>
      <c r="T2" s="363"/>
      <c r="U2" s="363"/>
      <c r="V2" s="363"/>
      <c r="W2" s="363"/>
      <c r="X2" s="363"/>
      <c r="Y2" s="363"/>
      <c r="Z2" s="363"/>
      <c r="AA2" s="364"/>
      <c r="AB2" s="371" t="s">
        <v>124</v>
      </c>
      <c r="AC2" s="372"/>
      <c r="AD2" s="372"/>
      <c r="AE2" s="373"/>
    </row>
    <row r="3" spans="1:31" ht="24" customHeight="1" thickBot="1">
      <c r="A3" s="360"/>
      <c r="B3" s="365" t="s">
        <v>125</v>
      </c>
      <c r="C3" s="366"/>
      <c r="D3" s="366"/>
      <c r="E3" s="366"/>
      <c r="F3" s="366"/>
      <c r="G3" s="366"/>
      <c r="H3" s="366"/>
      <c r="I3" s="366"/>
      <c r="J3" s="366"/>
      <c r="K3" s="366"/>
      <c r="L3" s="366"/>
      <c r="M3" s="366"/>
      <c r="N3" s="366"/>
      <c r="O3" s="366"/>
      <c r="P3" s="366"/>
      <c r="Q3" s="366"/>
      <c r="R3" s="366"/>
      <c r="S3" s="366"/>
      <c r="T3" s="366"/>
      <c r="U3" s="366"/>
      <c r="V3" s="366"/>
      <c r="W3" s="366"/>
      <c r="X3" s="366"/>
      <c r="Y3" s="366"/>
      <c r="Z3" s="366"/>
      <c r="AA3" s="367"/>
      <c r="AB3" s="371" t="s">
        <v>126</v>
      </c>
      <c r="AC3" s="372"/>
      <c r="AD3" s="372"/>
      <c r="AE3" s="373"/>
    </row>
    <row r="4" spans="1:31" ht="21.75" customHeight="1" thickBot="1">
      <c r="A4" s="361"/>
      <c r="B4" s="368"/>
      <c r="C4" s="369"/>
      <c r="D4" s="369"/>
      <c r="E4" s="369"/>
      <c r="F4" s="369"/>
      <c r="G4" s="369"/>
      <c r="H4" s="369"/>
      <c r="I4" s="369"/>
      <c r="J4" s="369"/>
      <c r="K4" s="369"/>
      <c r="L4" s="369"/>
      <c r="M4" s="369"/>
      <c r="N4" s="369"/>
      <c r="O4" s="369"/>
      <c r="P4" s="369"/>
      <c r="Q4" s="369"/>
      <c r="R4" s="369"/>
      <c r="S4" s="369"/>
      <c r="T4" s="369"/>
      <c r="U4" s="369"/>
      <c r="V4" s="369"/>
      <c r="W4" s="369"/>
      <c r="X4" s="369"/>
      <c r="Y4" s="369"/>
      <c r="Z4" s="369"/>
      <c r="AA4" s="370"/>
      <c r="AB4" s="374" t="s">
        <v>127</v>
      </c>
      <c r="AC4" s="375"/>
      <c r="AD4" s="375"/>
      <c r="AE4" s="376"/>
    </row>
    <row r="5" spans="1:31" ht="9" customHeight="1" thickBot="1">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ustomHeight="1">
      <c r="A7" s="316" t="s">
        <v>4</v>
      </c>
      <c r="B7" s="317"/>
      <c r="C7" s="354" t="s">
        <v>147</v>
      </c>
      <c r="D7" s="316" t="s">
        <v>6</v>
      </c>
      <c r="E7" s="322"/>
      <c r="F7" s="322"/>
      <c r="G7" s="322"/>
      <c r="H7" s="317"/>
      <c r="I7" s="346">
        <v>45544</v>
      </c>
      <c r="J7" s="347"/>
      <c r="K7" s="316" t="s">
        <v>8</v>
      </c>
      <c r="L7" s="317"/>
      <c r="M7" s="338" t="s">
        <v>129</v>
      </c>
      <c r="N7" s="339"/>
      <c r="O7" s="327"/>
      <c r="P7" s="328"/>
      <c r="Q7" s="20"/>
      <c r="R7" s="20"/>
      <c r="S7" s="20"/>
      <c r="T7" s="20"/>
      <c r="U7" s="20"/>
      <c r="V7" s="20"/>
      <c r="W7" s="20"/>
      <c r="X7" s="20"/>
      <c r="Y7" s="20"/>
      <c r="Z7" s="21"/>
      <c r="AA7" s="20"/>
      <c r="AB7" s="20"/>
      <c r="AD7" s="22"/>
      <c r="AE7" s="23"/>
    </row>
    <row r="8" spans="1:31" ht="15" customHeight="1">
      <c r="A8" s="318"/>
      <c r="B8" s="319"/>
      <c r="C8" s="355"/>
      <c r="D8" s="318"/>
      <c r="E8" s="323"/>
      <c r="F8" s="323"/>
      <c r="G8" s="323"/>
      <c r="H8" s="319"/>
      <c r="I8" s="348"/>
      <c r="J8" s="349"/>
      <c r="K8" s="318"/>
      <c r="L8" s="319"/>
      <c r="M8" s="357" t="s">
        <v>130</v>
      </c>
      <c r="N8" s="358"/>
      <c r="O8" s="340"/>
      <c r="P8" s="341"/>
      <c r="Q8" s="20"/>
      <c r="R8" s="20"/>
      <c r="S8" s="20"/>
      <c r="T8" s="20"/>
      <c r="U8" s="20"/>
      <c r="V8" s="20"/>
      <c r="W8" s="20"/>
      <c r="X8" s="20"/>
      <c r="Y8" s="20"/>
      <c r="Z8" s="21"/>
      <c r="AA8" s="20"/>
      <c r="AB8" s="20"/>
      <c r="AD8" s="22"/>
      <c r="AE8" s="23"/>
    </row>
    <row r="9" spans="1:31" ht="15.75" customHeight="1" thickBot="1">
      <c r="A9" s="320"/>
      <c r="B9" s="321"/>
      <c r="C9" s="356"/>
      <c r="D9" s="320"/>
      <c r="E9" s="324"/>
      <c r="F9" s="324"/>
      <c r="G9" s="324"/>
      <c r="H9" s="321"/>
      <c r="I9" s="350"/>
      <c r="J9" s="351"/>
      <c r="K9" s="320"/>
      <c r="L9" s="321"/>
      <c r="M9" s="342" t="s">
        <v>131</v>
      </c>
      <c r="N9" s="343"/>
      <c r="O9" s="344" t="s">
        <v>132</v>
      </c>
      <c r="P9" s="345"/>
      <c r="Q9" s="20"/>
      <c r="R9" s="20"/>
      <c r="S9" s="20"/>
      <c r="T9" s="20"/>
      <c r="U9" s="20"/>
      <c r="V9" s="20"/>
      <c r="W9" s="20"/>
      <c r="X9" s="20"/>
      <c r="Y9" s="20"/>
      <c r="Z9" s="21"/>
      <c r="AA9" s="20"/>
      <c r="AB9" s="20"/>
      <c r="AD9" s="22"/>
      <c r="AE9" s="23"/>
    </row>
    <row r="10" spans="1:31" ht="15" customHeight="1" thickBot="1">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c r="A11" s="316" t="s">
        <v>10</v>
      </c>
      <c r="B11" s="317"/>
      <c r="C11" s="291" t="s">
        <v>133</v>
      </c>
      <c r="D11" s="292"/>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3"/>
    </row>
    <row r="12" spans="1:31" ht="15" customHeight="1">
      <c r="A12" s="318"/>
      <c r="B12" s="319"/>
      <c r="C12" s="329"/>
      <c r="D12" s="330"/>
      <c r="E12" s="330"/>
      <c r="F12" s="330"/>
      <c r="G12" s="330"/>
      <c r="H12" s="330"/>
      <c r="I12" s="330"/>
      <c r="J12" s="330"/>
      <c r="K12" s="330"/>
      <c r="L12" s="330"/>
      <c r="M12" s="330"/>
      <c r="N12" s="330"/>
      <c r="O12" s="330"/>
      <c r="P12" s="330"/>
      <c r="Q12" s="330"/>
      <c r="R12" s="330"/>
      <c r="S12" s="330"/>
      <c r="T12" s="330"/>
      <c r="U12" s="330"/>
      <c r="V12" s="330"/>
      <c r="W12" s="330"/>
      <c r="X12" s="330"/>
      <c r="Y12" s="330"/>
      <c r="Z12" s="330"/>
      <c r="AA12" s="330"/>
      <c r="AB12" s="330"/>
      <c r="AC12" s="330"/>
      <c r="AD12" s="330"/>
      <c r="AE12" s="331"/>
    </row>
    <row r="13" spans="1:31" ht="15" customHeight="1" thickBot="1">
      <c r="A13" s="320"/>
      <c r="B13" s="321"/>
      <c r="C13" s="332"/>
      <c r="D13" s="333"/>
      <c r="E13" s="333"/>
      <c r="F13" s="333"/>
      <c r="G13" s="333"/>
      <c r="H13" s="333"/>
      <c r="I13" s="333"/>
      <c r="J13" s="333"/>
      <c r="K13" s="333"/>
      <c r="L13" s="333"/>
      <c r="M13" s="333"/>
      <c r="N13" s="333"/>
      <c r="O13" s="333"/>
      <c r="P13" s="333"/>
      <c r="Q13" s="333"/>
      <c r="R13" s="333"/>
      <c r="S13" s="333"/>
      <c r="T13" s="333"/>
      <c r="U13" s="333"/>
      <c r="V13" s="333"/>
      <c r="W13" s="333"/>
      <c r="X13" s="333"/>
      <c r="Y13" s="333"/>
      <c r="Z13" s="333"/>
      <c r="AA13" s="333"/>
      <c r="AB13" s="333"/>
      <c r="AC13" s="333"/>
      <c r="AD13" s="333"/>
      <c r="AE13" s="334"/>
    </row>
    <row r="14" spans="1:31" ht="9" customHeight="1" thickBot="1">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2.15" customHeight="1" thickBot="1">
      <c r="A15" s="325" t="s">
        <v>12</v>
      </c>
      <c r="B15" s="326"/>
      <c r="C15" s="335" t="s">
        <v>134</v>
      </c>
      <c r="D15" s="336"/>
      <c r="E15" s="336"/>
      <c r="F15" s="336"/>
      <c r="G15" s="336"/>
      <c r="H15" s="336"/>
      <c r="I15" s="336"/>
      <c r="J15" s="336"/>
      <c r="K15" s="337"/>
      <c r="L15" s="352" t="s">
        <v>14</v>
      </c>
      <c r="M15" s="385"/>
      <c r="N15" s="385"/>
      <c r="O15" s="385"/>
      <c r="P15" s="385"/>
      <c r="Q15" s="353"/>
      <c r="R15" s="386" t="s">
        <v>135</v>
      </c>
      <c r="S15" s="387"/>
      <c r="T15" s="387"/>
      <c r="U15" s="387"/>
      <c r="V15" s="387"/>
      <c r="W15" s="387"/>
      <c r="X15" s="388"/>
      <c r="Y15" s="352" t="s">
        <v>15</v>
      </c>
      <c r="Z15" s="353"/>
      <c r="AA15" s="377" t="s">
        <v>224</v>
      </c>
      <c r="AB15" s="378"/>
      <c r="AC15" s="378"/>
      <c r="AD15" s="378"/>
      <c r="AE15" s="379"/>
    </row>
    <row r="16" spans="1:31" ht="9" customHeight="1" thickBot="1">
      <c r="A16" s="24"/>
      <c r="B16" s="20"/>
      <c r="C16" s="390"/>
      <c r="D16" s="390"/>
      <c r="E16" s="390"/>
      <c r="F16" s="390"/>
      <c r="G16" s="390"/>
      <c r="H16" s="390"/>
      <c r="I16" s="390"/>
      <c r="J16" s="390"/>
      <c r="K16" s="390"/>
      <c r="L16" s="390"/>
      <c r="M16" s="390"/>
      <c r="N16" s="390"/>
      <c r="O16" s="390"/>
      <c r="P16" s="390"/>
      <c r="Q16" s="390"/>
      <c r="R16" s="390"/>
      <c r="S16" s="390"/>
      <c r="T16" s="390"/>
      <c r="U16" s="390"/>
      <c r="V16" s="390"/>
      <c r="W16" s="390"/>
      <c r="X16" s="390"/>
      <c r="Y16" s="390"/>
      <c r="Z16" s="390"/>
      <c r="AA16" s="390"/>
      <c r="AB16" s="390"/>
      <c r="AD16" s="22"/>
      <c r="AE16" s="23"/>
    </row>
    <row r="17" spans="1:33" s="40" customFormat="1" ht="37.5" customHeight="1" thickBot="1">
      <c r="A17" s="325" t="s">
        <v>17</v>
      </c>
      <c r="B17" s="326"/>
      <c r="C17" s="377" t="s">
        <v>225</v>
      </c>
      <c r="D17" s="378"/>
      <c r="E17" s="378"/>
      <c r="F17" s="378"/>
      <c r="G17" s="378"/>
      <c r="H17" s="378"/>
      <c r="I17" s="378"/>
      <c r="J17" s="378"/>
      <c r="K17" s="378"/>
      <c r="L17" s="378"/>
      <c r="M17" s="378"/>
      <c r="N17" s="378"/>
      <c r="O17" s="378"/>
      <c r="P17" s="378"/>
      <c r="Q17" s="378"/>
      <c r="R17" s="378"/>
      <c r="S17" s="378"/>
      <c r="T17" s="378"/>
      <c r="U17" s="378"/>
      <c r="V17" s="378"/>
      <c r="W17" s="378"/>
      <c r="X17" s="378"/>
      <c r="Y17" s="378"/>
      <c r="Z17" s="378"/>
      <c r="AA17" s="378"/>
      <c r="AB17" s="378"/>
      <c r="AC17" s="378"/>
      <c r="AD17" s="378"/>
      <c r="AE17" s="379"/>
    </row>
    <row r="18" spans="1:33" ht="16.5" customHeight="1" thickBot="1">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5" customHeight="1" thickBot="1">
      <c r="A19" s="352" t="s">
        <v>138</v>
      </c>
      <c r="B19" s="385"/>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53"/>
      <c r="AF19" s="44"/>
    </row>
    <row r="20" spans="1:33" ht="32.15" customHeight="1" thickBot="1">
      <c r="A20" s="45" t="s">
        <v>19</v>
      </c>
      <c r="B20" s="382" t="s">
        <v>139</v>
      </c>
      <c r="C20" s="383"/>
      <c r="D20" s="383"/>
      <c r="E20" s="383"/>
      <c r="F20" s="383"/>
      <c r="G20" s="383"/>
      <c r="H20" s="383"/>
      <c r="I20" s="383"/>
      <c r="J20" s="383"/>
      <c r="K20" s="383"/>
      <c r="L20" s="383"/>
      <c r="M20" s="383"/>
      <c r="N20" s="383"/>
      <c r="O20" s="384"/>
      <c r="P20" s="352" t="s">
        <v>140</v>
      </c>
      <c r="Q20" s="385"/>
      <c r="R20" s="385"/>
      <c r="S20" s="385"/>
      <c r="T20" s="385"/>
      <c r="U20" s="385"/>
      <c r="V20" s="385"/>
      <c r="W20" s="385"/>
      <c r="X20" s="385"/>
      <c r="Y20" s="385"/>
      <c r="Z20" s="385"/>
      <c r="AA20" s="385"/>
      <c r="AB20" s="385"/>
      <c r="AC20" s="385"/>
      <c r="AD20" s="385"/>
      <c r="AE20" s="353"/>
      <c r="AF20" s="44"/>
    </row>
    <row r="21" spans="1:33" ht="32.15" customHeight="1" thickBot="1">
      <c r="A21" s="25"/>
      <c r="B21" s="46" t="s">
        <v>141</v>
      </c>
      <c r="C21" s="47" t="s">
        <v>142</v>
      </c>
      <c r="D21" s="47" t="s">
        <v>143</v>
      </c>
      <c r="E21" s="47" t="s">
        <v>144</v>
      </c>
      <c r="F21" s="47" t="s">
        <v>145</v>
      </c>
      <c r="G21" s="47" t="s">
        <v>146</v>
      </c>
      <c r="H21" s="47" t="s">
        <v>128</v>
      </c>
      <c r="I21" s="47" t="s">
        <v>147</v>
      </c>
      <c r="J21" s="47" t="s">
        <v>148</v>
      </c>
      <c r="K21" s="47" t="s">
        <v>149</v>
      </c>
      <c r="L21" s="47" t="s">
        <v>150</v>
      </c>
      <c r="M21" s="47" t="s">
        <v>151</v>
      </c>
      <c r="N21" s="47" t="s">
        <v>102</v>
      </c>
      <c r="O21" s="48" t="s">
        <v>100</v>
      </c>
      <c r="P21" s="49"/>
      <c r="Q21" s="46" t="s">
        <v>141</v>
      </c>
      <c r="R21" s="47" t="s">
        <v>142</v>
      </c>
      <c r="S21" s="47" t="s">
        <v>143</v>
      </c>
      <c r="T21" s="47" t="s">
        <v>144</v>
      </c>
      <c r="U21" s="47" t="s">
        <v>145</v>
      </c>
      <c r="V21" s="47" t="s">
        <v>146</v>
      </c>
      <c r="W21" s="47" t="s">
        <v>128</v>
      </c>
      <c r="X21" s="47" t="s">
        <v>147</v>
      </c>
      <c r="Y21" s="47" t="s">
        <v>148</v>
      </c>
      <c r="Z21" s="47" t="s">
        <v>149</v>
      </c>
      <c r="AA21" s="47" t="s">
        <v>150</v>
      </c>
      <c r="AB21" s="47" t="s">
        <v>151</v>
      </c>
      <c r="AC21" s="47" t="s">
        <v>102</v>
      </c>
      <c r="AD21" s="47" t="s">
        <v>152</v>
      </c>
      <c r="AE21" s="48" t="s">
        <v>153</v>
      </c>
      <c r="AF21" s="50"/>
    </row>
    <row r="22" spans="1:33" ht="32.15" customHeight="1">
      <c r="A22" s="51" t="s">
        <v>31</v>
      </c>
      <c r="B22" s="52"/>
      <c r="C22" s="53"/>
      <c r="D22" s="53"/>
      <c r="E22" s="53"/>
      <c r="F22" s="53"/>
      <c r="G22" s="53"/>
      <c r="H22" s="53"/>
      <c r="I22" s="53"/>
      <c r="J22" s="53"/>
      <c r="K22" s="53"/>
      <c r="L22" s="53"/>
      <c r="M22" s="53"/>
      <c r="N22" s="53">
        <f>SUM(B22:M22)</f>
        <v>0</v>
      </c>
      <c r="O22" s="54"/>
      <c r="P22" s="51" t="s">
        <v>27</v>
      </c>
      <c r="Q22" s="55"/>
      <c r="R22" s="56"/>
      <c r="S22" s="56"/>
      <c r="T22" s="56"/>
      <c r="U22" s="56"/>
      <c r="V22" s="56"/>
      <c r="W22" s="56"/>
      <c r="X22" s="236">
        <v>615200000</v>
      </c>
      <c r="Y22" s="236">
        <v>0</v>
      </c>
      <c r="Z22" s="236">
        <v>0</v>
      </c>
      <c r="AA22" s="236">
        <v>0</v>
      </c>
      <c r="AB22" s="236">
        <v>99800000</v>
      </c>
      <c r="AC22" s="236">
        <f>SUM(Q22:AB22)</f>
        <v>715000000</v>
      </c>
      <c r="AD22" s="106"/>
      <c r="AE22" s="163"/>
      <c r="AF22" s="50"/>
    </row>
    <row r="23" spans="1:33" ht="32.15" customHeight="1">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58"/>
      <c r="R23" s="59"/>
      <c r="S23" s="59"/>
      <c r="T23" s="59"/>
      <c r="U23" s="59"/>
      <c r="V23" s="59"/>
      <c r="W23" s="59">
        <v>0</v>
      </c>
      <c r="X23" s="236">
        <v>450586000</v>
      </c>
      <c r="Y23" s="236"/>
      <c r="Z23" s="236"/>
      <c r="AA23" s="236"/>
      <c r="AB23" s="236"/>
      <c r="AC23" s="234">
        <f>SUM(Q23:AB23)</f>
        <v>450586000</v>
      </c>
      <c r="AD23" s="235">
        <f>AC23/SUM(W22:X22)</f>
        <v>0.73242197659297792</v>
      </c>
      <c r="AE23" s="232">
        <f>AC23/AC22</f>
        <v>0.63019020979020979</v>
      </c>
      <c r="AF23" s="50"/>
    </row>
    <row r="24" spans="1:33" ht="32.15" customHeight="1">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58"/>
      <c r="R24" s="59"/>
      <c r="S24" s="59"/>
      <c r="T24" s="59"/>
      <c r="U24" s="59"/>
      <c r="V24" s="59"/>
      <c r="W24" s="59"/>
      <c r="X24" s="236">
        <v>0</v>
      </c>
      <c r="Y24" s="236">
        <v>114860000</v>
      </c>
      <c r="Z24" s="236">
        <v>125085000</v>
      </c>
      <c r="AA24" s="236">
        <v>125085000</v>
      </c>
      <c r="AB24" s="236">
        <f>+AA24*2+99800000</f>
        <v>349970000</v>
      </c>
      <c r="AC24" s="236">
        <f>SUM(Q24:AB24)</f>
        <v>715000000</v>
      </c>
      <c r="AD24" s="59"/>
      <c r="AE24" s="62"/>
      <c r="AF24" s="50"/>
    </row>
    <row r="25" spans="1:33" ht="32.15" customHeight="1" thickBot="1">
      <c r="A25" s="63" t="s">
        <v>25</v>
      </c>
      <c r="B25" s="64"/>
      <c r="C25" s="65"/>
      <c r="D25" s="65"/>
      <c r="E25" s="65"/>
      <c r="F25" s="65"/>
      <c r="G25" s="65"/>
      <c r="H25" s="65"/>
      <c r="I25" s="65"/>
      <c r="J25" s="65"/>
      <c r="K25" s="65"/>
      <c r="L25" s="65"/>
      <c r="M25" s="65"/>
      <c r="N25" s="65">
        <f>SUM(B25:M25)</f>
        <v>0</v>
      </c>
      <c r="O25" s="66" t="str">
        <f>IFERROR(N25/(SUMIF(B25:M25,"&gt;0",B24:M24))," ")</f>
        <v xml:space="preserve"> </v>
      </c>
      <c r="P25" s="63" t="s">
        <v>25</v>
      </c>
      <c r="Q25" s="64"/>
      <c r="R25" s="65"/>
      <c r="S25" s="65"/>
      <c r="T25" s="65"/>
      <c r="U25" s="65"/>
      <c r="V25" s="65"/>
      <c r="W25" s="65"/>
      <c r="X25" s="65"/>
      <c r="Y25" s="65"/>
      <c r="Z25" s="65"/>
      <c r="AA25" s="65"/>
      <c r="AB25" s="65"/>
      <c r="AC25" s="65"/>
      <c r="AD25" s="65">
        <f>AC25/SUM(W24:AB24)</f>
        <v>0</v>
      </c>
      <c r="AE25" s="164">
        <f>AC25/AC24</f>
        <v>0</v>
      </c>
      <c r="AF25" s="50"/>
    </row>
    <row r="26" spans="1:33" s="67" customFormat="1" ht="16.5" customHeight="1" thickBot="1"/>
    <row r="27" spans="1:33" ht="34" customHeight="1">
      <c r="A27" s="311" t="s">
        <v>154</v>
      </c>
      <c r="B27" s="312"/>
      <c r="C27" s="312"/>
      <c r="D27" s="312"/>
      <c r="E27" s="312"/>
      <c r="F27" s="312"/>
      <c r="G27" s="312"/>
      <c r="H27" s="312"/>
      <c r="I27" s="312"/>
      <c r="J27" s="312"/>
      <c r="K27" s="312"/>
      <c r="L27" s="312"/>
      <c r="M27" s="312"/>
      <c r="N27" s="312"/>
      <c r="O27" s="312"/>
      <c r="P27" s="312"/>
      <c r="Q27" s="312"/>
      <c r="R27" s="312"/>
      <c r="S27" s="312"/>
      <c r="T27" s="312"/>
      <c r="U27" s="312"/>
      <c r="V27" s="312"/>
      <c r="W27" s="312"/>
      <c r="X27" s="312"/>
      <c r="Y27" s="312"/>
      <c r="Z27" s="312"/>
      <c r="AA27" s="312"/>
      <c r="AB27" s="312"/>
      <c r="AC27" s="312"/>
      <c r="AD27" s="312"/>
      <c r="AE27" s="313"/>
    </row>
    <row r="28" spans="1:33" ht="15" customHeight="1">
      <c r="A28" s="288" t="s">
        <v>34</v>
      </c>
      <c r="B28" s="290" t="s">
        <v>36</v>
      </c>
      <c r="C28" s="290"/>
      <c r="D28" s="290" t="s">
        <v>155</v>
      </c>
      <c r="E28" s="290"/>
      <c r="F28" s="290"/>
      <c r="G28" s="290"/>
      <c r="H28" s="290"/>
      <c r="I28" s="290"/>
      <c r="J28" s="290"/>
      <c r="K28" s="290"/>
      <c r="L28" s="290"/>
      <c r="M28" s="290"/>
      <c r="N28" s="290"/>
      <c r="O28" s="290"/>
      <c r="P28" s="290" t="s">
        <v>102</v>
      </c>
      <c r="Q28" s="290" t="s">
        <v>156</v>
      </c>
      <c r="R28" s="290"/>
      <c r="S28" s="290"/>
      <c r="T28" s="290"/>
      <c r="U28" s="290"/>
      <c r="V28" s="290"/>
      <c r="W28" s="290"/>
      <c r="X28" s="290"/>
      <c r="Y28" s="290" t="s">
        <v>157</v>
      </c>
      <c r="Z28" s="290"/>
      <c r="AA28" s="290"/>
      <c r="AB28" s="290"/>
      <c r="AC28" s="290"/>
      <c r="AD28" s="290"/>
      <c r="AE28" s="314"/>
    </row>
    <row r="29" spans="1:33" ht="27" customHeight="1">
      <c r="A29" s="288"/>
      <c r="B29" s="290"/>
      <c r="C29" s="290"/>
      <c r="D29" s="68" t="s">
        <v>141</v>
      </c>
      <c r="E29" s="68" t="s">
        <v>142</v>
      </c>
      <c r="F29" s="68" t="s">
        <v>143</v>
      </c>
      <c r="G29" s="68" t="s">
        <v>144</v>
      </c>
      <c r="H29" s="68" t="s">
        <v>145</v>
      </c>
      <c r="I29" s="68" t="s">
        <v>146</v>
      </c>
      <c r="J29" s="68" t="s">
        <v>128</v>
      </c>
      <c r="K29" s="68" t="s">
        <v>147</v>
      </c>
      <c r="L29" s="68" t="s">
        <v>148</v>
      </c>
      <c r="M29" s="68" t="s">
        <v>149</v>
      </c>
      <c r="N29" s="68" t="s">
        <v>150</v>
      </c>
      <c r="O29" s="68" t="s">
        <v>151</v>
      </c>
      <c r="P29" s="290"/>
      <c r="Q29" s="290"/>
      <c r="R29" s="290"/>
      <c r="S29" s="290"/>
      <c r="T29" s="290"/>
      <c r="U29" s="290"/>
      <c r="V29" s="290"/>
      <c r="W29" s="290"/>
      <c r="X29" s="290"/>
      <c r="Y29" s="290"/>
      <c r="Z29" s="290"/>
      <c r="AA29" s="290"/>
      <c r="AB29" s="290"/>
      <c r="AC29" s="290"/>
      <c r="AD29" s="290"/>
      <c r="AE29" s="314"/>
    </row>
    <row r="30" spans="1:33" ht="112" customHeight="1" thickBot="1">
      <c r="A30" s="106"/>
      <c r="B30" s="389"/>
      <c r="C30" s="389"/>
      <c r="D30" s="16"/>
      <c r="E30" s="16"/>
      <c r="F30" s="16"/>
      <c r="G30" s="16"/>
      <c r="H30" s="16"/>
      <c r="I30" s="16"/>
      <c r="J30" s="16"/>
      <c r="K30" s="16"/>
      <c r="L30" s="16"/>
      <c r="M30" s="16"/>
      <c r="N30" s="16"/>
      <c r="O30" s="16"/>
      <c r="P30" s="69">
        <f>SUM(D30:O30)</f>
        <v>0</v>
      </c>
      <c r="Q30" s="380"/>
      <c r="R30" s="380"/>
      <c r="S30" s="380"/>
      <c r="T30" s="380"/>
      <c r="U30" s="380"/>
      <c r="V30" s="380"/>
      <c r="W30" s="380"/>
      <c r="X30" s="380"/>
      <c r="Y30" s="380"/>
      <c r="Z30" s="380"/>
      <c r="AA30" s="380"/>
      <c r="AB30" s="380"/>
      <c r="AC30" s="380"/>
      <c r="AD30" s="380"/>
      <c r="AE30" s="381"/>
      <c r="AF30" s="142"/>
      <c r="AG30" s="142"/>
    </row>
    <row r="31" spans="1:33" ht="12" customHeight="1" thickBot="1">
      <c r="A31" s="70"/>
      <c r="B31" s="71"/>
      <c r="C31" s="71"/>
      <c r="D31" s="27"/>
      <c r="E31" s="27"/>
      <c r="F31" s="27"/>
      <c r="G31" s="27"/>
      <c r="H31" s="27"/>
      <c r="I31" s="27"/>
      <c r="J31" s="27"/>
      <c r="K31" s="27"/>
      <c r="L31" s="27"/>
      <c r="M31" s="27"/>
      <c r="N31" s="27"/>
      <c r="O31" s="27"/>
      <c r="P31" s="72"/>
      <c r="Q31" s="143"/>
      <c r="R31" s="143"/>
      <c r="S31" s="143"/>
      <c r="T31" s="143"/>
      <c r="U31" s="143"/>
      <c r="V31" s="143"/>
      <c r="W31" s="143"/>
      <c r="X31" s="143"/>
      <c r="Y31" s="143"/>
      <c r="Z31" s="143"/>
      <c r="AA31" s="143"/>
      <c r="AB31" s="143"/>
      <c r="AC31" s="143"/>
      <c r="AD31" s="143"/>
      <c r="AE31" s="144"/>
      <c r="AF31" s="142"/>
      <c r="AG31" s="142"/>
    </row>
    <row r="32" spans="1:33" ht="45" customHeight="1">
      <c r="A32" s="291" t="s">
        <v>158</v>
      </c>
      <c r="B32" s="292"/>
      <c r="C32" s="292"/>
      <c r="D32" s="292"/>
      <c r="E32" s="292"/>
      <c r="F32" s="292"/>
      <c r="G32" s="292"/>
      <c r="H32" s="292"/>
      <c r="I32" s="292"/>
      <c r="J32" s="292"/>
      <c r="K32" s="292"/>
      <c r="L32" s="292"/>
      <c r="M32" s="292"/>
      <c r="N32" s="292"/>
      <c r="O32" s="292"/>
      <c r="P32" s="292"/>
      <c r="Q32" s="292"/>
      <c r="R32" s="292"/>
      <c r="S32" s="292"/>
      <c r="T32" s="292"/>
      <c r="U32" s="292"/>
      <c r="V32" s="292"/>
      <c r="W32" s="292"/>
      <c r="X32" s="292"/>
      <c r="Y32" s="292"/>
      <c r="Z32" s="292"/>
      <c r="AA32" s="292"/>
      <c r="AB32" s="292"/>
      <c r="AC32" s="292"/>
      <c r="AD32" s="292"/>
      <c r="AE32" s="293"/>
      <c r="AF32" s="142"/>
      <c r="AG32" s="142"/>
    </row>
    <row r="33" spans="1:41" ht="23.15" customHeight="1">
      <c r="A33" s="288" t="s">
        <v>44</v>
      </c>
      <c r="B33" s="290" t="s">
        <v>46</v>
      </c>
      <c r="C33" s="290" t="s">
        <v>36</v>
      </c>
      <c r="D33" s="290" t="s">
        <v>159</v>
      </c>
      <c r="E33" s="290"/>
      <c r="F33" s="290"/>
      <c r="G33" s="290"/>
      <c r="H33" s="290"/>
      <c r="I33" s="290"/>
      <c r="J33" s="290"/>
      <c r="K33" s="290"/>
      <c r="L33" s="290"/>
      <c r="M33" s="290"/>
      <c r="N33" s="290"/>
      <c r="O33" s="290"/>
      <c r="P33" s="290"/>
      <c r="Q33" s="290" t="s">
        <v>160</v>
      </c>
      <c r="R33" s="290"/>
      <c r="S33" s="290"/>
      <c r="T33" s="290"/>
      <c r="U33" s="290"/>
      <c r="V33" s="290"/>
      <c r="W33" s="290"/>
      <c r="X33" s="290"/>
      <c r="Y33" s="290"/>
      <c r="Z33" s="290"/>
      <c r="AA33" s="290"/>
      <c r="AB33" s="290"/>
      <c r="AC33" s="290"/>
      <c r="AD33" s="290"/>
      <c r="AE33" s="314"/>
      <c r="AF33" s="142"/>
      <c r="AG33" s="145"/>
      <c r="AH33" s="73"/>
      <c r="AI33" s="73"/>
      <c r="AJ33" s="73"/>
      <c r="AK33" s="73"/>
      <c r="AL33" s="73"/>
      <c r="AM33" s="73"/>
      <c r="AN33" s="73"/>
      <c r="AO33" s="73"/>
    </row>
    <row r="34" spans="1:41" ht="27" customHeight="1">
      <c r="A34" s="288"/>
      <c r="B34" s="290"/>
      <c r="C34" s="315"/>
      <c r="D34" s="68" t="s">
        <v>141</v>
      </c>
      <c r="E34" s="68" t="s">
        <v>142</v>
      </c>
      <c r="F34" s="68" t="s">
        <v>143</v>
      </c>
      <c r="G34" s="68" t="s">
        <v>144</v>
      </c>
      <c r="H34" s="68" t="s">
        <v>145</v>
      </c>
      <c r="I34" s="68" t="s">
        <v>146</v>
      </c>
      <c r="J34" s="68" t="s">
        <v>128</v>
      </c>
      <c r="K34" s="68" t="s">
        <v>147</v>
      </c>
      <c r="L34" s="68" t="s">
        <v>148</v>
      </c>
      <c r="M34" s="68" t="s">
        <v>149</v>
      </c>
      <c r="N34" s="68" t="s">
        <v>150</v>
      </c>
      <c r="O34" s="68" t="s">
        <v>151</v>
      </c>
      <c r="P34" s="68" t="s">
        <v>102</v>
      </c>
      <c r="Q34" s="264" t="s">
        <v>52</v>
      </c>
      <c r="R34" s="265"/>
      <c r="S34" s="265"/>
      <c r="T34" s="294"/>
      <c r="U34" s="290" t="s">
        <v>54</v>
      </c>
      <c r="V34" s="290"/>
      <c r="W34" s="290"/>
      <c r="X34" s="290"/>
      <c r="Y34" s="290" t="s">
        <v>56</v>
      </c>
      <c r="Z34" s="290"/>
      <c r="AA34" s="290"/>
      <c r="AB34" s="290"/>
      <c r="AC34" s="290" t="s">
        <v>58</v>
      </c>
      <c r="AD34" s="290"/>
      <c r="AE34" s="314"/>
      <c r="AF34" s="142"/>
      <c r="AG34" s="145"/>
      <c r="AH34" s="73"/>
      <c r="AI34" s="73"/>
      <c r="AJ34" s="73"/>
      <c r="AK34" s="73"/>
      <c r="AL34" s="73"/>
      <c r="AM34" s="73"/>
      <c r="AN34" s="73"/>
      <c r="AO34" s="73"/>
    </row>
    <row r="35" spans="1:41" ht="144" customHeight="1">
      <c r="A35" s="283" t="s">
        <v>225</v>
      </c>
      <c r="B35" s="503">
        <f>SUM(B41:B48)</f>
        <v>0.1</v>
      </c>
      <c r="C35" s="75" t="s">
        <v>48</v>
      </c>
      <c r="D35" s="74"/>
      <c r="E35" s="74"/>
      <c r="F35" s="74"/>
      <c r="G35" s="74"/>
      <c r="H35" s="74"/>
      <c r="I35" s="74"/>
      <c r="J35" s="74">
        <v>4</v>
      </c>
      <c r="K35" s="74">
        <v>0</v>
      </c>
      <c r="L35" s="74">
        <v>4</v>
      </c>
      <c r="M35" s="74">
        <v>4</v>
      </c>
      <c r="N35" s="74">
        <v>4</v>
      </c>
      <c r="O35" s="74">
        <v>4</v>
      </c>
      <c r="P35" s="241">
        <f>MAX(J35:O35)</f>
        <v>4</v>
      </c>
      <c r="Q35" s="504" t="s">
        <v>744</v>
      </c>
      <c r="R35" s="505"/>
      <c r="S35" s="505"/>
      <c r="T35" s="506"/>
      <c r="U35" s="510" t="s">
        <v>678</v>
      </c>
      <c r="V35" s="511"/>
      <c r="W35" s="511"/>
      <c r="X35" s="512"/>
      <c r="Y35" s="499" t="s">
        <v>194</v>
      </c>
      <c r="Z35" s="499"/>
      <c r="AA35" s="499"/>
      <c r="AB35" s="499"/>
      <c r="AC35" s="499" t="s">
        <v>226</v>
      </c>
      <c r="AD35" s="499"/>
      <c r="AE35" s="500"/>
      <c r="AF35" s="142"/>
      <c r="AG35" s="145"/>
      <c r="AH35" s="73"/>
      <c r="AI35" s="73"/>
      <c r="AJ35" s="73"/>
      <c r="AK35" s="73"/>
      <c r="AL35" s="73"/>
      <c r="AM35" s="73"/>
      <c r="AN35" s="73"/>
      <c r="AO35" s="73"/>
    </row>
    <row r="36" spans="1:41" ht="144" customHeight="1" thickBot="1">
      <c r="A36" s="284"/>
      <c r="B36" s="445"/>
      <c r="C36" s="76" t="s">
        <v>50</v>
      </c>
      <c r="D36" s="146"/>
      <c r="E36" s="146"/>
      <c r="F36" s="146"/>
      <c r="G36" s="77"/>
      <c r="H36" s="77"/>
      <c r="I36" s="77"/>
      <c r="J36" s="233">
        <v>4</v>
      </c>
      <c r="K36" s="233">
        <v>0</v>
      </c>
      <c r="L36" s="242"/>
      <c r="M36" s="242"/>
      <c r="N36" s="242"/>
      <c r="O36" s="242"/>
      <c r="P36" s="243">
        <f>MAX(J36:O36)</f>
        <v>4</v>
      </c>
      <c r="Q36" s="507"/>
      <c r="R36" s="508"/>
      <c r="S36" s="508"/>
      <c r="T36" s="509"/>
      <c r="U36" s="513"/>
      <c r="V36" s="514"/>
      <c r="W36" s="514"/>
      <c r="X36" s="515"/>
      <c r="Y36" s="501"/>
      <c r="Z36" s="501"/>
      <c r="AA36" s="501"/>
      <c r="AB36" s="501"/>
      <c r="AC36" s="501"/>
      <c r="AD36" s="501"/>
      <c r="AE36" s="502"/>
      <c r="AF36" s="142"/>
      <c r="AG36" s="145"/>
      <c r="AH36" s="73"/>
      <c r="AI36" s="73"/>
      <c r="AJ36" s="73"/>
      <c r="AK36" s="73"/>
      <c r="AL36" s="73"/>
      <c r="AM36" s="73"/>
      <c r="AN36" s="73"/>
      <c r="AO36" s="73"/>
    </row>
    <row r="37" spans="1:41" s="67" customFormat="1" ht="17.25" customHeight="1" thickBot="1"/>
    <row r="38" spans="1:41" ht="45" customHeight="1" thickBot="1">
      <c r="A38" s="291" t="s">
        <v>165</v>
      </c>
      <c r="B38" s="292"/>
      <c r="C38" s="292"/>
      <c r="D38" s="292"/>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3"/>
      <c r="AG38" s="73"/>
      <c r="AH38" s="73"/>
      <c r="AI38" s="73"/>
      <c r="AJ38" s="73"/>
      <c r="AK38" s="73"/>
      <c r="AL38" s="73"/>
      <c r="AM38" s="73"/>
      <c r="AN38" s="73"/>
      <c r="AO38" s="73"/>
    </row>
    <row r="39" spans="1:41" ht="26.15" customHeight="1">
      <c r="A39" s="287" t="s">
        <v>60</v>
      </c>
      <c r="B39" s="289" t="s">
        <v>166</v>
      </c>
      <c r="C39" s="295" t="s">
        <v>167</v>
      </c>
      <c r="D39" s="297" t="s">
        <v>168</v>
      </c>
      <c r="E39" s="298"/>
      <c r="F39" s="298"/>
      <c r="G39" s="298"/>
      <c r="H39" s="298"/>
      <c r="I39" s="298"/>
      <c r="J39" s="298"/>
      <c r="K39" s="298"/>
      <c r="L39" s="298"/>
      <c r="M39" s="298"/>
      <c r="N39" s="298"/>
      <c r="O39" s="298"/>
      <c r="P39" s="299"/>
      <c r="Q39" s="289" t="s">
        <v>169</v>
      </c>
      <c r="R39" s="289"/>
      <c r="S39" s="289"/>
      <c r="T39" s="289"/>
      <c r="U39" s="289"/>
      <c r="V39" s="289"/>
      <c r="W39" s="289"/>
      <c r="X39" s="289"/>
      <c r="Y39" s="289"/>
      <c r="Z39" s="289"/>
      <c r="AA39" s="289"/>
      <c r="AB39" s="289"/>
      <c r="AC39" s="289"/>
      <c r="AD39" s="289"/>
      <c r="AE39" s="310"/>
      <c r="AG39" s="73"/>
      <c r="AH39" s="73"/>
      <c r="AI39" s="73"/>
      <c r="AJ39" s="73"/>
      <c r="AK39" s="73"/>
      <c r="AL39" s="73"/>
      <c r="AM39" s="73"/>
      <c r="AN39" s="73"/>
      <c r="AO39" s="73"/>
    </row>
    <row r="40" spans="1:41" ht="26.15" customHeight="1">
      <c r="A40" s="288"/>
      <c r="B40" s="290"/>
      <c r="C40" s="296"/>
      <c r="D40" s="68" t="s">
        <v>170</v>
      </c>
      <c r="E40" s="68" t="s">
        <v>171</v>
      </c>
      <c r="F40" s="68" t="s">
        <v>172</v>
      </c>
      <c r="G40" s="68" t="s">
        <v>173</v>
      </c>
      <c r="H40" s="68" t="s">
        <v>174</v>
      </c>
      <c r="I40" s="68" t="s">
        <v>175</v>
      </c>
      <c r="J40" s="68" t="s">
        <v>176</v>
      </c>
      <c r="K40" s="68" t="s">
        <v>177</v>
      </c>
      <c r="L40" s="68" t="s">
        <v>178</v>
      </c>
      <c r="M40" s="68" t="s">
        <v>179</v>
      </c>
      <c r="N40" s="68" t="s">
        <v>180</v>
      </c>
      <c r="O40" s="68" t="s">
        <v>181</v>
      </c>
      <c r="P40" s="68" t="s">
        <v>182</v>
      </c>
      <c r="Q40" s="264" t="s">
        <v>183</v>
      </c>
      <c r="R40" s="265"/>
      <c r="S40" s="265"/>
      <c r="T40" s="265"/>
      <c r="U40" s="265"/>
      <c r="V40" s="265"/>
      <c r="W40" s="265"/>
      <c r="X40" s="294"/>
      <c r="Y40" s="264" t="s">
        <v>68</v>
      </c>
      <c r="Z40" s="265"/>
      <c r="AA40" s="265"/>
      <c r="AB40" s="265"/>
      <c r="AC40" s="265"/>
      <c r="AD40" s="265"/>
      <c r="AE40" s="266"/>
      <c r="AG40" s="79"/>
      <c r="AH40" s="79"/>
      <c r="AI40" s="79"/>
      <c r="AJ40" s="79"/>
      <c r="AK40" s="79"/>
      <c r="AL40" s="79"/>
      <c r="AM40" s="79"/>
      <c r="AN40" s="79"/>
      <c r="AO40" s="79"/>
    </row>
    <row r="41" spans="1:41" ht="102" customHeight="1">
      <c r="A41" s="278" t="s">
        <v>227</v>
      </c>
      <c r="B41" s="280">
        <v>0.02</v>
      </c>
      <c r="C41" s="80" t="s">
        <v>48</v>
      </c>
      <c r="D41" s="81"/>
      <c r="E41" s="81"/>
      <c r="F41" s="81"/>
      <c r="G41" s="81"/>
      <c r="H41" s="81"/>
      <c r="I41" s="81"/>
      <c r="J41" s="166">
        <v>0.18</v>
      </c>
      <c r="K41" s="166">
        <v>0</v>
      </c>
      <c r="L41" s="166">
        <v>0.1</v>
      </c>
      <c r="M41" s="166">
        <v>0.24</v>
      </c>
      <c r="N41" s="166">
        <v>0.24</v>
      </c>
      <c r="O41" s="166">
        <v>0.24</v>
      </c>
      <c r="P41" s="82">
        <f t="shared" ref="P41:P44" si="1">SUM(D41:O41)</f>
        <v>1</v>
      </c>
      <c r="Q41" s="487" t="s">
        <v>677</v>
      </c>
      <c r="R41" s="482"/>
      <c r="S41" s="482"/>
      <c r="T41" s="482"/>
      <c r="U41" s="482"/>
      <c r="V41" s="482"/>
      <c r="W41" s="482"/>
      <c r="X41" s="488"/>
      <c r="Y41" s="411" t="s">
        <v>694</v>
      </c>
      <c r="Z41" s="412"/>
      <c r="AA41" s="412"/>
      <c r="AB41" s="412"/>
      <c r="AC41" s="412"/>
      <c r="AD41" s="412"/>
      <c r="AE41" s="413"/>
      <c r="AG41" s="83"/>
      <c r="AH41" s="83"/>
      <c r="AI41" s="83"/>
      <c r="AJ41" s="83"/>
      <c r="AK41" s="83"/>
      <c r="AL41" s="83"/>
      <c r="AM41" s="83"/>
      <c r="AN41" s="83"/>
      <c r="AO41" s="83"/>
    </row>
    <row r="42" spans="1:41" ht="102" customHeight="1">
      <c r="A42" s="282"/>
      <c r="B42" s="280"/>
      <c r="C42" s="84" t="s">
        <v>50</v>
      </c>
      <c r="D42" s="85"/>
      <c r="E42" s="85"/>
      <c r="F42" s="85"/>
      <c r="G42" s="85"/>
      <c r="H42" s="85"/>
      <c r="I42" s="85"/>
      <c r="J42" s="85">
        <v>0.18</v>
      </c>
      <c r="K42" s="85">
        <v>0</v>
      </c>
      <c r="L42" s="85"/>
      <c r="M42" s="85"/>
      <c r="N42" s="85"/>
      <c r="O42" s="85"/>
      <c r="P42" s="82">
        <f t="shared" si="1"/>
        <v>0.18</v>
      </c>
      <c r="Q42" s="484"/>
      <c r="R42" s="485"/>
      <c r="S42" s="485"/>
      <c r="T42" s="485"/>
      <c r="U42" s="485"/>
      <c r="V42" s="485"/>
      <c r="W42" s="485"/>
      <c r="X42" s="516"/>
      <c r="Y42" s="422"/>
      <c r="Z42" s="423"/>
      <c r="AA42" s="423"/>
      <c r="AB42" s="423"/>
      <c r="AC42" s="423"/>
      <c r="AD42" s="423"/>
      <c r="AE42" s="424"/>
    </row>
    <row r="43" spans="1:41" ht="180" customHeight="1">
      <c r="A43" s="278" t="s">
        <v>228</v>
      </c>
      <c r="B43" s="280">
        <v>0.03</v>
      </c>
      <c r="C43" s="80" t="s">
        <v>48</v>
      </c>
      <c r="D43" s="81"/>
      <c r="E43" s="81"/>
      <c r="F43" s="81"/>
      <c r="G43" s="81"/>
      <c r="H43" s="81"/>
      <c r="I43" s="81"/>
      <c r="J43" s="166">
        <v>0.18</v>
      </c>
      <c r="K43" s="166">
        <v>0</v>
      </c>
      <c r="L43" s="166">
        <v>0.1</v>
      </c>
      <c r="M43" s="166">
        <v>0.24</v>
      </c>
      <c r="N43" s="166">
        <v>0.24</v>
      </c>
      <c r="O43" s="166">
        <v>0.24</v>
      </c>
      <c r="P43" s="82">
        <f t="shared" si="1"/>
        <v>1</v>
      </c>
      <c r="Q43" s="487" t="s">
        <v>741</v>
      </c>
      <c r="R43" s="482"/>
      <c r="S43" s="482"/>
      <c r="T43" s="482"/>
      <c r="U43" s="482"/>
      <c r="V43" s="482"/>
      <c r="W43" s="482"/>
      <c r="X43" s="488"/>
      <c r="Y43" s="411" t="s">
        <v>695</v>
      </c>
      <c r="Z43" s="412"/>
      <c r="AA43" s="412"/>
      <c r="AB43" s="412"/>
      <c r="AC43" s="412"/>
      <c r="AD43" s="412"/>
      <c r="AE43" s="413"/>
    </row>
    <row r="44" spans="1:41" ht="180" customHeight="1">
      <c r="A44" s="282"/>
      <c r="B44" s="280"/>
      <c r="C44" s="84" t="s">
        <v>50</v>
      </c>
      <c r="D44" s="85"/>
      <c r="E44" s="85"/>
      <c r="F44" s="85"/>
      <c r="G44" s="85"/>
      <c r="H44" s="85"/>
      <c r="I44" s="85"/>
      <c r="J44" s="85">
        <v>0.18</v>
      </c>
      <c r="K44" s="85">
        <v>0</v>
      </c>
      <c r="L44" s="85"/>
      <c r="M44" s="85"/>
      <c r="N44" s="85"/>
      <c r="O44" s="85"/>
      <c r="P44" s="82">
        <f t="shared" si="1"/>
        <v>0.18</v>
      </c>
      <c r="Q44" s="484"/>
      <c r="R44" s="485"/>
      <c r="S44" s="485"/>
      <c r="T44" s="485"/>
      <c r="U44" s="485"/>
      <c r="V44" s="485"/>
      <c r="W44" s="485"/>
      <c r="X44" s="516"/>
      <c r="Y44" s="422"/>
      <c r="Z44" s="423"/>
      <c r="AA44" s="423"/>
      <c r="AB44" s="423"/>
      <c r="AC44" s="423"/>
      <c r="AD44" s="423"/>
      <c r="AE44" s="424"/>
    </row>
    <row r="45" spans="1:41" ht="137" customHeight="1">
      <c r="A45" s="278" t="s">
        <v>229</v>
      </c>
      <c r="B45" s="280">
        <v>0.03</v>
      </c>
      <c r="C45" s="80" t="s">
        <v>48</v>
      </c>
      <c r="D45" s="81"/>
      <c r="E45" s="81"/>
      <c r="F45" s="81"/>
      <c r="G45" s="81"/>
      <c r="H45" s="81"/>
      <c r="I45" s="81"/>
      <c r="J45" s="166">
        <v>0.18</v>
      </c>
      <c r="K45" s="166">
        <v>0</v>
      </c>
      <c r="L45" s="166">
        <v>0.1</v>
      </c>
      <c r="M45" s="166">
        <v>0.24</v>
      </c>
      <c r="N45" s="166">
        <v>0.24</v>
      </c>
      <c r="O45" s="166">
        <v>0.24</v>
      </c>
      <c r="P45" s="82">
        <f t="shared" ref="P45:P48" si="2">SUM(D45:O45)</f>
        <v>1</v>
      </c>
      <c r="Q45" s="487" t="s">
        <v>742</v>
      </c>
      <c r="R45" s="482"/>
      <c r="S45" s="482"/>
      <c r="T45" s="482"/>
      <c r="U45" s="482"/>
      <c r="V45" s="482"/>
      <c r="W45" s="482"/>
      <c r="X45" s="488"/>
      <c r="Y45" s="411" t="s">
        <v>696</v>
      </c>
      <c r="Z45" s="412"/>
      <c r="AA45" s="412"/>
      <c r="AB45" s="412"/>
      <c r="AC45" s="412"/>
      <c r="AD45" s="412"/>
      <c r="AE45" s="413"/>
    </row>
    <row r="46" spans="1:41" ht="137" customHeight="1">
      <c r="A46" s="282"/>
      <c r="B46" s="280"/>
      <c r="C46" s="84" t="s">
        <v>50</v>
      </c>
      <c r="D46" s="85"/>
      <c r="E46" s="85"/>
      <c r="F46" s="85"/>
      <c r="G46" s="85"/>
      <c r="H46" s="85"/>
      <c r="I46" s="85"/>
      <c r="J46" s="85">
        <v>0.18</v>
      </c>
      <c r="K46" s="85">
        <v>0</v>
      </c>
      <c r="L46" s="85"/>
      <c r="M46" s="85"/>
      <c r="N46" s="85"/>
      <c r="O46" s="85"/>
      <c r="P46" s="82">
        <f t="shared" si="2"/>
        <v>0.18</v>
      </c>
      <c r="Q46" s="484"/>
      <c r="R46" s="485"/>
      <c r="S46" s="485"/>
      <c r="T46" s="485"/>
      <c r="U46" s="485"/>
      <c r="V46" s="485"/>
      <c r="W46" s="485"/>
      <c r="X46" s="516"/>
      <c r="Y46" s="422"/>
      <c r="Z46" s="423"/>
      <c r="AA46" s="423"/>
      <c r="AB46" s="423"/>
      <c r="AC46" s="423"/>
      <c r="AD46" s="423"/>
      <c r="AE46" s="424"/>
    </row>
    <row r="47" spans="1:41" ht="195" customHeight="1">
      <c r="A47" s="278" t="s">
        <v>230</v>
      </c>
      <c r="B47" s="280">
        <v>0.02</v>
      </c>
      <c r="C47" s="80" t="s">
        <v>48</v>
      </c>
      <c r="D47" s="81"/>
      <c r="E47" s="81"/>
      <c r="F47" s="81"/>
      <c r="G47" s="81"/>
      <c r="H47" s="81"/>
      <c r="I47" s="81"/>
      <c r="J47" s="166">
        <v>0.18</v>
      </c>
      <c r="K47" s="166">
        <v>0</v>
      </c>
      <c r="L47" s="166">
        <v>0.1</v>
      </c>
      <c r="M47" s="166">
        <v>0.24</v>
      </c>
      <c r="N47" s="166">
        <v>0.24</v>
      </c>
      <c r="O47" s="166">
        <v>0.24</v>
      </c>
      <c r="P47" s="82">
        <f t="shared" si="2"/>
        <v>1</v>
      </c>
      <c r="Q47" s="517" t="s">
        <v>743</v>
      </c>
      <c r="R47" s="518"/>
      <c r="S47" s="518"/>
      <c r="T47" s="518"/>
      <c r="U47" s="518"/>
      <c r="V47" s="518"/>
      <c r="W47" s="518"/>
      <c r="X47" s="519"/>
      <c r="Y47" s="411" t="s">
        <v>697</v>
      </c>
      <c r="Z47" s="412"/>
      <c r="AA47" s="412"/>
      <c r="AB47" s="412"/>
      <c r="AC47" s="412"/>
      <c r="AD47" s="412"/>
      <c r="AE47" s="413"/>
    </row>
    <row r="48" spans="1:41" ht="195" customHeight="1" thickBot="1">
      <c r="A48" s="279"/>
      <c r="B48" s="281"/>
      <c r="C48" s="76" t="s">
        <v>50</v>
      </c>
      <c r="D48" s="86"/>
      <c r="E48" s="86"/>
      <c r="F48" s="86"/>
      <c r="G48" s="86"/>
      <c r="H48" s="86"/>
      <c r="I48" s="86"/>
      <c r="J48" s="86">
        <v>0.18</v>
      </c>
      <c r="K48" s="86">
        <v>0</v>
      </c>
      <c r="L48" s="86"/>
      <c r="M48" s="86"/>
      <c r="N48" s="86"/>
      <c r="O48" s="86"/>
      <c r="P48" s="87">
        <f t="shared" si="2"/>
        <v>0.18</v>
      </c>
      <c r="Q48" s="408"/>
      <c r="R48" s="409"/>
      <c r="S48" s="409"/>
      <c r="T48" s="409"/>
      <c r="U48" s="409"/>
      <c r="V48" s="409"/>
      <c r="W48" s="409"/>
      <c r="X48" s="410"/>
      <c r="Y48" s="414"/>
      <c r="Z48" s="415"/>
      <c r="AA48" s="415"/>
      <c r="AB48" s="415"/>
      <c r="AC48" s="415"/>
      <c r="AD48" s="415"/>
      <c r="AE48" s="416"/>
    </row>
    <row r="49" spans="1:1">
      <c r="A49" s="15" t="s">
        <v>192</v>
      </c>
    </row>
  </sheetData>
  <mergeCells count="83">
    <mergeCell ref="A45:A46"/>
    <mergeCell ref="B45:B46"/>
    <mergeCell ref="Q45:X46"/>
    <mergeCell ref="Y45:AE46"/>
    <mergeCell ref="A47:A48"/>
    <mergeCell ref="B47:B48"/>
    <mergeCell ref="Q47:X48"/>
    <mergeCell ref="Y47:AE48"/>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Q45 Q41 Q43 Y35 U35 AC35 Q35" xr:uid="{73C02A45-F752-4932-8EA6-6C68301C7E9A}">
      <formula1>2000</formula1>
    </dataValidation>
    <dataValidation type="textLength" operator="lessThanOrEqual" allowBlank="1" showInputMessage="1" showErrorMessage="1" errorTitle="Máximo 2.000 caracteres" error="Máximo 2.000 caracteres" promptTitle="2.000 caracteres" sqref="Q30:Q31" xr:uid="{696E736E-E890-4C20-80B6-6D51B31C732B}">
      <formula1>2000</formula1>
    </dataValidation>
    <dataValidation type="list" allowBlank="1" showInputMessage="1" showErrorMessage="1" sqref="C7:C9" xr:uid="{4153386D-C468-4FFB-A9D0-00FD05AE6D62}">
      <formula1>$B$21:$M$21</formula1>
    </dataValidation>
  </dataValidations>
  <hyperlinks>
    <hyperlink ref="Y41" r:id="rId1" xr:uid="{C08A49C9-183D-44EE-8289-AE1190708C7F}"/>
    <hyperlink ref="Y43" r:id="rId2" xr:uid="{AE5885CA-C8FB-4281-944F-BBEAA7E1C5E6}"/>
    <hyperlink ref="Y45" r:id="rId3" xr:uid="{E27DDAF1-8551-406F-B190-D2A267420AA8}"/>
    <hyperlink ref="Y47" r:id="rId4" xr:uid="{C5F061B6-7F31-4624-9D13-3F07E581AAC5}"/>
  </hyperlinks>
  <pageMargins left="0.25" right="0.25" top="0.75" bottom="0.75" header="0.3" footer="0.3"/>
  <pageSetup scale="21" orientation="landscape" r:id="rId5"/>
  <drawing r:id="rId6"/>
  <extLst>
    <ext xmlns:x14="http://schemas.microsoft.com/office/spreadsheetml/2009/9/main" uri="{CCE6A557-97BC-4b89-ADB6-D9C93CAAB3DF}">
      <x14:dataValidations xmlns:xm="http://schemas.microsoft.com/office/excel/2006/main" count="4">
        <x14:dataValidation type="list" allowBlank="1" showInputMessage="1" showErrorMessage="1" xr:uid="{3E40EC8E-119E-4F3A-9049-D8B9CCA51B59}">
          <x14:formula1>
            <xm:f>listas!$D$2:$D$15</xm:f>
          </x14:formula1>
          <xm:sqref>C11:AE13</xm:sqref>
        </x14:dataValidation>
        <x14:dataValidation type="list" allowBlank="1" showInputMessage="1" showErrorMessage="1" xr:uid="{DA83203F-5B6F-403A-9FB1-09241672AD7A}">
          <x14:formula1>
            <xm:f>listas!$A$2:$A$6</xm:f>
          </x14:formula1>
          <xm:sqref>C15:K15</xm:sqref>
        </x14:dataValidation>
        <x14:dataValidation type="list" allowBlank="1" showInputMessage="1" showErrorMessage="1" xr:uid="{2D55F0B2-0287-403D-8586-32222EC4D626}">
          <x14:formula1>
            <xm:f>listas!$B$2:$B$8</xm:f>
          </x14:formula1>
          <xm:sqref>R15:X15</xm:sqref>
        </x14:dataValidation>
        <x14:dataValidation type="list" allowBlank="1" showInputMessage="1" showErrorMessage="1" xr:uid="{C5AD4A8E-B8B6-43AD-8CA0-C719B030BB37}">
          <x14:formula1>
            <xm:f>listas!$C$2:$C$20</xm:f>
          </x14:formula1>
          <xm:sqref>AA15:AE15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22B5D-C86F-4FA0-BFD8-5850CCC98AC3}">
  <sheetPr>
    <tabColor rgb="FF00B050"/>
    <pageSetUpPr fitToPage="1"/>
  </sheetPr>
  <dimension ref="A1:AO51"/>
  <sheetViews>
    <sheetView showGridLines="0" topLeftCell="N35" zoomScale="60" zoomScaleNormal="60" workbookViewId="0">
      <selection activeCell="N35" sqref="N35"/>
    </sheetView>
  </sheetViews>
  <sheetFormatPr baseColWidth="10" defaultColWidth="10.81640625" defaultRowHeight="14"/>
  <cols>
    <col min="1" max="1" width="38.453125" style="15" customWidth="1"/>
    <col min="2" max="15" width="20.54296875" style="15" customWidth="1"/>
    <col min="16" max="16" width="32.453125" style="15" customWidth="1"/>
    <col min="17" max="27" width="18.1796875" style="15" customWidth="1"/>
    <col min="28" max="28" width="22.54296875" style="15" customWidth="1"/>
    <col min="29" max="29" width="19" style="15" customWidth="1"/>
    <col min="30" max="30" width="19.453125" style="15" customWidth="1"/>
    <col min="31" max="31" width="20.54296875" style="15" customWidth="1"/>
    <col min="32" max="32" width="22.81640625" style="15" customWidth="1"/>
    <col min="33" max="33" width="18.453125" style="15" bestFit="1" customWidth="1"/>
    <col min="34" max="34" width="8.453125" style="15" customWidth="1"/>
    <col min="35" max="35" width="18.453125" style="15" bestFit="1" customWidth="1"/>
    <col min="36" max="36" width="5.54296875" style="15" customWidth="1"/>
    <col min="37" max="37" width="18.453125" style="15" bestFit="1" customWidth="1"/>
    <col min="38" max="38" width="4.54296875" style="15" customWidth="1"/>
    <col min="39" max="39" width="23" style="15" bestFit="1" customWidth="1"/>
    <col min="40" max="40" width="10.81640625" style="15"/>
    <col min="41" max="41" width="18.453125" style="15" bestFit="1" customWidth="1"/>
    <col min="42" max="42" width="16.1796875" style="15" customWidth="1"/>
    <col min="43" max="16384" width="10.81640625" style="15"/>
  </cols>
  <sheetData>
    <row r="1" spans="1:31" ht="32.25" customHeight="1" thickBot="1">
      <c r="A1" s="359"/>
      <c r="B1" s="362" t="s">
        <v>121</v>
      </c>
      <c r="C1" s="363"/>
      <c r="D1" s="363"/>
      <c r="E1" s="363"/>
      <c r="F1" s="363"/>
      <c r="G1" s="363"/>
      <c r="H1" s="363"/>
      <c r="I1" s="363"/>
      <c r="J1" s="363"/>
      <c r="K1" s="363"/>
      <c r="L1" s="363"/>
      <c r="M1" s="363"/>
      <c r="N1" s="363"/>
      <c r="O1" s="363"/>
      <c r="P1" s="363"/>
      <c r="Q1" s="363"/>
      <c r="R1" s="363"/>
      <c r="S1" s="363"/>
      <c r="T1" s="363"/>
      <c r="U1" s="363"/>
      <c r="V1" s="363"/>
      <c r="W1" s="363"/>
      <c r="X1" s="363"/>
      <c r="Y1" s="363"/>
      <c r="Z1" s="363"/>
      <c r="AA1" s="364"/>
      <c r="AB1" s="371" t="s">
        <v>122</v>
      </c>
      <c r="AC1" s="372"/>
      <c r="AD1" s="372"/>
      <c r="AE1" s="373"/>
    </row>
    <row r="2" spans="1:31" ht="30.75" customHeight="1" thickBot="1">
      <c r="A2" s="360"/>
      <c r="B2" s="362" t="s">
        <v>123</v>
      </c>
      <c r="C2" s="363"/>
      <c r="D2" s="363"/>
      <c r="E2" s="363"/>
      <c r="F2" s="363"/>
      <c r="G2" s="363"/>
      <c r="H2" s="363"/>
      <c r="I2" s="363"/>
      <c r="J2" s="363"/>
      <c r="K2" s="363"/>
      <c r="L2" s="363"/>
      <c r="M2" s="363"/>
      <c r="N2" s="363"/>
      <c r="O2" s="363"/>
      <c r="P2" s="363"/>
      <c r="Q2" s="363"/>
      <c r="R2" s="363"/>
      <c r="S2" s="363"/>
      <c r="T2" s="363"/>
      <c r="U2" s="363"/>
      <c r="V2" s="363"/>
      <c r="W2" s="363"/>
      <c r="X2" s="363"/>
      <c r="Y2" s="363"/>
      <c r="Z2" s="363"/>
      <c r="AA2" s="364"/>
      <c r="AB2" s="371" t="s">
        <v>124</v>
      </c>
      <c r="AC2" s="372"/>
      <c r="AD2" s="372"/>
      <c r="AE2" s="373"/>
    </row>
    <row r="3" spans="1:31" ht="24" customHeight="1" thickBot="1">
      <c r="A3" s="360"/>
      <c r="B3" s="365" t="s">
        <v>125</v>
      </c>
      <c r="C3" s="366"/>
      <c r="D3" s="366"/>
      <c r="E3" s="366"/>
      <c r="F3" s="366"/>
      <c r="G3" s="366"/>
      <c r="H3" s="366"/>
      <c r="I3" s="366"/>
      <c r="J3" s="366"/>
      <c r="K3" s="366"/>
      <c r="L3" s="366"/>
      <c r="M3" s="366"/>
      <c r="N3" s="366"/>
      <c r="O3" s="366"/>
      <c r="P3" s="366"/>
      <c r="Q3" s="366"/>
      <c r="R3" s="366"/>
      <c r="S3" s="366"/>
      <c r="T3" s="366"/>
      <c r="U3" s="366"/>
      <c r="V3" s="366"/>
      <c r="W3" s="366"/>
      <c r="X3" s="366"/>
      <c r="Y3" s="366"/>
      <c r="Z3" s="366"/>
      <c r="AA3" s="367"/>
      <c r="AB3" s="371" t="s">
        <v>126</v>
      </c>
      <c r="AC3" s="372"/>
      <c r="AD3" s="372"/>
      <c r="AE3" s="373"/>
    </row>
    <row r="4" spans="1:31" ht="21.75" customHeight="1" thickBot="1">
      <c r="A4" s="361"/>
      <c r="B4" s="368"/>
      <c r="C4" s="369"/>
      <c r="D4" s="369"/>
      <c r="E4" s="369"/>
      <c r="F4" s="369"/>
      <c r="G4" s="369"/>
      <c r="H4" s="369"/>
      <c r="I4" s="369"/>
      <c r="J4" s="369"/>
      <c r="K4" s="369"/>
      <c r="L4" s="369"/>
      <c r="M4" s="369"/>
      <c r="N4" s="369"/>
      <c r="O4" s="369"/>
      <c r="P4" s="369"/>
      <c r="Q4" s="369"/>
      <c r="R4" s="369"/>
      <c r="S4" s="369"/>
      <c r="T4" s="369"/>
      <c r="U4" s="369"/>
      <c r="V4" s="369"/>
      <c r="W4" s="369"/>
      <c r="X4" s="369"/>
      <c r="Y4" s="369"/>
      <c r="Z4" s="369"/>
      <c r="AA4" s="370"/>
      <c r="AB4" s="374" t="s">
        <v>127</v>
      </c>
      <c r="AC4" s="375"/>
      <c r="AD4" s="375"/>
      <c r="AE4" s="376"/>
    </row>
    <row r="5" spans="1:31" ht="9" customHeight="1" thickBot="1">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ustomHeight="1">
      <c r="A7" s="316" t="s">
        <v>4</v>
      </c>
      <c r="B7" s="317"/>
      <c r="C7" s="354" t="s">
        <v>147</v>
      </c>
      <c r="D7" s="316" t="s">
        <v>6</v>
      </c>
      <c r="E7" s="322"/>
      <c r="F7" s="322"/>
      <c r="G7" s="322"/>
      <c r="H7" s="317"/>
      <c r="I7" s="346">
        <v>45544</v>
      </c>
      <c r="J7" s="347"/>
      <c r="K7" s="316" t="s">
        <v>8</v>
      </c>
      <c r="L7" s="317"/>
      <c r="M7" s="338" t="s">
        <v>129</v>
      </c>
      <c r="N7" s="339"/>
      <c r="O7" s="327"/>
      <c r="P7" s="328"/>
      <c r="Q7" s="20"/>
      <c r="R7" s="20"/>
      <c r="S7" s="20"/>
      <c r="T7" s="20"/>
      <c r="U7" s="20"/>
      <c r="V7" s="20"/>
      <c r="W7" s="20"/>
      <c r="X7" s="20"/>
      <c r="Y7" s="20"/>
      <c r="Z7" s="21"/>
      <c r="AA7" s="20"/>
      <c r="AB7" s="20"/>
      <c r="AD7" s="22"/>
      <c r="AE7" s="23"/>
    </row>
    <row r="8" spans="1:31" ht="15" customHeight="1">
      <c r="A8" s="318"/>
      <c r="B8" s="319"/>
      <c r="C8" s="355"/>
      <c r="D8" s="318"/>
      <c r="E8" s="323"/>
      <c r="F8" s="323"/>
      <c r="G8" s="323"/>
      <c r="H8" s="319"/>
      <c r="I8" s="348"/>
      <c r="J8" s="349"/>
      <c r="K8" s="318"/>
      <c r="L8" s="319"/>
      <c r="M8" s="357" t="s">
        <v>130</v>
      </c>
      <c r="N8" s="358"/>
      <c r="O8" s="340"/>
      <c r="P8" s="341"/>
      <c r="Q8" s="20"/>
      <c r="R8" s="20"/>
      <c r="S8" s="20"/>
      <c r="T8" s="20"/>
      <c r="U8" s="20"/>
      <c r="V8" s="20"/>
      <c r="W8" s="20"/>
      <c r="X8" s="20"/>
      <c r="Y8" s="20"/>
      <c r="Z8" s="21"/>
      <c r="AA8" s="20"/>
      <c r="AB8" s="20"/>
      <c r="AD8" s="22"/>
      <c r="AE8" s="23"/>
    </row>
    <row r="9" spans="1:31" ht="15.75" customHeight="1" thickBot="1">
      <c r="A9" s="320"/>
      <c r="B9" s="321"/>
      <c r="C9" s="356"/>
      <c r="D9" s="320"/>
      <c r="E9" s="324"/>
      <c r="F9" s="324"/>
      <c r="G9" s="324"/>
      <c r="H9" s="321"/>
      <c r="I9" s="350"/>
      <c r="J9" s="351"/>
      <c r="K9" s="320"/>
      <c r="L9" s="321"/>
      <c r="M9" s="342" t="s">
        <v>131</v>
      </c>
      <c r="N9" s="343"/>
      <c r="O9" s="344" t="s">
        <v>132</v>
      </c>
      <c r="P9" s="345"/>
      <c r="Q9" s="20"/>
      <c r="R9" s="20"/>
      <c r="S9" s="20"/>
      <c r="T9" s="20"/>
      <c r="U9" s="20"/>
      <c r="V9" s="20"/>
      <c r="W9" s="20"/>
      <c r="X9" s="20"/>
      <c r="Y9" s="20"/>
      <c r="Z9" s="21"/>
      <c r="AA9" s="20"/>
      <c r="AB9" s="20"/>
      <c r="AD9" s="22"/>
      <c r="AE9" s="23"/>
    </row>
    <row r="10" spans="1:31" ht="15" customHeight="1" thickBot="1">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c r="A11" s="316" t="s">
        <v>10</v>
      </c>
      <c r="B11" s="317"/>
      <c r="C11" s="291" t="s">
        <v>133</v>
      </c>
      <c r="D11" s="292"/>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3"/>
    </row>
    <row r="12" spans="1:31" ht="15" customHeight="1">
      <c r="A12" s="318"/>
      <c r="B12" s="319"/>
      <c r="C12" s="329"/>
      <c r="D12" s="330"/>
      <c r="E12" s="330"/>
      <c r="F12" s="330"/>
      <c r="G12" s="330"/>
      <c r="H12" s="330"/>
      <c r="I12" s="330"/>
      <c r="J12" s="330"/>
      <c r="K12" s="330"/>
      <c r="L12" s="330"/>
      <c r="M12" s="330"/>
      <c r="N12" s="330"/>
      <c r="O12" s="330"/>
      <c r="P12" s="330"/>
      <c r="Q12" s="330"/>
      <c r="R12" s="330"/>
      <c r="S12" s="330"/>
      <c r="T12" s="330"/>
      <c r="U12" s="330"/>
      <c r="V12" s="330"/>
      <c r="W12" s="330"/>
      <c r="X12" s="330"/>
      <c r="Y12" s="330"/>
      <c r="Z12" s="330"/>
      <c r="AA12" s="330"/>
      <c r="AB12" s="330"/>
      <c r="AC12" s="330"/>
      <c r="AD12" s="330"/>
      <c r="AE12" s="331"/>
    </row>
    <row r="13" spans="1:31" ht="15" customHeight="1" thickBot="1">
      <c r="A13" s="320"/>
      <c r="B13" s="321"/>
      <c r="C13" s="332"/>
      <c r="D13" s="333"/>
      <c r="E13" s="333"/>
      <c r="F13" s="333"/>
      <c r="G13" s="333"/>
      <c r="H13" s="333"/>
      <c r="I13" s="333"/>
      <c r="J13" s="333"/>
      <c r="K13" s="333"/>
      <c r="L13" s="333"/>
      <c r="M13" s="333"/>
      <c r="N13" s="333"/>
      <c r="O13" s="333"/>
      <c r="P13" s="333"/>
      <c r="Q13" s="333"/>
      <c r="R13" s="333"/>
      <c r="S13" s="333"/>
      <c r="T13" s="333"/>
      <c r="U13" s="333"/>
      <c r="V13" s="333"/>
      <c r="W13" s="333"/>
      <c r="X13" s="333"/>
      <c r="Y13" s="333"/>
      <c r="Z13" s="333"/>
      <c r="AA13" s="333"/>
      <c r="AB13" s="333"/>
      <c r="AC13" s="333"/>
      <c r="AD13" s="333"/>
      <c r="AE13" s="334"/>
    </row>
    <row r="14" spans="1:31" ht="9" customHeight="1" thickBot="1">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2.15" customHeight="1" thickBot="1">
      <c r="A15" s="325" t="s">
        <v>12</v>
      </c>
      <c r="B15" s="326"/>
      <c r="C15" s="335" t="s">
        <v>134</v>
      </c>
      <c r="D15" s="336"/>
      <c r="E15" s="336"/>
      <c r="F15" s="336"/>
      <c r="G15" s="336"/>
      <c r="H15" s="336"/>
      <c r="I15" s="336"/>
      <c r="J15" s="336"/>
      <c r="K15" s="337"/>
      <c r="L15" s="352" t="s">
        <v>14</v>
      </c>
      <c r="M15" s="385"/>
      <c r="N15" s="385"/>
      <c r="O15" s="385"/>
      <c r="P15" s="385"/>
      <c r="Q15" s="353"/>
      <c r="R15" s="386" t="s">
        <v>135</v>
      </c>
      <c r="S15" s="387"/>
      <c r="T15" s="387"/>
      <c r="U15" s="387"/>
      <c r="V15" s="387"/>
      <c r="W15" s="387"/>
      <c r="X15" s="388"/>
      <c r="Y15" s="352" t="s">
        <v>15</v>
      </c>
      <c r="Z15" s="353"/>
      <c r="AA15" s="377" t="s">
        <v>224</v>
      </c>
      <c r="AB15" s="378"/>
      <c r="AC15" s="378"/>
      <c r="AD15" s="378"/>
      <c r="AE15" s="379"/>
    </row>
    <row r="16" spans="1:31" ht="9" customHeight="1" thickBot="1">
      <c r="A16" s="24"/>
      <c r="B16" s="20"/>
      <c r="C16" s="390"/>
      <c r="D16" s="390"/>
      <c r="E16" s="390"/>
      <c r="F16" s="390"/>
      <c r="G16" s="390"/>
      <c r="H16" s="390"/>
      <c r="I16" s="390"/>
      <c r="J16" s="390"/>
      <c r="K16" s="390"/>
      <c r="L16" s="390"/>
      <c r="M16" s="390"/>
      <c r="N16" s="390"/>
      <c r="O16" s="390"/>
      <c r="P16" s="390"/>
      <c r="Q16" s="390"/>
      <c r="R16" s="390"/>
      <c r="S16" s="390"/>
      <c r="T16" s="390"/>
      <c r="U16" s="390"/>
      <c r="V16" s="390"/>
      <c r="W16" s="390"/>
      <c r="X16" s="390"/>
      <c r="Y16" s="390"/>
      <c r="Z16" s="390"/>
      <c r="AA16" s="390"/>
      <c r="AB16" s="390"/>
      <c r="AD16" s="22"/>
      <c r="AE16" s="23"/>
    </row>
    <row r="17" spans="1:33" s="40" customFormat="1" ht="37.5" customHeight="1" thickBot="1">
      <c r="A17" s="325" t="s">
        <v>17</v>
      </c>
      <c r="B17" s="326"/>
      <c r="C17" s="377" t="s">
        <v>231</v>
      </c>
      <c r="D17" s="378"/>
      <c r="E17" s="378"/>
      <c r="F17" s="378"/>
      <c r="G17" s="378"/>
      <c r="H17" s="378"/>
      <c r="I17" s="378"/>
      <c r="J17" s="378"/>
      <c r="K17" s="378"/>
      <c r="L17" s="378"/>
      <c r="M17" s="378"/>
      <c r="N17" s="378"/>
      <c r="O17" s="378"/>
      <c r="P17" s="378"/>
      <c r="Q17" s="378"/>
      <c r="R17" s="378"/>
      <c r="S17" s="378"/>
      <c r="T17" s="378"/>
      <c r="U17" s="378"/>
      <c r="V17" s="378"/>
      <c r="W17" s="378"/>
      <c r="X17" s="378"/>
      <c r="Y17" s="378"/>
      <c r="Z17" s="378"/>
      <c r="AA17" s="378"/>
      <c r="AB17" s="378"/>
      <c r="AC17" s="378"/>
      <c r="AD17" s="378"/>
      <c r="AE17" s="379"/>
    </row>
    <row r="18" spans="1:33" ht="16.5" customHeight="1" thickBot="1">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5" customHeight="1" thickBot="1">
      <c r="A19" s="352" t="s">
        <v>138</v>
      </c>
      <c r="B19" s="385"/>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53"/>
      <c r="AF19" s="44"/>
    </row>
    <row r="20" spans="1:33" ht="32.15" customHeight="1" thickBot="1">
      <c r="A20" s="45" t="s">
        <v>19</v>
      </c>
      <c r="B20" s="382" t="s">
        <v>139</v>
      </c>
      <c r="C20" s="383"/>
      <c r="D20" s="383"/>
      <c r="E20" s="383"/>
      <c r="F20" s="383"/>
      <c r="G20" s="383"/>
      <c r="H20" s="383"/>
      <c r="I20" s="383"/>
      <c r="J20" s="383"/>
      <c r="K20" s="383"/>
      <c r="L20" s="383"/>
      <c r="M20" s="383"/>
      <c r="N20" s="383"/>
      <c r="O20" s="384"/>
      <c r="P20" s="352" t="s">
        <v>140</v>
      </c>
      <c r="Q20" s="385"/>
      <c r="R20" s="385"/>
      <c r="S20" s="385"/>
      <c r="T20" s="385"/>
      <c r="U20" s="385"/>
      <c r="V20" s="385"/>
      <c r="W20" s="385"/>
      <c r="X20" s="385"/>
      <c r="Y20" s="385"/>
      <c r="Z20" s="385"/>
      <c r="AA20" s="385"/>
      <c r="AB20" s="385"/>
      <c r="AC20" s="385"/>
      <c r="AD20" s="385"/>
      <c r="AE20" s="353"/>
      <c r="AF20" s="44"/>
    </row>
    <row r="21" spans="1:33" ht="32.15" customHeight="1" thickBot="1">
      <c r="A21" s="25"/>
      <c r="B21" s="46" t="s">
        <v>141</v>
      </c>
      <c r="C21" s="47" t="s">
        <v>142</v>
      </c>
      <c r="D21" s="47" t="s">
        <v>143</v>
      </c>
      <c r="E21" s="47" t="s">
        <v>144</v>
      </c>
      <c r="F21" s="47" t="s">
        <v>145</v>
      </c>
      <c r="G21" s="47" t="s">
        <v>146</v>
      </c>
      <c r="H21" s="47" t="s">
        <v>128</v>
      </c>
      <c r="I21" s="47" t="s">
        <v>147</v>
      </c>
      <c r="J21" s="47" t="s">
        <v>148</v>
      </c>
      <c r="K21" s="47" t="s">
        <v>149</v>
      </c>
      <c r="L21" s="47" t="s">
        <v>150</v>
      </c>
      <c r="M21" s="47" t="s">
        <v>151</v>
      </c>
      <c r="N21" s="47" t="s">
        <v>102</v>
      </c>
      <c r="O21" s="48" t="s">
        <v>100</v>
      </c>
      <c r="P21" s="49"/>
      <c r="Q21" s="46" t="s">
        <v>141</v>
      </c>
      <c r="R21" s="47" t="s">
        <v>142</v>
      </c>
      <c r="S21" s="47" t="s">
        <v>143</v>
      </c>
      <c r="T21" s="47" t="s">
        <v>144</v>
      </c>
      <c r="U21" s="47" t="s">
        <v>145</v>
      </c>
      <c r="V21" s="47" t="s">
        <v>146</v>
      </c>
      <c r="W21" s="47" t="s">
        <v>128</v>
      </c>
      <c r="X21" s="47" t="s">
        <v>147</v>
      </c>
      <c r="Y21" s="47" t="s">
        <v>148</v>
      </c>
      <c r="Z21" s="47" t="s">
        <v>149</v>
      </c>
      <c r="AA21" s="47" t="s">
        <v>150</v>
      </c>
      <c r="AB21" s="47" t="s">
        <v>151</v>
      </c>
      <c r="AC21" s="47" t="s">
        <v>102</v>
      </c>
      <c r="AD21" s="47" t="s">
        <v>152</v>
      </c>
      <c r="AE21" s="48" t="s">
        <v>153</v>
      </c>
      <c r="AF21" s="50"/>
    </row>
    <row r="22" spans="1:33" ht="32.15" customHeight="1">
      <c r="A22" s="51" t="s">
        <v>31</v>
      </c>
      <c r="B22" s="52"/>
      <c r="C22" s="53"/>
      <c r="D22" s="53"/>
      <c r="E22" s="53"/>
      <c r="F22" s="53"/>
      <c r="G22" s="53"/>
      <c r="H22" s="53"/>
      <c r="I22" s="53"/>
      <c r="J22" s="53"/>
      <c r="K22" s="53"/>
      <c r="L22" s="53"/>
      <c r="M22" s="53"/>
      <c r="N22" s="53">
        <f>SUM(B22:M22)</f>
        <v>0</v>
      </c>
      <c r="O22" s="54"/>
      <c r="P22" s="51" t="s">
        <v>27</v>
      </c>
      <c r="Q22" s="55"/>
      <c r="R22" s="56"/>
      <c r="S22" s="56"/>
      <c r="T22" s="56"/>
      <c r="U22" s="56"/>
      <c r="V22" s="56"/>
      <c r="W22" s="56"/>
      <c r="X22" s="236">
        <v>573060000</v>
      </c>
      <c r="Y22" s="236">
        <v>0</v>
      </c>
      <c r="Z22" s="236">
        <v>0</v>
      </c>
      <c r="AA22" s="236">
        <v>0</v>
      </c>
      <c r="AB22" s="236">
        <v>59750000</v>
      </c>
      <c r="AC22" s="236">
        <f>SUM(Q22:AB22)</f>
        <v>632810000</v>
      </c>
      <c r="AD22" s="106"/>
      <c r="AE22" s="163"/>
      <c r="AF22" s="50"/>
    </row>
    <row r="23" spans="1:33" ht="32.15" customHeight="1">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58"/>
      <c r="R23" s="59"/>
      <c r="S23" s="59"/>
      <c r="T23" s="59"/>
      <c r="U23" s="59"/>
      <c r="V23" s="59"/>
      <c r="W23" s="59">
        <v>0</v>
      </c>
      <c r="X23" s="236">
        <v>304185000</v>
      </c>
      <c r="Y23" s="236"/>
      <c r="Z23" s="236"/>
      <c r="AA23" s="236"/>
      <c r="AB23" s="236"/>
      <c r="AC23" s="234">
        <f>SUM(Q23:AB23)</f>
        <v>304185000</v>
      </c>
      <c r="AD23" s="235">
        <f>AC23/SUM(W22:X22)</f>
        <v>0.53080829232541094</v>
      </c>
      <c r="AE23" s="232">
        <f>AC23/AC22</f>
        <v>0.48068930642688956</v>
      </c>
      <c r="AF23" s="50"/>
    </row>
    <row r="24" spans="1:33" ht="32.15" customHeight="1">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58"/>
      <c r="R24" s="59"/>
      <c r="S24" s="59"/>
      <c r="T24" s="59"/>
      <c r="U24" s="59"/>
      <c r="V24" s="59"/>
      <c r="W24" s="59"/>
      <c r="X24" s="236">
        <v>0</v>
      </c>
      <c r="Y24" s="236">
        <v>66812000</v>
      </c>
      <c r="Z24" s="236">
        <v>126562000</v>
      </c>
      <c r="AA24" s="236">
        <v>126562000</v>
      </c>
      <c r="AB24" s="236">
        <f>+AA24*2+59750000</f>
        <v>312874000</v>
      </c>
      <c r="AC24" s="236">
        <f>SUM(Q24:AB24)</f>
        <v>632810000</v>
      </c>
      <c r="AD24" s="59"/>
      <c r="AE24" s="62"/>
      <c r="AF24" s="50"/>
    </row>
    <row r="25" spans="1:33" ht="32.15" customHeight="1" thickBot="1">
      <c r="A25" s="63" t="s">
        <v>25</v>
      </c>
      <c r="B25" s="64"/>
      <c r="C25" s="65"/>
      <c r="D25" s="65"/>
      <c r="E25" s="65"/>
      <c r="F25" s="65"/>
      <c r="G25" s="65"/>
      <c r="H25" s="65"/>
      <c r="I25" s="65"/>
      <c r="J25" s="65"/>
      <c r="K25" s="65"/>
      <c r="L25" s="65"/>
      <c r="M25" s="65"/>
      <c r="N25" s="65">
        <f>SUM(B25:M25)</f>
        <v>0</v>
      </c>
      <c r="O25" s="66" t="str">
        <f>IFERROR(N25/(SUMIF(B25:M25,"&gt;0",B24:M24))," ")</f>
        <v xml:space="preserve"> </v>
      </c>
      <c r="P25" s="63" t="s">
        <v>25</v>
      </c>
      <c r="Q25" s="64"/>
      <c r="R25" s="65"/>
      <c r="S25" s="65"/>
      <c r="T25" s="65"/>
      <c r="U25" s="65"/>
      <c r="V25" s="65"/>
      <c r="W25" s="65"/>
      <c r="X25" s="65"/>
      <c r="Y25" s="65"/>
      <c r="Z25" s="65"/>
      <c r="AA25" s="65"/>
      <c r="AB25" s="65"/>
      <c r="AC25" s="65"/>
      <c r="AD25" s="65">
        <f>AC25/SUM(W24:AB24)</f>
        <v>0</v>
      </c>
      <c r="AE25" s="164">
        <f>AC25/AC24</f>
        <v>0</v>
      </c>
      <c r="AF25" s="50"/>
    </row>
    <row r="26" spans="1:33" s="67" customFormat="1" ht="16.5" customHeight="1" thickBot="1"/>
    <row r="27" spans="1:33" ht="34" customHeight="1">
      <c r="A27" s="311" t="s">
        <v>154</v>
      </c>
      <c r="B27" s="312"/>
      <c r="C27" s="312"/>
      <c r="D27" s="312"/>
      <c r="E27" s="312"/>
      <c r="F27" s="312"/>
      <c r="G27" s="312"/>
      <c r="H27" s="312"/>
      <c r="I27" s="312"/>
      <c r="J27" s="312"/>
      <c r="K27" s="312"/>
      <c r="L27" s="312"/>
      <c r="M27" s="312"/>
      <c r="N27" s="312"/>
      <c r="O27" s="312"/>
      <c r="P27" s="312"/>
      <c r="Q27" s="312"/>
      <c r="R27" s="312"/>
      <c r="S27" s="312"/>
      <c r="T27" s="312"/>
      <c r="U27" s="312"/>
      <c r="V27" s="312"/>
      <c r="W27" s="312"/>
      <c r="X27" s="312"/>
      <c r="Y27" s="312"/>
      <c r="Z27" s="312"/>
      <c r="AA27" s="312"/>
      <c r="AB27" s="312"/>
      <c r="AC27" s="312"/>
      <c r="AD27" s="312"/>
      <c r="AE27" s="313"/>
    </row>
    <row r="28" spans="1:33" ht="15" customHeight="1">
      <c r="A28" s="288" t="s">
        <v>34</v>
      </c>
      <c r="B28" s="290" t="s">
        <v>36</v>
      </c>
      <c r="C28" s="290"/>
      <c r="D28" s="290" t="s">
        <v>155</v>
      </c>
      <c r="E28" s="290"/>
      <c r="F28" s="290"/>
      <c r="G28" s="290"/>
      <c r="H28" s="290"/>
      <c r="I28" s="290"/>
      <c r="J28" s="290"/>
      <c r="K28" s="290"/>
      <c r="L28" s="290"/>
      <c r="M28" s="290"/>
      <c r="N28" s="290"/>
      <c r="O28" s="290"/>
      <c r="P28" s="290" t="s">
        <v>102</v>
      </c>
      <c r="Q28" s="290" t="s">
        <v>156</v>
      </c>
      <c r="R28" s="290"/>
      <c r="S28" s="290"/>
      <c r="T28" s="290"/>
      <c r="U28" s="290"/>
      <c r="V28" s="290"/>
      <c r="W28" s="290"/>
      <c r="X28" s="290"/>
      <c r="Y28" s="290" t="s">
        <v>157</v>
      </c>
      <c r="Z28" s="290"/>
      <c r="AA28" s="290"/>
      <c r="AB28" s="290"/>
      <c r="AC28" s="290"/>
      <c r="AD28" s="290"/>
      <c r="AE28" s="314"/>
    </row>
    <row r="29" spans="1:33" ht="27" customHeight="1">
      <c r="A29" s="288"/>
      <c r="B29" s="290"/>
      <c r="C29" s="290"/>
      <c r="D29" s="68" t="s">
        <v>141</v>
      </c>
      <c r="E29" s="68" t="s">
        <v>142</v>
      </c>
      <c r="F29" s="68" t="s">
        <v>143</v>
      </c>
      <c r="G29" s="68" t="s">
        <v>144</v>
      </c>
      <c r="H29" s="68" t="s">
        <v>145</v>
      </c>
      <c r="I29" s="68" t="s">
        <v>146</v>
      </c>
      <c r="J29" s="68" t="s">
        <v>128</v>
      </c>
      <c r="K29" s="68" t="s">
        <v>147</v>
      </c>
      <c r="L29" s="68" t="s">
        <v>148</v>
      </c>
      <c r="M29" s="68" t="s">
        <v>149</v>
      </c>
      <c r="N29" s="68" t="s">
        <v>150</v>
      </c>
      <c r="O29" s="68" t="s">
        <v>151</v>
      </c>
      <c r="P29" s="290"/>
      <c r="Q29" s="290"/>
      <c r="R29" s="290"/>
      <c r="S29" s="290"/>
      <c r="T29" s="290"/>
      <c r="U29" s="290"/>
      <c r="V29" s="290"/>
      <c r="W29" s="290"/>
      <c r="X29" s="290"/>
      <c r="Y29" s="290"/>
      <c r="Z29" s="290"/>
      <c r="AA29" s="290"/>
      <c r="AB29" s="290"/>
      <c r="AC29" s="290"/>
      <c r="AD29" s="290"/>
      <c r="AE29" s="314"/>
    </row>
    <row r="30" spans="1:33" ht="112" customHeight="1" thickBot="1">
      <c r="A30" s="106"/>
      <c r="B30" s="389"/>
      <c r="C30" s="389"/>
      <c r="D30" s="16"/>
      <c r="E30" s="16"/>
      <c r="F30" s="16"/>
      <c r="G30" s="16"/>
      <c r="H30" s="16"/>
      <c r="I30" s="16"/>
      <c r="J30" s="16"/>
      <c r="K30" s="16"/>
      <c r="L30" s="16"/>
      <c r="M30" s="16"/>
      <c r="N30" s="16"/>
      <c r="O30" s="16"/>
      <c r="P30" s="69">
        <f>SUM(D30:O30)</f>
        <v>0</v>
      </c>
      <c r="Q30" s="380"/>
      <c r="R30" s="380"/>
      <c r="S30" s="380"/>
      <c r="T30" s="380"/>
      <c r="U30" s="380"/>
      <c r="V30" s="380"/>
      <c r="W30" s="380"/>
      <c r="X30" s="380"/>
      <c r="Y30" s="380"/>
      <c r="Z30" s="380"/>
      <c r="AA30" s="380"/>
      <c r="AB30" s="380"/>
      <c r="AC30" s="380"/>
      <c r="AD30" s="380"/>
      <c r="AE30" s="381"/>
      <c r="AF30" s="142"/>
      <c r="AG30" s="142"/>
    </row>
    <row r="31" spans="1:33" ht="12" customHeight="1" thickBot="1">
      <c r="A31" s="70"/>
      <c r="B31" s="71"/>
      <c r="C31" s="71"/>
      <c r="D31" s="27"/>
      <c r="E31" s="27"/>
      <c r="F31" s="27"/>
      <c r="G31" s="27"/>
      <c r="H31" s="27"/>
      <c r="I31" s="27"/>
      <c r="J31" s="27"/>
      <c r="K31" s="27"/>
      <c r="L31" s="27"/>
      <c r="M31" s="27"/>
      <c r="N31" s="27"/>
      <c r="O31" s="27"/>
      <c r="P31" s="72"/>
      <c r="Q31" s="143"/>
      <c r="R31" s="143"/>
      <c r="S31" s="143"/>
      <c r="T31" s="143"/>
      <c r="U31" s="143"/>
      <c r="V31" s="143"/>
      <c r="W31" s="143"/>
      <c r="X31" s="143"/>
      <c r="Y31" s="143"/>
      <c r="Z31" s="143"/>
      <c r="AA31" s="143"/>
      <c r="AB31" s="143"/>
      <c r="AC31" s="143"/>
      <c r="AD31" s="143"/>
      <c r="AE31" s="144"/>
      <c r="AF31" s="142"/>
      <c r="AG31" s="142"/>
    </row>
    <row r="32" spans="1:33" ht="45" customHeight="1">
      <c r="A32" s="291" t="s">
        <v>158</v>
      </c>
      <c r="B32" s="292"/>
      <c r="C32" s="292"/>
      <c r="D32" s="292"/>
      <c r="E32" s="292"/>
      <c r="F32" s="292"/>
      <c r="G32" s="292"/>
      <c r="H32" s="292"/>
      <c r="I32" s="292"/>
      <c r="J32" s="292"/>
      <c r="K32" s="292"/>
      <c r="L32" s="292"/>
      <c r="M32" s="292"/>
      <c r="N32" s="292"/>
      <c r="O32" s="292"/>
      <c r="P32" s="292"/>
      <c r="Q32" s="292"/>
      <c r="R32" s="292"/>
      <c r="S32" s="292"/>
      <c r="T32" s="292"/>
      <c r="U32" s="292"/>
      <c r="V32" s="292"/>
      <c r="W32" s="292"/>
      <c r="X32" s="292"/>
      <c r="Y32" s="292"/>
      <c r="Z32" s="292"/>
      <c r="AA32" s="292"/>
      <c r="AB32" s="292"/>
      <c r="AC32" s="292"/>
      <c r="AD32" s="292"/>
      <c r="AE32" s="293"/>
      <c r="AF32" s="142"/>
      <c r="AG32" s="142"/>
    </row>
    <row r="33" spans="1:41" ht="23.15" customHeight="1">
      <c r="A33" s="288" t="s">
        <v>44</v>
      </c>
      <c r="B33" s="290" t="s">
        <v>46</v>
      </c>
      <c r="C33" s="290" t="s">
        <v>36</v>
      </c>
      <c r="D33" s="290" t="s">
        <v>159</v>
      </c>
      <c r="E33" s="290"/>
      <c r="F33" s="290"/>
      <c r="G33" s="290"/>
      <c r="H33" s="290"/>
      <c r="I33" s="290"/>
      <c r="J33" s="290"/>
      <c r="K33" s="290"/>
      <c r="L33" s="290"/>
      <c r="M33" s="290"/>
      <c r="N33" s="290"/>
      <c r="O33" s="290"/>
      <c r="P33" s="290"/>
      <c r="Q33" s="290" t="s">
        <v>160</v>
      </c>
      <c r="R33" s="290"/>
      <c r="S33" s="290"/>
      <c r="T33" s="290"/>
      <c r="U33" s="290"/>
      <c r="V33" s="290"/>
      <c r="W33" s="290"/>
      <c r="X33" s="290"/>
      <c r="Y33" s="290"/>
      <c r="Z33" s="290"/>
      <c r="AA33" s="290"/>
      <c r="AB33" s="290"/>
      <c r="AC33" s="290"/>
      <c r="AD33" s="290"/>
      <c r="AE33" s="314"/>
      <c r="AF33" s="142"/>
      <c r="AG33" s="145"/>
      <c r="AH33" s="73"/>
      <c r="AI33" s="73"/>
      <c r="AJ33" s="73"/>
      <c r="AK33" s="73"/>
      <c r="AL33" s="73"/>
      <c r="AM33" s="73"/>
      <c r="AN33" s="73"/>
      <c r="AO33" s="73"/>
    </row>
    <row r="34" spans="1:41" ht="27" customHeight="1">
      <c r="A34" s="288"/>
      <c r="B34" s="290"/>
      <c r="C34" s="315"/>
      <c r="D34" s="68" t="s">
        <v>141</v>
      </c>
      <c r="E34" s="68" t="s">
        <v>142</v>
      </c>
      <c r="F34" s="68" t="s">
        <v>143</v>
      </c>
      <c r="G34" s="68" t="s">
        <v>144</v>
      </c>
      <c r="H34" s="68" t="s">
        <v>145</v>
      </c>
      <c r="I34" s="68" t="s">
        <v>146</v>
      </c>
      <c r="J34" s="68" t="s">
        <v>128</v>
      </c>
      <c r="K34" s="68" t="s">
        <v>147</v>
      </c>
      <c r="L34" s="68" t="s">
        <v>148</v>
      </c>
      <c r="M34" s="68" t="s">
        <v>149</v>
      </c>
      <c r="N34" s="68" t="s">
        <v>150</v>
      </c>
      <c r="O34" s="68" t="s">
        <v>151</v>
      </c>
      <c r="P34" s="68" t="s">
        <v>102</v>
      </c>
      <c r="Q34" s="264" t="s">
        <v>52</v>
      </c>
      <c r="R34" s="265"/>
      <c r="S34" s="265"/>
      <c r="T34" s="294"/>
      <c r="U34" s="290" t="s">
        <v>54</v>
      </c>
      <c r="V34" s="290"/>
      <c r="W34" s="290"/>
      <c r="X34" s="290"/>
      <c r="Y34" s="290" t="s">
        <v>56</v>
      </c>
      <c r="Z34" s="290"/>
      <c r="AA34" s="290"/>
      <c r="AB34" s="290"/>
      <c r="AC34" s="290" t="s">
        <v>58</v>
      </c>
      <c r="AD34" s="290"/>
      <c r="AE34" s="314"/>
      <c r="AF34" s="142"/>
      <c r="AG34" s="145"/>
      <c r="AH34" s="73"/>
      <c r="AI34" s="73"/>
      <c r="AJ34" s="73"/>
      <c r="AK34" s="73"/>
      <c r="AL34" s="73"/>
      <c r="AM34" s="73"/>
      <c r="AN34" s="73"/>
      <c r="AO34" s="73"/>
    </row>
    <row r="35" spans="1:41" ht="138" customHeight="1">
      <c r="A35" s="283" t="s">
        <v>231</v>
      </c>
      <c r="B35" s="285">
        <f>SUM(B41:B50)</f>
        <v>0.1</v>
      </c>
      <c r="C35" s="75" t="s">
        <v>48</v>
      </c>
      <c r="D35" s="74"/>
      <c r="E35" s="74"/>
      <c r="F35" s="74"/>
      <c r="G35" s="74"/>
      <c r="H35" s="74"/>
      <c r="I35" s="74"/>
      <c r="J35" s="74">
        <v>20</v>
      </c>
      <c r="K35" s="74">
        <v>0</v>
      </c>
      <c r="L35" s="74">
        <v>20</v>
      </c>
      <c r="M35" s="74">
        <v>20</v>
      </c>
      <c r="N35" s="74">
        <v>20</v>
      </c>
      <c r="O35" s="74">
        <v>20</v>
      </c>
      <c r="P35" s="241">
        <f>MAX(J35:O35)</f>
        <v>20</v>
      </c>
      <c r="Q35" s="470" t="s">
        <v>745</v>
      </c>
      <c r="R35" s="520"/>
      <c r="S35" s="520"/>
      <c r="T35" s="521"/>
      <c r="U35" s="466" t="s">
        <v>778</v>
      </c>
      <c r="V35" s="466"/>
      <c r="W35" s="466"/>
      <c r="X35" s="466"/>
      <c r="Y35" s="466" t="s">
        <v>232</v>
      </c>
      <c r="Z35" s="466"/>
      <c r="AA35" s="466"/>
      <c r="AB35" s="466"/>
      <c r="AC35" s="466" t="s">
        <v>233</v>
      </c>
      <c r="AD35" s="466"/>
      <c r="AE35" s="467"/>
      <c r="AF35" s="142"/>
      <c r="AG35" s="145"/>
      <c r="AH35" s="73"/>
      <c r="AI35" s="73"/>
      <c r="AJ35" s="73"/>
      <c r="AK35" s="73"/>
      <c r="AL35" s="73"/>
      <c r="AM35" s="73"/>
      <c r="AN35" s="73"/>
      <c r="AO35" s="73"/>
    </row>
    <row r="36" spans="1:41" ht="195.75" customHeight="1" thickBot="1">
      <c r="A36" s="284"/>
      <c r="B36" s="445"/>
      <c r="C36" s="76" t="s">
        <v>50</v>
      </c>
      <c r="D36" s="146"/>
      <c r="E36" s="146"/>
      <c r="F36" s="146"/>
      <c r="G36" s="77"/>
      <c r="H36" s="77"/>
      <c r="I36" s="77"/>
      <c r="J36" s="233">
        <v>20</v>
      </c>
      <c r="K36" s="233">
        <v>0</v>
      </c>
      <c r="L36" s="242"/>
      <c r="M36" s="242"/>
      <c r="N36" s="242"/>
      <c r="O36" s="242"/>
      <c r="P36" s="243">
        <f>MAX(J36:O36)</f>
        <v>20</v>
      </c>
      <c r="Q36" s="522"/>
      <c r="R36" s="523"/>
      <c r="S36" s="523"/>
      <c r="T36" s="524"/>
      <c r="U36" s="468"/>
      <c r="V36" s="468"/>
      <c r="W36" s="468"/>
      <c r="X36" s="468"/>
      <c r="Y36" s="468"/>
      <c r="Z36" s="468"/>
      <c r="AA36" s="468"/>
      <c r="AB36" s="468"/>
      <c r="AC36" s="468"/>
      <c r="AD36" s="468"/>
      <c r="AE36" s="469"/>
      <c r="AF36" s="142"/>
      <c r="AG36" s="145"/>
      <c r="AH36" s="73"/>
      <c r="AI36" s="73"/>
      <c r="AJ36" s="73"/>
      <c r="AK36" s="73"/>
      <c r="AL36" s="73"/>
      <c r="AM36" s="73"/>
      <c r="AN36" s="73"/>
      <c r="AO36" s="73"/>
    </row>
    <row r="37" spans="1:41" s="67" customFormat="1" ht="17.25" customHeight="1" thickBot="1"/>
    <row r="38" spans="1:41" ht="45" customHeight="1" thickBot="1">
      <c r="A38" s="291" t="s">
        <v>165</v>
      </c>
      <c r="B38" s="292"/>
      <c r="C38" s="292"/>
      <c r="D38" s="292"/>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3"/>
      <c r="AG38" s="73"/>
      <c r="AH38" s="73"/>
      <c r="AI38" s="73"/>
      <c r="AJ38" s="73"/>
      <c r="AK38" s="73"/>
      <c r="AL38" s="73"/>
      <c r="AM38" s="73"/>
      <c r="AN38" s="73"/>
      <c r="AO38" s="73"/>
    </row>
    <row r="39" spans="1:41" ht="26.15" customHeight="1">
      <c r="A39" s="287" t="s">
        <v>60</v>
      </c>
      <c r="B39" s="289" t="s">
        <v>166</v>
      </c>
      <c r="C39" s="295" t="s">
        <v>167</v>
      </c>
      <c r="D39" s="297" t="s">
        <v>168</v>
      </c>
      <c r="E39" s="298"/>
      <c r="F39" s="298"/>
      <c r="G39" s="298"/>
      <c r="H39" s="298"/>
      <c r="I39" s="298"/>
      <c r="J39" s="298"/>
      <c r="K39" s="298"/>
      <c r="L39" s="298"/>
      <c r="M39" s="298"/>
      <c r="N39" s="298"/>
      <c r="O39" s="298"/>
      <c r="P39" s="299"/>
      <c r="Q39" s="289" t="s">
        <v>169</v>
      </c>
      <c r="R39" s="289"/>
      <c r="S39" s="289"/>
      <c r="T39" s="289"/>
      <c r="U39" s="289"/>
      <c r="V39" s="289"/>
      <c r="W39" s="289"/>
      <c r="X39" s="289"/>
      <c r="Y39" s="289"/>
      <c r="Z39" s="289"/>
      <c r="AA39" s="289"/>
      <c r="AB39" s="289"/>
      <c r="AC39" s="289"/>
      <c r="AD39" s="289"/>
      <c r="AE39" s="310"/>
      <c r="AG39" s="73"/>
      <c r="AH39" s="73"/>
      <c r="AI39" s="73"/>
      <c r="AJ39" s="73"/>
      <c r="AK39" s="73"/>
      <c r="AL39" s="73"/>
      <c r="AM39" s="73"/>
      <c r="AN39" s="73"/>
      <c r="AO39" s="73"/>
    </row>
    <row r="40" spans="1:41" ht="26.15" customHeight="1">
      <c r="A40" s="288"/>
      <c r="B40" s="290"/>
      <c r="C40" s="296"/>
      <c r="D40" s="68" t="s">
        <v>170</v>
      </c>
      <c r="E40" s="68" t="s">
        <v>171</v>
      </c>
      <c r="F40" s="68" t="s">
        <v>172</v>
      </c>
      <c r="G40" s="68" t="s">
        <v>173</v>
      </c>
      <c r="H40" s="68" t="s">
        <v>174</v>
      </c>
      <c r="I40" s="68" t="s">
        <v>175</v>
      </c>
      <c r="J40" s="68" t="s">
        <v>176</v>
      </c>
      <c r="K40" s="68" t="s">
        <v>177</v>
      </c>
      <c r="L40" s="68" t="s">
        <v>178</v>
      </c>
      <c r="M40" s="68" t="s">
        <v>179</v>
      </c>
      <c r="N40" s="68" t="s">
        <v>180</v>
      </c>
      <c r="O40" s="68" t="s">
        <v>181</v>
      </c>
      <c r="P40" s="68" t="s">
        <v>182</v>
      </c>
      <c r="Q40" s="264" t="s">
        <v>183</v>
      </c>
      <c r="R40" s="265"/>
      <c r="S40" s="265"/>
      <c r="T40" s="265"/>
      <c r="U40" s="265"/>
      <c r="V40" s="265"/>
      <c r="W40" s="265"/>
      <c r="X40" s="294"/>
      <c r="Y40" s="264" t="s">
        <v>68</v>
      </c>
      <c r="Z40" s="265"/>
      <c r="AA40" s="265"/>
      <c r="AB40" s="265"/>
      <c r="AC40" s="265"/>
      <c r="AD40" s="265"/>
      <c r="AE40" s="266"/>
      <c r="AG40" s="79"/>
      <c r="AH40" s="79"/>
      <c r="AI40" s="79"/>
      <c r="AJ40" s="79"/>
      <c r="AK40" s="79"/>
      <c r="AL40" s="79"/>
      <c r="AM40" s="79"/>
      <c r="AN40" s="79"/>
      <c r="AO40" s="79"/>
    </row>
    <row r="41" spans="1:41" ht="102" customHeight="1">
      <c r="A41" s="278" t="s">
        <v>234</v>
      </c>
      <c r="B41" s="393">
        <v>0.02</v>
      </c>
      <c r="C41" s="80" t="s">
        <v>48</v>
      </c>
      <c r="D41" s="81"/>
      <c r="E41" s="81"/>
      <c r="F41" s="81"/>
      <c r="G41" s="81"/>
      <c r="H41" s="81"/>
      <c r="I41" s="81"/>
      <c r="J41" s="166">
        <v>0.18</v>
      </c>
      <c r="K41" s="166">
        <v>0</v>
      </c>
      <c r="L41" s="166">
        <v>0.1</v>
      </c>
      <c r="M41" s="166">
        <v>0.24</v>
      </c>
      <c r="N41" s="166">
        <v>0.24</v>
      </c>
      <c r="O41" s="166">
        <v>0.24</v>
      </c>
      <c r="P41" s="82">
        <f t="shared" ref="P41:P48" si="1">SUM(D41:O41)</f>
        <v>1</v>
      </c>
      <c r="Q41" s="525" t="s">
        <v>747</v>
      </c>
      <c r="R41" s="526"/>
      <c r="S41" s="526"/>
      <c r="T41" s="526"/>
      <c r="U41" s="526"/>
      <c r="V41" s="526"/>
      <c r="W41" s="526"/>
      <c r="X41" s="527"/>
      <c r="Y41" s="411" t="s">
        <v>698</v>
      </c>
      <c r="Z41" s="412"/>
      <c r="AA41" s="412"/>
      <c r="AB41" s="412"/>
      <c r="AC41" s="412"/>
      <c r="AD41" s="412"/>
      <c r="AE41" s="413"/>
      <c r="AG41" s="83"/>
      <c r="AH41" s="83"/>
      <c r="AI41" s="83"/>
      <c r="AJ41" s="83"/>
      <c r="AK41" s="83"/>
      <c r="AL41" s="83"/>
      <c r="AM41" s="83"/>
      <c r="AN41" s="83"/>
      <c r="AO41" s="83"/>
    </row>
    <row r="42" spans="1:41" ht="102" customHeight="1">
      <c r="A42" s="282"/>
      <c r="B42" s="393"/>
      <c r="C42" s="84" t="s">
        <v>50</v>
      </c>
      <c r="D42" s="85"/>
      <c r="E42" s="85"/>
      <c r="F42" s="85"/>
      <c r="G42" s="85"/>
      <c r="H42" s="85"/>
      <c r="I42" s="85"/>
      <c r="J42" s="85">
        <v>0.18</v>
      </c>
      <c r="K42" s="85">
        <v>0</v>
      </c>
      <c r="L42" s="85"/>
      <c r="M42" s="85"/>
      <c r="N42" s="85"/>
      <c r="O42" s="85"/>
      <c r="P42" s="82">
        <f t="shared" si="1"/>
        <v>0.18</v>
      </c>
      <c r="Q42" s="528"/>
      <c r="R42" s="529"/>
      <c r="S42" s="529"/>
      <c r="T42" s="529"/>
      <c r="U42" s="529"/>
      <c r="V42" s="529"/>
      <c r="W42" s="529"/>
      <c r="X42" s="530"/>
      <c r="Y42" s="422"/>
      <c r="Z42" s="423"/>
      <c r="AA42" s="423"/>
      <c r="AB42" s="423"/>
      <c r="AC42" s="423"/>
      <c r="AD42" s="423"/>
      <c r="AE42" s="424"/>
    </row>
    <row r="43" spans="1:41" ht="119.5" customHeight="1">
      <c r="A43" s="278" t="s">
        <v>235</v>
      </c>
      <c r="B43" s="393">
        <v>0.02</v>
      </c>
      <c r="C43" s="80" t="s">
        <v>48</v>
      </c>
      <c r="D43" s="81"/>
      <c r="E43" s="81"/>
      <c r="F43" s="81"/>
      <c r="G43" s="81"/>
      <c r="H43" s="81"/>
      <c r="I43" s="81"/>
      <c r="J43" s="166">
        <v>0.18</v>
      </c>
      <c r="K43" s="166">
        <v>0</v>
      </c>
      <c r="L43" s="166">
        <v>0.1</v>
      </c>
      <c r="M43" s="166">
        <v>0.24</v>
      </c>
      <c r="N43" s="166">
        <v>0.24</v>
      </c>
      <c r="O43" s="166">
        <v>0.24</v>
      </c>
      <c r="P43" s="82">
        <f t="shared" si="1"/>
        <v>1</v>
      </c>
      <c r="Q43" s="525" t="s">
        <v>746</v>
      </c>
      <c r="R43" s="526"/>
      <c r="S43" s="526"/>
      <c r="T43" s="526"/>
      <c r="U43" s="526"/>
      <c r="V43" s="526"/>
      <c r="W43" s="526"/>
      <c r="X43" s="527"/>
      <c r="Y43" s="411" t="s">
        <v>699</v>
      </c>
      <c r="Z43" s="412"/>
      <c r="AA43" s="412"/>
      <c r="AB43" s="412"/>
      <c r="AC43" s="412"/>
      <c r="AD43" s="412"/>
      <c r="AE43" s="413"/>
    </row>
    <row r="44" spans="1:41" ht="119.5" customHeight="1">
      <c r="A44" s="282"/>
      <c r="B44" s="393"/>
      <c r="C44" s="84" t="s">
        <v>50</v>
      </c>
      <c r="D44" s="85"/>
      <c r="E44" s="85"/>
      <c r="F44" s="85"/>
      <c r="G44" s="85"/>
      <c r="H44" s="85"/>
      <c r="I44" s="85"/>
      <c r="J44" s="85">
        <v>0.18</v>
      </c>
      <c r="K44" s="85">
        <v>0</v>
      </c>
      <c r="L44" s="85"/>
      <c r="M44" s="85"/>
      <c r="N44" s="85"/>
      <c r="O44" s="85"/>
      <c r="P44" s="82">
        <f t="shared" si="1"/>
        <v>0.18</v>
      </c>
      <c r="Q44" s="528"/>
      <c r="R44" s="529"/>
      <c r="S44" s="529"/>
      <c r="T44" s="529"/>
      <c r="U44" s="529"/>
      <c r="V44" s="529"/>
      <c r="W44" s="529"/>
      <c r="X44" s="530"/>
      <c r="Y44" s="422"/>
      <c r="Z44" s="423"/>
      <c r="AA44" s="423"/>
      <c r="AB44" s="423"/>
      <c r="AC44" s="423"/>
      <c r="AD44" s="423"/>
      <c r="AE44" s="424"/>
    </row>
    <row r="45" spans="1:41" ht="40.5" customHeight="1">
      <c r="A45" s="278" t="s">
        <v>236</v>
      </c>
      <c r="B45" s="393">
        <v>0.02</v>
      </c>
      <c r="C45" s="80" t="s">
        <v>48</v>
      </c>
      <c r="D45" s="81"/>
      <c r="E45" s="81"/>
      <c r="F45" s="81"/>
      <c r="G45" s="81"/>
      <c r="H45" s="81"/>
      <c r="I45" s="81"/>
      <c r="J45" s="166">
        <v>0.18</v>
      </c>
      <c r="K45" s="166">
        <v>0</v>
      </c>
      <c r="L45" s="166">
        <v>0.1</v>
      </c>
      <c r="M45" s="166">
        <v>0.24</v>
      </c>
      <c r="N45" s="166">
        <v>0.24</v>
      </c>
      <c r="O45" s="166">
        <v>0.24</v>
      </c>
      <c r="P45" s="82">
        <f t="shared" si="1"/>
        <v>1</v>
      </c>
      <c r="Q45" s="405" t="s">
        <v>237</v>
      </c>
      <c r="R45" s="406"/>
      <c r="S45" s="406"/>
      <c r="T45" s="406"/>
      <c r="U45" s="406"/>
      <c r="V45" s="406"/>
      <c r="W45" s="406"/>
      <c r="X45" s="407"/>
      <c r="Y45" s="531" t="s">
        <v>262</v>
      </c>
      <c r="Z45" s="412"/>
      <c r="AA45" s="412"/>
      <c r="AB45" s="412"/>
      <c r="AC45" s="412"/>
      <c r="AD45" s="412"/>
      <c r="AE45" s="413"/>
    </row>
    <row r="46" spans="1:41" ht="40.5" customHeight="1">
      <c r="A46" s="282"/>
      <c r="B46" s="393"/>
      <c r="C46" s="84" t="s">
        <v>50</v>
      </c>
      <c r="D46" s="85"/>
      <c r="E46" s="85"/>
      <c r="F46" s="85"/>
      <c r="G46" s="85"/>
      <c r="H46" s="85"/>
      <c r="I46" s="85"/>
      <c r="J46" s="85">
        <v>0</v>
      </c>
      <c r="K46" s="85">
        <v>0</v>
      </c>
      <c r="L46" s="85"/>
      <c r="M46" s="85"/>
      <c r="N46" s="85"/>
      <c r="O46" s="85"/>
      <c r="P46" s="82">
        <f t="shared" si="1"/>
        <v>0</v>
      </c>
      <c r="Q46" s="419"/>
      <c r="R46" s="420"/>
      <c r="S46" s="420"/>
      <c r="T46" s="420"/>
      <c r="U46" s="420"/>
      <c r="V46" s="420"/>
      <c r="W46" s="420"/>
      <c r="X46" s="421"/>
      <c r="Y46" s="422"/>
      <c r="Z46" s="423"/>
      <c r="AA46" s="423"/>
      <c r="AB46" s="423"/>
      <c r="AC46" s="423"/>
      <c r="AD46" s="423"/>
      <c r="AE46" s="424"/>
    </row>
    <row r="47" spans="1:41" ht="95.25" customHeight="1">
      <c r="A47" s="278" t="s">
        <v>238</v>
      </c>
      <c r="B47" s="393">
        <v>0.02</v>
      </c>
      <c r="C47" s="80" t="s">
        <v>48</v>
      </c>
      <c r="D47" s="81"/>
      <c r="E47" s="81"/>
      <c r="F47" s="81"/>
      <c r="G47" s="81"/>
      <c r="H47" s="81"/>
      <c r="I47" s="81"/>
      <c r="J47" s="166">
        <v>0.18</v>
      </c>
      <c r="K47" s="166">
        <v>0</v>
      </c>
      <c r="L47" s="166">
        <v>0.1</v>
      </c>
      <c r="M47" s="166">
        <v>0.24</v>
      </c>
      <c r="N47" s="166">
        <v>0.24</v>
      </c>
      <c r="O47" s="166">
        <v>0.24</v>
      </c>
      <c r="P47" s="82">
        <f t="shared" si="1"/>
        <v>1</v>
      </c>
      <c r="Q47" s="525" t="s">
        <v>748</v>
      </c>
      <c r="R47" s="526"/>
      <c r="S47" s="526"/>
      <c r="T47" s="526"/>
      <c r="U47" s="526"/>
      <c r="V47" s="526"/>
      <c r="W47" s="526"/>
      <c r="X47" s="527"/>
      <c r="Y47" s="411" t="s">
        <v>700</v>
      </c>
      <c r="Z47" s="412"/>
      <c r="AA47" s="412"/>
      <c r="AB47" s="412"/>
      <c r="AC47" s="412"/>
      <c r="AD47" s="412"/>
      <c r="AE47" s="413"/>
    </row>
    <row r="48" spans="1:41" ht="94.5" customHeight="1">
      <c r="A48" s="282"/>
      <c r="B48" s="393"/>
      <c r="C48" s="84" t="s">
        <v>50</v>
      </c>
      <c r="D48" s="85"/>
      <c r="E48" s="85"/>
      <c r="F48" s="85"/>
      <c r="G48" s="85"/>
      <c r="H48" s="85"/>
      <c r="I48" s="85"/>
      <c r="J48" s="85">
        <v>0</v>
      </c>
      <c r="K48" s="85">
        <v>0</v>
      </c>
      <c r="L48" s="85"/>
      <c r="M48" s="85"/>
      <c r="N48" s="85"/>
      <c r="O48" s="85"/>
      <c r="P48" s="82">
        <f t="shared" si="1"/>
        <v>0</v>
      </c>
      <c r="Q48" s="528"/>
      <c r="R48" s="529"/>
      <c r="S48" s="529"/>
      <c r="T48" s="529"/>
      <c r="U48" s="529"/>
      <c r="V48" s="529"/>
      <c r="W48" s="529"/>
      <c r="X48" s="530"/>
      <c r="Y48" s="422"/>
      <c r="Z48" s="423"/>
      <c r="AA48" s="423"/>
      <c r="AB48" s="423"/>
      <c r="AC48" s="423"/>
      <c r="AD48" s="423"/>
      <c r="AE48" s="424"/>
    </row>
    <row r="49" spans="1:31" ht="40.5" customHeight="1">
      <c r="A49" s="278" t="s">
        <v>239</v>
      </c>
      <c r="B49" s="393">
        <v>0.02</v>
      </c>
      <c r="C49" s="80" t="s">
        <v>48</v>
      </c>
      <c r="D49" s="81"/>
      <c r="E49" s="81"/>
      <c r="F49" s="81"/>
      <c r="G49" s="81"/>
      <c r="H49" s="81"/>
      <c r="I49" s="81"/>
      <c r="J49" s="166">
        <v>0.18</v>
      </c>
      <c r="K49" s="166">
        <v>0</v>
      </c>
      <c r="L49" s="166">
        <v>0.1</v>
      </c>
      <c r="M49" s="166">
        <v>0.24</v>
      </c>
      <c r="N49" s="166">
        <v>0.24</v>
      </c>
      <c r="O49" s="166">
        <v>0.24</v>
      </c>
      <c r="P49" s="82">
        <f t="shared" ref="P49:P50" si="2">SUM(D49:O49)</f>
        <v>1</v>
      </c>
      <c r="Q49" s="405" t="s">
        <v>237</v>
      </c>
      <c r="R49" s="406"/>
      <c r="S49" s="406"/>
      <c r="T49" s="406"/>
      <c r="U49" s="406"/>
      <c r="V49" s="406"/>
      <c r="W49" s="406"/>
      <c r="X49" s="407"/>
      <c r="Y49" s="531" t="s">
        <v>262</v>
      </c>
      <c r="Z49" s="412"/>
      <c r="AA49" s="412"/>
      <c r="AB49" s="412"/>
      <c r="AC49" s="412"/>
      <c r="AD49" s="412"/>
      <c r="AE49" s="413"/>
    </row>
    <row r="50" spans="1:31" ht="40.5" customHeight="1" thickBot="1">
      <c r="A50" s="279"/>
      <c r="B50" s="394"/>
      <c r="C50" s="76" t="s">
        <v>50</v>
      </c>
      <c r="D50" s="86"/>
      <c r="E50" s="86"/>
      <c r="F50" s="86"/>
      <c r="G50" s="86"/>
      <c r="H50" s="86"/>
      <c r="I50" s="86"/>
      <c r="J50" s="86">
        <v>0</v>
      </c>
      <c r="K50" s="86">
        <v>0</v>
      </c>
      <c r="L50" s="86"/>
      <c r="M50" s="86"/>
      <c r="N50" s="86"/>
      <c r="O50" s="86"/>
      <c r="P50" s="87">
        <f t="shared" si="2"/>
        <v>0</v>
      </c>
      <c r="Q50" s="408"/>
      <c r="R50" s="409"/>
      <c r="S50" s="409"/>
      <c r="T50" s="409"/>
      <c r="U50" s="409"/>
      <c r="V50" s="409"/>
      <c r="W50" s="409"/>
      <c r="X50" s="410"/>
      <c r="Y50" s="414"/>
      <c r="Z50" s="415"/>
      <c r="AA50" s="415"/>
      <c r="AB50" s="415"/>
      <c r="AC50" s="415"/>
      <c r="AD50" s="415"/>
      <c r="AE50" s="416"/>
    </row>
    <row r="51" spans="1:31">
      <c r="A51" s="15" t="s">
        <v>192</v>
      </c>
    </row>
  </sheetData>
  <mergeCells count="87">
    <mergeCell ref="A49:A50"/>
    <mergeCell ref="B49:B50"/>
    <mergeCell ref="Q49:X50"/>
    <mergeCell ref="Y49:AE50"/>
    <mergeCell ref="A45:A46"/>
    <mergeCell ref="B45:B46"/>
    <mergeCell ref="Q45:X46"/>
    <mergeCell ref="Y45:AE46"/>
    <mergeCell ref="A47:A48"/>
    <mergeCell ref="B47:B48"/>
    <mergeCell ref="Q47:X48"/>
    <mergeCell ref="Y47:AE48"/>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B5C1816D-507D-4BBC-B22B-106C8F385700}">
      <formula1>$B$21:$M$21</formula1>
    </dataValidation>
    <dataValidation type="textLength" operator="lessThanOrEqual" allowBlank="1" showInputMessage="1" showErrorMessage="1" errorTitle="Máximo 2.000 caracteres" error="Máximo 2.000 caracteres" promptTitle="2.000 caracteres" sqref="Q30:Q31" xr:uid="{7D226BCB-0E73-4785-A7B3-9E96A64E65D4}">
      <formula1>2000</formula1>
    </dataValidation>
    <dataValidation type="textLength" operator="lessThanOrEqual" allowBlank="1" showInputMessage="1" showErrorMessage="1" errorTitle="Máximo 2.000 caracteres" error="Máximo 2.000 caracteres" sqref="Q41 Q43 Q45 Q49 Q47 Q35 AC35 Y35" xr:uid="{81D9F718-8085-4BAA-9F3C-01D08E02E61E}">
      <formula1>2000</formula1>
    </dataValidation>
  </dataValidations>
  <hyperlinks>
    <hyperlink ref="Y41" r:id="rId1" xr:uid="{E00F81FF-CAED-4F72-91A1-CC28BBA0026C}"/>
    <hyperlink ref="Y43" r:id="rId2" xr:uid="{868B667B-2BDC-421E-B90C-FE17AA3D880A}"/>
    <hyperlink ref="Y47" r:id="rId3" xr:uid="{1A651160-BD0F-45FA-BE70-D30224001845}"/>
  </hyperlinks>
  <pageMargins left="0.25" right="0.25" top="0.75" bottom="0.75" header="0.3" footer="0.3"/>
  <pageSetup scale="21" orientation="landscape" r:id="rId4"/>
  <drawing r:id="rId5"/>
  <extLst>
    <ext xmlns:x14="http://schemas.microsoft.com/office/spreadsheetml/2009/9/main" uri="{CCE6A557-97BC-4b89-ADB6-D9C93CAAB3DF}">
      <x14:dataValidations xmlns:xm="http://schemas.microsoft.com/office/excel/2006/main" count="4">
        <x14:dataValidation type="list" allowBlank="1" showInputMessage="1" showErrorMessage="1" xr:uid="{471E0847-F50A-4334-9F5F-9090BFA06FD3}">
          <x14:formula1>
            <xm:f>listas!$C$2:$C$20</xm:f>
          </x14:formula1>
          <xm:sqref>AA15:AE15</xm:sqref>
        </x14:dataValidation>
        <x14:dataValidation type="list" allowBlank="1" showInputMessage="1" showErrorMessage="1" xr:uid="{DACBE664-54DF-463E-AFFE-82DC9EDE00FE}">
          <x14:formula1>
            <xm:f>listas!$B$2:$B$8</xm:f>
          </x14:formula1>
          <xm:sqref>R15:X15</xm:sqref>
        </x14:dataValidation>
        <x14:dataValidation type="list" allowBlank="1" showInputMessage="1" showErrorMessage="1" xr:uid="{FDEDE365-3DBC-4574-B9A4-9A3D55C7A1FF}">
          <x14:formula1>
            <xm:f>listas!$A$2:$A$6</xm:f>
          </x14:formula1>
          <xm:sqref>C15:K15</xm:sqref>
        </x14:dataValidation>
        <x14:dataValidation type="list" allowBlank="1" showInputMessage="1" showErrorMessage="1" xr:uid="{C970D557-FCA2-4C79-B1D9-AF474113BEF4}">
          <x14:formula1>
            <xm:f>listas!$D$2:$D$15</xm:f>
          </x14:formula1>
          <xm:sqref>C11:AE13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codeName="Hoja3">
    <tabColor theme="7" tint="0.39997558519241921"/>
  </sheetPr>
  <dimension ref="A1:B13"/>
  <sheetViews>
    <sheetView workbookViewId="0">
      <selection activeCell="B3" sqref="B3"/>
    </sheetView>
  </sheetViews>
  <sheetFormatPr baseColWidth="10" defaultColWidth="11.453125" defaultRowHeight="14.5"/>
  <sheetData>
    <row r="1" spans="1:2">
      <c r="A1" t="s">
        <v>508</v>
      </c>
      <c r="B1" t="s">
        <v>509</v>
      </c>
    </row>
    <row r="2" spans="1:2">
      <c r="A2" t="s">
        <v>510</v>
      </c>
      <c r="B2" t="s">
        <v>257</v>
      </c>
    </row>
    <row r="3" spans="1:2">
      <c r="A3" t="s">
        <v>511</v>
      </c>
      <c r="B3" t="s">
        <v>266</v>
      </c>
    </row>
    <row r="4" spans="1:2">
      <c r="A4" t="s">
        <v>512</v>
      </c>
    </row>
    <row r="5" spans="1:2">
      <c r="A5" t="s">
        <v>513</v>
      </c>
    </row>
    <row r="6" spans="1:2">
      <c r="A6" t="s">
        <v>514</v>
      </c>
    </row>
    <row r="7" spans="1:2">
      <c r="A7" t="s">
        <v>515</v>
      </c>
    </row>
    <row r="8" spans="1:2">
      <c r="A8" t="s">
        <v>516</v>
      </c>
    </row>
    <row r="9" spans="1:2">
      <c r="A9" t="s">
        <v>517</v>
      </c>
    </row>
    <row r="10" spans="1:2">
      <c r="A10" t="s">
        <v>518</v>
      </c>
    </row>
    <row r="11" spans="1:2">
      <c r="A11" t="s">
        <v>519</v>
      </c>
    </row>
    <row r="12" spans="1:2">
      <c r="A12" t="s">
        <v>520</v>
      </c>
    </row>
    <row r="13" spans="1:2">
      <c r="A13" t="s">
        <v>521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7" tint="0.39997558519241921"/>
    <pageSetUpPr fitToPage="1"/>
  </sheetPr>
  <dimension ref="A1:AV61"/>
  <sheetViews>
    <sheetView topLeftCell="AH1" zoomScale="60" zoomScaleNormal="60" workbookViewId="0">
      <pane ySplit="12" topLeftCell="A52" activePane="bottomLeft" state="frozen"/>
      <selection pane="bottomLeft" activeCell="AN52" sqref="AN52"/>
    </sheetView>
  </sheetViews>
  <sheetFormatPr baseColWidth="10" defaultColWidth="10.81640625" defaultRowHeight="14"/>
  <cols>
    <col min="1" max="1" width="15" style="15" customWidth="1"/>
    <col min="2" max="2" width="8.453125" style="15" customWidth="1"/>
    <col min="3" max="3" width="11.453125" style="15" customWidth="1"/>
    <col min="4" max="5" width="29.453125" style="15" customWidth="1"/>
    <col min="6" max="6" width="31.81640625" style="15" customWidth="1"/>
    <col min="7" max="7" width="20.54296875" style="15" customWidth="1"/>
    <col min="8" max="8" width="18.81640625" style="154" customWidth="1"/>
    <col min="9" max="9" width="15.453125" style="30" customWidth="1"/>
    <col min="10" max="10" width="32.1796875" style="15" customWidth="1"/>
    <col min="11" max="11" width="21.1796875" style="15" customWidth="1"/>
    <col min="12" max="15" width="10.54296875" style="15" customWidth="1"/>
    <col min="16" max="17" width="22.453125" style="15" customWidth="1"/>
    <col min="18" max="28" width="7.453125" style="15" customWidth="1"/>
    <col min="29" max="29" width="5.81640625" style="15" customWidth="1"/>
    <col min="30" max="40" width="8.1796875" style="15" customWidth="1"/>
    <col min="41" max="41" width="5.81640625" style="15" customWidth="1"/>
    <col min="42" max="42" width="17.1796875" style="15" customWidth="1"/>
    <col min="43" max="43" width="15.81640625" style="108" customWidth="1"/>
    <col min="44" max="44" width="92.453125" style="15" customWidth="1"/>
    <col min="45" max="45" width="44.54296875" style="15" customWidth="1"/>
    <col min="46" max="46" width="100.81640625" style="15" customWidth="1"/>
    <col min="47" max="47" width="52.1796875" style="15" customWidth="1"/>
    <col min="48" max="48" width="39.7265625" style="15" customWidth="1"/>
    <col min="49" max="16377" width="10.81640625" style="15"/>
    <col min="16378" max="16378" width="9" style="15" customWidth="1"/>
    <col min="16379" max="16384" width="10.81640625" style="15"/>
  </cols>
  <sheetData>
    <row r="1" spans="1:48" ht="16" customHeight="1" thickBot="1">
      <c r="A1" s="537" t="s">
        <v>121</v>
      </c>
      <c r="B1" s="538"/>
      <c r="C1" s="538"/>
      <c r="D1" s="538"/>
      <c r="E1" s="538"/>
      <c r="F1" s="538"/>
      <c r="G1" s="538"/>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G1" s="538"/>
      <c r="AH1" s="538"/>
      <c r="AI1" s="538"/>
      <c r="AJ1" s="538"/>
      <c r="AK1" s="538"/>
      <c r="AL1" s="538"/>
      <c r="AM1" s="538"/>
      <c r="AN1" s="538"/>
      <c r="AO1" s="538"/>
      <c r="AP1" s="538"/>
      <c r="AQ1" s="538"/>
      <c r="AR1" s="538"/>
      <c r="AS1" s="538"/>
      <c r="AT1" s="539"/>
      <c r="AU1" s="532" t="s">
        <v>122</v>
      </c>
      <c r="AV1" s="533"/>
    </row>
    <row r="2" spans="1:48" ht="16" customHeight="1" thickBot="1">
      <c r="A2" s="540" t="s">
        <v>123</v>
      </c>
      <c r="B2" s="541"/>
      <c r="C2" s="541"/>
      <c r="D2" s="541"/>
      <c r="E2" s="541"/>
      <c r="F2" s="541"/>
      <c r="G2" s="541"/>
      <c r="H2" s="541"/>
      <c r="I2" s="541"/>
      <c r="J2" s="541"/>
      <c r="K2" s="541"/>
      <c r="L2" s="541"/>
      <c r="M2" s="541"/>
      <c r="N2" s="541"/>
      <c r="O2" s="541"/>
      <c r="P2" s="541"/>
      <c r="Q2" s="541"/>
      <c r="R2" s="541"/>
      <c r="S2" s="541"/>
      <c r="T2" s="541"/>
      <c r="U2" s="541"/>
      <c r="V2" s="541"/>
      <c r="W2" s="541"/>
      <c r="X2" s="541"/>
      <c r="Y2" s="541"/>
      <c r="Z2" s="541"/>
      <c r="AA2" s="541"/>
      <c r="AB2" s="541"/>
      <c r="AC2" s="541"/>
      <c r="AD2" s="541"/>
      <c r="AE2" s="541"/>
      <c r="AF2" s="541"/>
      <c r="AG2" s="541"/>
      <c r="AH2" s="541"/>
      <c r="AI2" s="541"/>
      <c r="AJ2" s="541"/>
      <c r="AK2" s="541"/>
      <c r="AL2" s="541"/>
      <c r="AM2" s="541"/>
      <c r="AN2" s="541"/>
      <c r="AO2" s="541"/>
      <c r="AP2" s="541"/>
      <c r="AQ2" s="541"/>
      <c r="AR2" s="541"/>
      <c r="AS2" s="541"/>
      <c r="AT2" s="542"/>
      <c r="AU2" s="534" t="s">
        <v>124</v>
      </c>
      <c r="AV2" s="535"/>
    </row>
    <row r="3" spans="1:48" ht="15" customHeight="1" thickBot="1">
      <c r="A3" s="543" t="s">
        <v>0</v>
      </c>
      <c r="B3" s="544"/>
      <c r="C3" s="544"/>
      <c r="D3" s="544"/>
      <c r="E3" s="544"/>
      <c r="F3" s="544"/>
      <c r="G3" s="544"/>
      <c r="H3" s="544"/>
      <c r="I3" s="544"/>
      <c r="J3" s="544"/>
      <c r="K3" s="544"/>
      <c r="L3" s="544"/>
      <c r="M3" s="544"/>
      <c r="N3" s="544"/>
      <c r="O3" s="544"/>
      <c r="P3" s="544"/>
      <c r="Q3" s="544"/>
      <c r="R3" s="544"/>
      <c r="S3" s="544"/>
      <c r="T3" s="544"/>
      <c r="U3" s="544"/>
      <c r="V3" s="544"/>
      <c r="W3" s="544"/>
      <c r="X3" s="544"/>
      <c r="Y3" s="544"/>
      <c r="Z3" s="544"/>
      <c r="AA3" s="544"/>
      <c r="AB3" s="544"/>
      <c r="AC3" s="544"/>
      <c r="AD3" s="544"/>
      <c r="AE3" s="544"/>
      <c r="AF3" s="544"/>
      <c r="AG3" s="544"/>
      <c r="AH3" s="544"/>
      <c r="AI3" s="544"/>
      <c r="AJ3" s="544"/>
      <c r="AK3" s="544"/>
      <c r="AL3" s="544"/>
      <c r="AM3" s="544"/>
      <c r="AN3" s="544"/>
      <c r="AO3" s="544"/>
      <c r="AP3" s="544"/>
      <c r="AQ3" s="544"/>
      <c r="AR3" s="544"/>
      <c r="AS3" s="544"/>
      <c r="AT3" s="545"/>
      <c r="AU3" s="534" t="s">
        <v>126</v>
      </c>
      <c r="AV3" s="535"/>
    </row>
    <row r="4" spans="1:48" ht="16" customHeight="1">
      <c r="A4" s="537"/>
      <c r="B4" s="538"/>
      <c r="C4" s="538"/>
      <c r="D4" s="538"/>
      <c r="E4" s="538"/>
      <c r="F4" s="538"/>
      <c r="G4" s="538"/>
      <c r="H4" s="538"/>
      <c r="I4" s="538"/>
      <c r="J4" s="538"/>
      <c r="K4" s="538"/>
      <c r="L4" s="538"/>
      <c r="M4" s="538"/>
      <c r="N4" s="538"/>
      <c r="O4" s="538"/>
      <c r="P4" s="538"/>
      <c r="Q4" s="538"/>
      <c r="R4" s="538"/>
      <c r="S4" s="538"/>
      <c r="T4" s="538"/>
      <c r="U4" s="538"/>
      <c r="V4" s="538"/>
      <c r="W4" s="538"/>
      <c r="X4" s="538"/>
      <c r="Y4" s="538"/>
      <c r="Z4" s="538"/>
      <c r="AA4" s="538"/>
      <c r="AB4" s="538"/>
      <c r="AC4" s="538"/>
      <c r="AD4" s="538"/>
      <c r="AE4" s="538"/>
      <c r="AF4" s="538"/>
      <c r="AG4" s="538"/>
      <c r="AH4" s="538"/>
      <c r="AI4" s="538"/>
      <c r="AJ4" s="538"/>
      <c r="AK4" s="538"/>
      <c r="AL4" s="538"/>
      <c r="AM4" s="538"/>
      <c r="AN4" s="538"/>
      <c r="AO4" s="538"/>
      <c r="AP4" s="538"/>
      <c r="AQ4" s="538"/>
      <c r="AR4" s="538"/>
      <c r="AS4" s="538"/>
      <c r="AT4" s="539"/>
      <c r="AU4" s="536" t="s">
        <v>240</v>
      </c>
      <c r="AV4" s="536"/>
    </row>
    <row r="5" spans="1:48" ht="15" customHeight="1" thickBot="1">
      <c r="A5" s="560" t="s">
        <v>241</v>
      </c>
      <c r="B5" s="561"/>
      <c r="C5" s="561"/>
      <c r="D5" s="561"/>
      <c r="E5" s="561"/>
      <c r="F5" s="561"/>
      <c r="G5" s="561"/>
      <c r="H5" s="561"/>
      <c r="I5" s="561"/>
      <c r="J5" s="561"/>
      <c r="K5" s="561"/>
      <c r="L5" s="561"/>
      <c r="M5" s="561"/>
      <c r="N5" s="561"/>
      <c r="O5" s="561"/>
      <c r="P5" s="561"/>
      <c r="Q5" s="561"/>
      <c r="R5" s="561"/>
      <c r="S5" s="561"/>
      <c r="T5" s="561"/>
      <c r="U5" s="561"/>
      <c r="V5" s="561"/>
      <c r="W5" s="561"/>
      <c r="X5" s="561"/>
      <c r="Y5" s="561"/>
      <c r="Z5" s="561"/>
      <c r="AA5" s="561"/>
      <c r="AB5" s="561"/>
      <c r="AC5" s="562"/>
      <c r="AD5" s="549" t="s">
        <v>131</v>
      </c>
      <c r="AE5" s="550"/>
      <c r="AF5" s="550"/>
      <c r="AG5" s="550"/>
      <c r="AH5" s="550"/>
      <c r="AI5" s="550"/>
      <c r="AJ5" s="550"/>
      <c r="AK5" s="550"/>
      <c r="AL5" s="550"/>
      <c r="AM5" s="550"/>
      <c r="AN5" s="550"/>
      <c r="AO5" s="550"/>
      <c r="AP5" s="550"/>
      <c r="AQ5" s="551"/>
      <c r="AR5" s="558" t="s">
        <v>104</v>
      </c>
      <c r="AS5" s="558" t="s">
        <v>106</v>
      </c>
      <c r="AT5" s="558" t="s">
        <v>108</v>
      </c>
      <c r="AU5" s="558" t="s">
        <v>110</v>
      </c>
      <c r="AV5" s="558" t="s">
        <v>242</v>
      </c>
    </row>
    <row r="6" spans="1:48" ht="15" customHeight="1">
      <c r="A6" s="563" t="s">
        <v>6</v>
      </c>
      <c r="B6" s="564">
        <v>45513</v>
      </c>
      <c r="C6" s="565"/>
      <c r="D6" s="172" t="s">
        <v>129</v>
      </c>
      <c r="E6" s="173"/>
      <c r="F6" s="174"/>
      <c r="G6" s="175"/>
      <c r="H6" s="176"/>
      <c r="I6" s="170"/>
      <c r="J6" s="177"/>
      <c r="K6" s="177"/>
      <c r="L6" s="177"/>
      <c r="M6" s="177"/>
      <c r="N6" s="177"/>
      <c r="O6" s="177"/>
      <c r="P6" s="177"/>
      <c r="Q6" s="177"/>
      <c r="R6" s="177"/>
      <c r="S6" s="177"/>
      <c r="T6" s="177"/>
      <c r="U6" s="177"/>
      <c r="V6" s="177"/>
      <c r="W6" s="177"/>
      <c r="X6" s="177"/>
      <c r="Y6" s="177"/>
      <c r="Z6" s="177"/>
      <c r="AA6" s="177"/>
      <c r="AB6" s="177"/>
      <c r="AC6" s="178"/>
      <c r="AD6" s="552"/>
      <c r="AE6" s="553"/>
      <c r="AF6" s="553"/>
      <c r="AG6" s="553"/>
      <c r="AH6" s="553"/>
      <c r="AI6" s="553"/>
      <c r="AJ6" s="553"/>
      <c r="AK6" s="553"/>
      <c r="AL6" s="553"/>
      <c r="AM6" s="553"/>
      <c r="AN6" s="553"/>
      <c r="AO6" s="553"/>
      <c r="AP6" s="553"/>
      <c r="AQ6" s="554"/>
      <c r="AR6" s="559"/>
      <c r="AS6" s="559"/>
      <c r="AT6" s="559"/>
      <c r="AU6" s="559"/>
      <c r="AV6" s="559"/>
    </row>
    <row r="7" spans="1:48" ht="15" customHeight="1">
      <c r="A7" s="563"/>
      <c r="B7" s="566"/>
      <c r="C7" s="567"/>
      <c r="D7" s="172" t="s">
        <v>130</v>
      </c>
      <c r="E7" s="173"/>
      <c r="F7" s="180"/>
      <c r="G7" s="181"/>
      <c r="H7" s="182"/>
      <c r="I7" s="179"/>
      <c r="J7" s="183"/>
      <c r="K7" s="183"/>
      <c r="L7" s="183"/>
      <c r="M7" s="183"/>
      <c r="N7" s="183"/>
      <c r="O7" s="183"/>
      <c r="P7" s="183"/>
      <c r="Q7" s="183"/>
      <c r="R7" s="183"/>
      <c r="S7" s="183"/>
      <c r="T7" s="183"/>
      <c r="U7" s="183"/>
      <c r="V7" s="183"/>
      <c r="W7" s="183"/>
      <c r="X7" s="183"/>
      <c r="Y7" s="183"/>
      <c r="Z7" s="183"/>
      <c r="AA7" s="183"/>
      <c r="AB7" s="183"/>
      <c r="AC7" s="184"/>
      <c r="AD7" s="552"/>
      <c r="AE7" s="553"/>
      <c r="AF7" s="553"/>
      <c r="AG7" s="553"/>
      <c r="AH7" s="553"/>
      <c r="AI7" s="553"/>
      <c r="AJ7" s="553"/>
      <c r="AK7" s="553"/>
      <c r="AL7" s="553"/>
      <c r="AM7" s="553"/>
      <c r="AN7" s="553"/>
      <c r="AO7" s="553"/>
      <c r="AP7" s="553"/>
      <c r="AQ7" s="554"/>
      <c r="AR7" s="559"/>
      <c r="AS7" s="559"/>
      <c r="AT7" s="559"/>
      <c r="AU7" s="559"/>
      <c r="AV7" s="559"/>
    </row>
    <row r="8" spans="1:48" ht="15" customHeight="1" thickBot="1">
      <c r="A8" s="563"/>
      <c r="B8" s="568"/>
      <c r="C8" s="569"/>
      <c r="D8" s="172" t="s">
        <v>131</v>
      </c>
      <c r="E8" s="173" t="s">
        <v>132</v>
      </c>
      <c r="F8" s="185"/>
      <c r="G8" s="186"/>
      <c r="H8" s="187"/>
      <c r="I8" s="188"/>
      <c r="J8" s="189"/>
      <c r="K8" s="189"/>
      <c r="L8" s="189"/>
      <c r="M8" s="189"/>
      <c r="N8" s="189"/>
      <c r="O8" s="189"/>
      <c r="P8" s="189"/>
      <c r="Q8" s="189"/>
      <c r="R8" s="189"/>
      <c r="S8" s="189"/>
      <c r="T8" s="189"/>
      <c r="U8" s="189"/>
      <c r="V8" s="189"/>
      <c r="W8" s="189"/>
      <c r="X8" s="189"/>
      <c r="Y8" s="189"/>
      <c r="Z8" s="189"/>
      <c r="AA8" s="189"/>
      <c r="AB8" s="189"/>
      <c r="AC8" s="190"/>
      <c r="AD8" s="552"/>
      <c r="AE8" s="553"/>
      <c r="AF8" s="553"/>
      <c r="AG8" s="553"/>
      <c r="AH8" s="553"/>
      <c r="AI8" s="553"/>
      <c r="AJ8" s="553"/>
      <c r="AK8" s="553"/>
      <c r="AL8" s="553"/>
      <c r="AM8" s="553"/>
      <c r="AN8" s="553"/>
      <c r="AO8" s="553"/>
      <c r="AP8" s="553"/>
      <c r="AQ8" s="554"/>
      <c r="AR8" s="559"/>
      <c r="AS8" s="559"/>
      <c r="AT8" s="559"/>
      <c r="AU8" s="559"/>
      <c r="AV8" s="559"/>
    </row>
    <row r="9" spans="1:48" ht="15" customHeight="1">
      <c r="A9" s="560" t="s">
        <v>243</v>
      </c>
      <c r="B9" s="561"/>
      <c r="C9" s="561"/>
      <c r="D9" s="572" t="s">
        <v>244</v>
      </c>
      <c r="E9" s="572"/>
      <c r="F9" s="572"/>
      <c r="G9" s="572"/>
      <c r="H9" s="572"/>
      <c r="I9" s="572"/>
      <c r="J9" s="572"/>
      <c r="K9" s="572"/>
      <c r="L9" s="572"/>
      <c r="M9" s="572"/>
      <c r="N9" s="572"/>
      <c r="O9" s="572"/>
      <c r="P9" s="572"/>
      <c r="Q9" s="572"/>
      <c r="R9" s="572"/>
      <c r="S9" s="572"/>
      <c r="T9" s="572"/>
      <c r="U9" s="572"/>
      <c r="V9" s="572"/>
      <c r="W9" s="572"/>
      <c r="X9" s="572"/>
      <c r="Y9" s="572"/>
      <c r="Z9" s="572"/>
      <c r="AA9" s="572"/>
      <c r="AB9" s="572"/>
      <c r="AC9" s="572"/>
      <c r="AD9" s="552"/>
      <c r="AE9" s="553"/>
      <c r="AF9" s="553"/>
      <c r="AG9" s="553"/>
      <c r="AH9" s="553"/>
      <c r="AI9" s="553"/>
      <c r="AJ9" s="553"/>
      <c r="AK9" s="553"/>
      <c r="AL9" s="553"/>
      <c r="AM9" s="553"/>
      <c r="AN9" s="553"/>
      <c r="AO9" s="553"/>
      <c r="AP9" s="553"/>
      <c r="AQ9" s="554"/>
      <c r="AR9" s="559"/>
      <c r="AS9" s="559"/>
      <c r="AT9" s="559"/>
      <c r="AU9" s="559"/>
      <c r="AV9" s="559"/>
    </row>
    <row r="10" spans="1:48" ht="15" customHeight="1">
      <c r="A10" s="560" t="s">
        <v>245</v>
      </c>
      <c r="B10" s="561"/>
      <c r="C10" s="561"/>
      <c r="D10" s="572" t="s">
        <v>134</v>
      </c>
      <c r="E10" s="572"/>
      <c r="F10" s="572"/>
      <c r="G10" s="572"/>
      <c r="H10" s="572"/>
      <c r="I10" s="572"/>
      <c r="J10" s="572"/>
      <c r="K10" s="572"/>
      <c r="L10" s="572"/>
      <c r="M10" s="572"/>
      <c r="N10" s="572"/>
      <c r="O10" s="572"/>
      <c r="P10" s="572"/>
      <c r="Q10" s="572"/>
      <c r="R10" s="572"/>
      <c r="S10" s="572"/>
      <c r="T10" s="572"/>
      <c r="U10" s="572"/>
      <c r="V10" s="572"/>
      <c r="W10" s="572"/>
      <c r="X10" s="572"/>
      <c r="Y10" s="572"/>
      <c r="Z10" s="572"/>
      <c r="AA10" s="572"/>
      <c r="AB10" s="572"/>
      <c r="AC10" s="572"/>
      <c r="AD10" s="555"/>
      <c r="AE10" s="556"/>
      <c r="AF10" s="556"/>
      <c r="AG10" s="556"/>
      <c r="AH10" s="556"/>
      <c r="AI10" s="556"/>
      <c r="AJ10" s="556"/>
      <c r="AK10" s="556"/>
      <c r="AL10" s="556"/>
      <c r="AM10" s="556"/>
      <c r="AN10" s="556"/>
      <c r="AO10" s="556"/>
      <c r="AP10" s="556"/>
      <c r="AQ10" s="557"/>
      <c r="AR10" s="559"/>
      <c r="AS10" s="559"/>
      <c r="AT10" s="559"/>
      <c r="AU10" s="559"/>
      <c r="AV10" s="559"/>
    </row>
    <row r="11" spans="1:48" ht="40" customHeight="1">
      <c r="A11" s="570" t="s">
        <v>74</v>
      </c>
      <c r="B11" s="571"/>
      <c r="C11" s="571"/>
      <c r="D11" s="558" t="s">
        <v>246</v>
      </c>
      <c r="E11" s="558" t="s">
        <v>78</v>
      </c>
      <c r="F11" s="558" t="s">
        <v>80</v>
      </c>
      <c r="G11" s="558" t="s">
        <v>82</v>
      </c>
      <c r="H11" s="558" t="s">
        <v>247</v>
      </c>
      <c r="I11" s="558" t="s">
        <v>86</v>
      </c>
      <c r="J11" s="558" t="s">
        <v>88</v>
      </c>
      <c r="K11" s="558" t="s">
        <v>90</v>
      </c>
      <c r="L11" s="570" t="s">
        <v>92</v>
      </c>
      <c r="M11" s="571"/>
      <c r="N11" s="571"/>
      <c r="O11" s="571"/>
      <c r="P11" s="558" t="s">
        <v>94</v>
      </c>
      <c r="Q11" s="558" t="s">
        <v>96</v>
      </c>
      <c r="R11" s="560" t="s">
        <v>98</v>
      </c>
      <c r="S11" s="561"/>
      <c r="T11" s="561"/>
      <c r="U11" s="561"/>
      <c r="V11" s="561"/>
      <c r="W11" s="561"/>
      <c r="X11" s="561"/>
      <c r="Y11" s="561"/>
      <c r="Z11" s="561"/>
      <c r="AA11" s="561"/>
      <c r="AB11" s="561"/>
      <c r="AC11" s="562"/>
      <c r="AD11" s="560" t="s">
        <v>100</v>
      </c>
      <c r="AE11" s="561"/>
      <c r="AF11" s="561"/>
      <c r="AG11" s="561"/>
      <c r="AH11" s="561"/>
      <c r="AI11" s="561"/>
      <c r="AJ11" s="561"/>
      <c r="AK11" s="561"/>
      <c r="AL11" s="561"/>
      <c r="AM11" s="561"/>
      <c r="AN11" s="561"/>
      <c r="AO11" s="562"/>
      <c r="AP11" s="570" t="s">
        <v>102</v>
      </c>
      <c r="AQ11" s="576"/>
      <c r="AR11" s="559"/>
      <c r="AS11" s="559"/>
      <c r="AT11" s="559"/>
      <c r="AU11" s="559"/>
      <c r="AV11" s="559"/>
    </row>
    <row r="12" spans="1:48" ht="28">
      <c r="A12" s="171" t="s">
        <v>248</v>
      </c>
      <c r="B12" s="171" t="s">
        <v>249</v>
      </c>
      <c r="C12" s="171" t="s">
        <v>250</v>
      </c>
      <c r="D12" s="559"/>
      <c r="E12" s="559"/>
      <c r="F12" s="559"/>
      <c r="G12" s="559"/>
      <c r="H12" s="559"/>
      <c r="I12" s="559"/>
      <c r="J12" s="559"/>
      <c r="K12" s="559"/>
      <c r="L12" s="171">
        <v>2024</v>
      </c>
      <c r="M12" s="171">
        <v>2025</v>
      </c>
      <c r="N12" s="171">
        <v>2026</v>
      </c>
      <c r="O12" s="171">
        <v>2027</v>
      </c>
      <c r="P12" s="559"/>
      <c r="Q12" s="559"/>
      <c r="R12" s="191" t="s">
        <v>141</v>
      </c>
      <c r="S12" s="191" t="s">
        <v>142</v>
      </c>
      <c r="T12" s="191" t="s">
        <v>143</v>
      </c>
      <c r="U12" s="191" t="s">
        <v>144</v>
      </c>
      <c r="V12" s="191" t="s">
        <v>145</v>
      </c>
      <c r="W12" s="191" t="s">
        <v>146</v>
      </c>
      <c r="X12" s="191" t="s">
        <v>128</v>
      </c>
      <c r="Y12" s="191" t="s">
        <v>147</v>
      </c>
      <c r="Z12" s="191" t="s">
        <v>148</v>
      </c>
      <c r="AA12" s="191" t="s">
        <v>149</v>
      </c>
      <c r="AB12" s="191" t="s">
        <v>150</v>
      </c>
      <c r="AC12" s="191" t="s">
        <v>151</v>
      </c>
      <c r="AD12" s="191" t="s">
        <v>141</v>
      </c>
      <c r="AE12" s="191" t="s">
        <v>142</v>
      </c>
      <c r="AF12" s="191" t="s">
        <v>143</v>
      </c>
      <c r="AG12" s="191" t="s">
        <v>144</v>
      </c>
      <c r="AH12" s="191" t="s">
        <v>145</v>
      </c>
      <c r="AI12" s="191" t="s">
        <v>146</v>
      </c>
      <c r="AJ12" s="191" t="s">
        <v>128</v>
      </c>
      <c r="AK12" s="191" t="s">
        <v>147</v>
      </c>
      <c r="AL12" s="191" t="s">
        <v>148</v>
      </c>
      <c r="AM12" s="191" t="s">
        <v>149</v>
      </c>
      <c r="AN12" s="191" t="s">
        <v>150</v>
      </c>
      <c r="AO12" s="191" t="s">
        <v>151</v>
      </c>
      <c r="AP12" s="171" t="s">
        <v>251</v>
      </c>
      <c r="AQ12" s="192" t="s">
        <v>252</v>
      </c>
      <c r="AR12" s="559"/>
      <c r="AS12" s="559"/>
      <c r="AT12" s="559"/>
      <c r="AU12" s="559"/>
      <c r="AV12" s="559"/>
    </row>
    <row r="13" spans="1:48" ht="175.5" customHeight="1">
      <c r="A13" s="193">
        <v>39</v>
      </c>
      <c r="B13" s="193"/>
      <c r="C13" s="193"/>
      <c r="D13" s="150" t="s">
        <v>253</v>
      </c>
      <c r="E13" s="150" t="s">
        <v>254</v>
      </c>
      <c r="F13" s="150" t="s">
        <v>255</v>
      </c>
      <c r="G13" s="173" t="s">
        <v>256</v>
      </c>
      <c r="H13" s="194">
        <v>6</v>
      </c>
      <c r="I13" s="173" t="s">
        <v>257</v>
      </c>
      <c r="J13" s="147" t="s">
        <v>254</v>
      </c>
      <c r="K13" s="148" t="s">
        <v>258</v>
      </c>
      <c r="L13" s="193">
        <v>6</v>
      </c>
      <c r="M13" s="193">
        <v>6</v>
      </c>
      <c r="N13" s="193">
        <v>6</v>
      </c>
      <c r="O13" s="193">
        <v>6</v>
      </c>
      <c r="P13" s="149" t="s">
        <v>259</v>
      </c>
      <c r="Q13" s="149" t="s">
        <v>260</v>
      </c>
      <c r="R13" s="193"/>
      <c r="S13" s="193"/>
      <c r="T13" s="193"/>
      <c r="U13" s="193"/>
      <c r="V13" s="193"/>
      <c r="W13" s="193"/>
      <c r="X13" s="193">
        <v>6</v>
      </c>
      <c r="Y13" s="193">
        <v>6</v>
      </c>
      <c r="Z13" s="193">
        <v>6</v>
      </c>
      <c r="AA13" s="193">
        <v>6</v>
      </c>
      <c r="AB13" s="193">
        <v>6</v>
      </c>
      <c r="AC13" s="193">
        <v>6</v>
      </c>
      <c r="AD13" s="193"/>
      <c r="AE13" s="193"/>
      <c r="AF13" s="193"/>
      <c r="AG13" s="193"/>
      <c r="AH13" s="193"/>
      <c r="AI13" s="193"/>
      <c r="AJ13" s="193">
        <v>6</v>
      </c>
      <c r="AK13" s="193">
        <v>6</v>
      </c>
      <c r="AL13" s="193"/>
      <c r="AM13" s="193"/>
      <c r="AN13" s="193"/>
      <c r="AO13" s="193"/>
      <c r="AP13" s="193">
        <v>6</v>
      </c>
      <c r="AQ13" s="195">
        <f>AP13/AC13</f>
        <v>1</v>
      </c>
      <c r="AR13" s="151" t="s">
        <v>781</v>
      </c>
      <c r="AS13" s="217" t="s">
        <v>704</v>
      </c>
      <c r="AT13" s="151" t="s">
        <v>261</v>
      </c>
      <c r="AU13" s="215" t="s">
        <v>194</v>
      </c>
      <c r="AV13" s="216" t="s">
        <v>262</v>
      </c>
    </row>
    <row r="14" spans="1:48" ht="226" customHeight="1">
      <c r="A14" s="193">
        <v>41</v>
      </c>
      <c r="B14" s="193"/>
      <c r="C14" s="193"/>
      <c r="D14" s="150" t="s">
        <v>263</v>
      </c>
      <c r="E14" s="150" t="s">
        <v>264</v>
      </c>
      <c r="F14" s="150" t="s">
        <v>265</v>
      </c>
      <c r="G14" s="173" t="s">
        <v>256</v>
      </c>
      <c r="H14" s="196">
        <v>100</v>
      </c>
      <c r="I14" s="173" t="s">
        <v>266</v>
      </c>
      <c r="J14" s="147" t="s">
        <v>267</v>
      </c>
      <c r="K14" s="148" t="s">
        <v>258</v>
      </c>
      <c r="L14" s="197">
        <v>100</v>
      </c>
      <c r="M14" s="197">
        <v>100</v>
      </c>
      <c r="N14" s="197">
        <v>100</v>
      </c>
      <c r="O14" s="197">
        <v>100</v>
      </c>
      <c r="P14" s="149" t="s">
        <v>259</v>
      </c>
      <c r="Q14" s="149" t="s">
        <v>268</v>
      </c>
      <c r="R14" s="193"/>
      <c r="S14" s="193"/>
      <c r="T14" s="193"/>
      <c r="U14" s="193"/>
      <c r="V14" s="193"/>
      <c r="W14" s="193"/>
      <c r="X14" s="193">
        <v>100</v>
      </c>
      <c r="Y14" s="193">
        <v>100</v>
      </c>
      <c r="Z14" s="193">
        <v>100</v>
      </c>
      <c r="AA14" s="193">
        <v>100</v>
      </c>
      <c r="AB14" s="193">
        <v>100</v>
      </c>
      <c r="AC14" s="193">
        <v>100</v>
      </c>
      <c r="AD14" s="193"/>
      <c r="AE14" s="193"/>
      <c r="AF14" s="193"/>
      <c r="AG14" s="193"/>
      <c r="AH14" s="193"/>
      <c r="AI14" s="193"/>
      <c r="AJ14" s="193">
        <v>100</v>
      </c>
      <c r="AK14" s="193">
        <v>100</v>
      </c>
      <c r="AL14" s="193"/>
      <c r="AM14" s="193"/>
      <c r="AN14" s="193"/>
      <c r="AO14" s="193"/>
      <c r="AP14" s="193">
        <v>100</v>
      </c>
      <c r="AQ14" s="195">
        <f>AP14/AC14</f>
        <v>1</v>
      </c>
      <c r="AR14" s="150" t="s">
        <v>702</v>
      </c>
      <c r="AS14" s="218" t="s">
        <v>705</v>
      </c>
      <c r="AT14" s="150" t="s">
        <v>703</v>
      </c>
      <c r="AU14" s="215" t="s">
        <v>194</v>
      </c>
      <c r="AV14" s="216" t="s">
        <v>262</v>
      </c>
    </row>
    <row r="15" spans="1:48" ht="330.5" customHeight="1">
      <c r="A15" s="198">
        <v>42</v>
      </c>
      <c r="B15" s="173"/>
      <c r="C15" s="173"/>
      <c r="D15" s="150" t="s">
        <v>269</v>
      </c>
      <c r="E15" s="199" t="s">
        <v>270</v>
      </c>
      <c r="F15" s="200" t="s">
        <v>271</v>
      </c>
      <c r="G15" s="173" t="s">
        <v>256</v>
      </c>
      <c r="H15" s="155">
        <v>1</v>
      </c>
      <c r="I15" s="147" t="s">
        <v>257</v>
      </c>
      <c r="J15" s="147" t="s">
        <v>272</v>
      </c>
      <c r="K15" s="148" t="s">
        <v>258</v>
      </c>
      <c r="L15" s="201">
        <v>1</v>
      </c>
      <c r="M15" s="201">
        <v>1</v>
      </c>
      <c r="N15" s="201">
        <v>1</v>
      </c>
      <c r="O15" s="201">
        <v>1</v>
      </c>
      <c r="P15" s="149" t="s">
        <v>259</v>
      </c>
      <c r="Q15" s="201" t="s">
        <v>273</v>
      </c>
      <c r="R15" s="193"/>
      <c r="S15" s="193"/>
      <c r="T15" s="193"/>
      <c r="U15" s="193"/>
      <c r="V15" s="193"/>
      <c r="W15" s="193"/>
      <c r="X15" s="193">
        <v>1</v>
      </c>
      <c r="Y15" s="193">
        <v>1</v>
      </c>
      <c r="Z15" s="193">
        <v>1</v>
      </c>
      <c r="AA15" s="193">
        <v>1</v>
      </c>
      <c r="AB15" s="193">
        <v>1</v>
      </c>
      <c r="AC15" s="193">
        <v>1</v>
      </c>
      <c r="AD15" s="193"/>
      <c r="AE15" s="193"/>
      <c r="AF15" s="193"/>
      <c r="AG15" s="193"/>
      <c r="AH15" s="193"/>
      <c r="AI15" s="193"/>
      <c r="AJ15" s="193">
        <v>1</v>
      </c>
      <c r="AK15" s="193">
        <v>1</v>
      </c>
      <c r="AL15" s="193"/>
      <c r="AM15" s="193"/>
      <c r="AN15" s="193"/>
      <c r="AO15" s="193"/>
      <c r="AP15" s="193">
        <v>1</v>
      </c>
      <c r="AQ15" s="195">
        <f>AP15/AC15</f>
        <v>1</v>
      </c>
      <c r="AR15" s="204" t="s">
        <v>706</v>
      </c>
      <c r="AS15" s="219" t="s">
        <v>709</v>
      </c>
      <c r="AT15" s="204" t="s">
        <v>707</v>
      </c>
      <c r="AU15" s="153" t="s">
        <v>194</v>
      </c>
      <c r="AV15" s="153" t="s">
        <v>262</v>
      </c>
    </row>
    <row r="16" spans="1:48" ht="97" customHeight="1">
      <c r="A16" s="173"/>
      <c r="B16" s="147">
        <v>2</v>
      </c>
      <c r="C16" s="147"/>
      <c r="D16" s="148" t="s">
        <v>244</v>
      </c>
      <c r="E16" s="148" t="s">
        <v>274</v>
      </c>
      <c r="F16" s="148" t="s">
        <v>275</v>
      </c>
      <c r="G16" s="155" t="s">
        <v>276</v>
      </c>
      <c r="H16" s="155">
        <v>122500</v>
      </c>
      <c r="I16" s="147" t="s">
        <v>257</v>
      </c>
      <c r="J16" s="148" t="s">
        <v>277</v>
      </c>
      <c r="K16" s="148" t="s">
        <v>258</v>
      </c>
      <c r="L16" s="149">
        <v>17500</v>
      </c>
      <c r="M16" s="149">
        <v>35000</v>
      </c>
      <c r="N16" s="149">
        <v>35000</v>
      </c>
      <c r="O16" s="149">
        <v>35000</v>
      </c>
      <c r="P16" s="149" t="s">
        <v>259</v>
      </c>
      <c r="Q16" s="149" t="s">
        <v>268</v>
      </c>
      <c r="R16" s="149"/>
      <c r="S16" s="150"/>
      <c r="T16" s="150"/>
      <c r="U16" s="150"/>
      <c r="V16" s="150"/>
      <c r="W16" s="150"/>
      <c r="X16" s="150"/>
      <c r="Y16" s="150"/>
      <c r="Z16" s="150"/>
      <c r="AA16" s="150"/>
      <c r="AB16" s="150"/>
      <c r="AC16" s="150"/>
      <c r="AD16" s="150"/>
      <c r="AE16" s="150"/>
      <c r="AF16" s="150"/>
      <c r="AG16" s="150"/>
      <c r="AH16" s="150"/>
      <c r="AI16" s="150"/>
      <c r="AJ16" s="150">
        <v>3695</v>
      </c>
      <c r="AK16" s="150">
        <v>3490</v>
      </c>
      <c r="AL16" s="150"/>
      <c r="AM16" s="150"/>
      <c r="AN16" s="150"/>
      <c r="AO16" s="150"/>
      <c r="AP16" s="150">
        <f t="shared" ref="AP16:AP32" si="0">AJ16+AK16</f>
        <v>7185</v>
      </c>
      <c r="AQ16" s="150"/>
      <c r="AR16" s="153" t="s">
        <v>749</v>
      </c>
      <c r="AS16" s="220" t="s">
        <v>683</v>
      </c>
      <c r="AT16" s="204" t="s">
        <v>708</v>
      </c>
      <c r="AU16" s="153" t="s">
        <v>194</v>
      </c>
      <c r="AV16" s="153" t="s">
        <v>262</v>
      </c>
    </row>
    <row r="17" spans="1:48" ht="101.5" customHeight="1">
      <c r="A17" s="173"/>
      <c r="B17" s="147">
        <v>4</v>
      </c>
      <c r="C17" s="147"/>
      <c r="D17" s="148" t="s">
        <v>244</v>
      </c>
      <c r="E17" s="148" t="s">
        <v>278</v>
      </c>
      <c r="F17" s="148" t="s">
        <v>279</v>
      </c>
      <c r="G17" s="155" t="s">
        <v>276</v>
      </c>
      <c r="H17" s="155">
        <v>3500</v>
      </c>
      <c r="I17" s="147" t="s">
        <v>257</v>
      </c>
      <c r="J17" s="148" t="s">
        <v>280</v>
      </c>
      <c r="K17" s="148" t="s">
        <v>258</v>
      </c>
      <c r="L17" s="149">
        <v>500</v>
      </c>
      <c r="M17" s="149">
        <v>1000</v>
      </c>
      <c r="N17" s="149">
        <v>1000</v>
      </c>
      <c r="O17" s="149">
        <v>1000</v>
      </c>
      <c r="P17" s="149" t="s">
        <v>259</v>
      </c>
      <c r="Q17" s="149" t="s">
        <v>281</v>
      </c>
      <c r="R17" s="149"/>
      <c r="S17" s="150"/>
      <c r="T17" s="150"/>
      <c r="U17" s="150"/>
      <c r="V17" s="150"/>
      <c r="W17" s="150"/>
      <c r="X17" s="150"/>
      <c r="Y17" s="150"/>
      <c r="Z17" s="150"/>
      <c r="AA17" s="150"/>
      <c r="AB17" s="150"/>
      <c r="AC17" s="150"/>
      <c r="AD17" s="150"/>
      <c r="AE17" s="150"/>
      <c r="AF17" s="150"/>
      <c r="AG17" s="150"/>
      <c r="AH17" s="150"/>
      <c r="AI17" s="150"/>
      <c r="AJ17" s="150">
        <v>64</v>
      </c>
      <c r="AK17" s="150">
        <v>0</v>
      </c>
      <c r="AL17" s="150"/>
      <c r="AM17" s="150"/>
      <c r="AN17" s="150"/>
      <c r="AO17" s="150"/>
      <c r="AP17" s="150">
        <f t="shared" si="0"/>
        <v>64</v>
      </c>
      <c r="AQ17" s="195" t="e">
        <f>AP17/AC17</f>
        <v>#DIV/0!</v>
      </c>
      <c r="AR17" s="209" t="s">
        <v>282</v>
      </c>
      <c r="AS17" s="221" t="s">
        <v>710</v>
      </c>
      <c r="AT17" s="209" t="s">
        <v>283</v>
      </c>
      <c r="AU17" s="212" t="s">
        <v>194</v>
      </c>
      <c r="AV17" s="153" t="s">
        <v>262</v>
      </c>
    </row>
    <row r="18" spans="1:48" ht="257.5" customHeight="1">
      <c r="A18" s="173"/>
      <c r="B18" s="147">
        <v>5</v>
      </c>
      <c r="C18" s="147"/>
      <c r="D18" s="148" t="s">
        <v>244</v>
      </c>
      <c r="E18" s="148" t="s">
        <v>284</v>
      </c>
      <c r="F18" s="148" t="s">
        <v>285</v>
      </c>
      <c r="G18" s="155" t="s">
        <v>276</v>
      </c>
      <c r="H18" s="155">
        <v>101500</v>
      </c>
      <c r="I18" s="147" t="s">
        <v>257</v>
      </c>
      <c r="J18" s="148" t="s">
        <v>286</v>
      </c>
      <c r="K18" s="148" t="s">
        <v>258</v>
      </c>
      <c r="L18" s="149">
        <v>14500</v>
      </c>
      <c r="M18" s="149">
        <v>29000</v>
      </c>
      <c r="N18" s="149">
        <v>29000</v>
      </c>
      <c r="O18" s="149">
        <v>29000</v>
      </c>
      <c r="P18" s="149" t="s">
        <v>259</v>
      </c>
      <c r="Q18" s="149" t="s">
        <v>287</v>
      </c>
      <c r="R18" s="149"/>
      <c r="S18" s="150"/>
      <c r="T18" s="150"/>
      <c r="U18" s="150"/>
      <c r="V18" s="150"/>
      <c r="W18" s="150"/>
      <c r="X18" s="150"/>
      <c r="Y18" s="150"/>
      <c r="Z18" s="150"/>
      <c r="AA18" s="150"/>
      <c r="AB18" s="150"/>
      <c r="AC18" s="150"/>
      <c r="AD18" s="150"/>
      <c r="AE18" s="150"/>
      <c r="AF18" s="150"/>
      <c r="AG18" s="150"/>
      <c r="AH18" s="150"/>
      <c r="AI18" s="150"/>
      <c r="AJ18" s="150">
        <v>905</v>
      </c>
      <c r="AK18" s="150">
        <v>0</v>
      </c>
      <c r="AL18" s="150"/>
      <c r="AM18" s="150"/>
      <c r="AN18" s="150"/>
      <c r="AO18" s="150"/>
      <c r="AP18" s="150">
        <f t="shared" si="0"/>
        <v>905</v>
      </c>
      <c r="AQ18" s="150">
        <f>IF(G18="suma",SUM(AE18:AP18),IF(G18="creciente",MAX(AE18:AP18),IF(G18="DECRECIENTE",O18-MIN(AE18:AP18),IF(G18="CONSTANTE",AVERAGE(AE18:AP18)," "))))</f>
        <v>1810</v>
      </c>
      <c r="AR18" s="168" t="s">
        <v>711</v>
      </c>
      <c r="AS18" s="222" t="s">
        <v>713</v>
      </c>
      <c r="AT18" s="152" t="s">
        <v>712</v>
      </c>
      <c r="AU18" s="212" t="s">
        <v>194</v>
      </c>
      <c r="AV18" s="216" t="s">
        <v>262</v>
      </c>
    </row>
    <row r="19" spans="1:48" ht="98">
      <c r="A19" s="173"/>
      <c r="B19" s="147">
        <v>6</v>
      </c>
      <c r="C19" s="147"/>
      <c r="D19" s="148" t="s">
        <v>244</v>
      </c>
      <c r="E19" s="148" t="s">
        <v>288</v>
      </c>
      <c r="F19" s="148" t="s">
        <v>289</v>
      </c>
      <c r="G19" s="155" t="s">
        <v>276</v>
      </c>
      <c r="H19" s="155">
        <v>4200</v>
      </c>
      <c r="I19" s="147" t="s">
        <v>257</v>
      </c>
      <c r="J19" s="148" t="s">
        <v>290</v>
      </c>
      <c r="K19" s="148" t="s">
        <v>258</v>
      </c>
      <c r="L19" s="149">
        <v>600</v>
      </c>
      <c r="M19" s="149">
        <v>1200</v>
      </c>
      <c r="N19" s="149">
        <v>1200</v>
      </c>
      <c r="O19" s="149">
        <v>1200</v>
      </c>
      <c r="P19" s="149" t="s">
        <v>259</v>
      </c>
      <c r="Q19" s="149" t="s">
        <v>268</v>
      </c>
      <c r="R19" s="2"/>
      <c r="S19" s="150"/>
      <c r="T19" s="150"/>
      <c r="U19" s="150"/>
      <c r="V19" s="150"/>
      <c r="W19" s="150"/>
      <c r="X19" s="150"/>
      <c r="Y19" s="150"/>
      <c r="Z19" s="150"/>
      <c r="AA19" s="150"/>
      <c r="AB19" s="150"/>
      <c r="AC19" s="150"/>
      <c r="AD19" s="150"/>
      <c r="AE19" s="150"/>
      <c r="AF19" s="150"/>
      <c r="AG19" s="150"/>
      <c r="AH19" s="150"/>
      <c r="AI19" s="150"/>
      <c r="AJ19" s="150">
        <v>136</v>
      </c>
      <c r="AK19" s="150">
        <v>61</v>
      </c>
      <c r="AL19" s="150"/>
      <c r="AM19" s="150"/>
      <c r="AN19" s="150"/>
      <c r="AO19" s="150"/>
      <c r="AP19" s="150">
        <f t="shared" si="0"/>
        <v>197</v>
      </c>
      <c r="AQ19" s="195" t="e">
        <f>AP19/AC19</f>
        <v>#DIV/0!</v>
      </c>
      <c r="AR19" s="151" t="s">
        <v>291</v>
      </c>
      <c r="AS19" s="217" t="s">
        <v>716</v>
      </c>
      <c r="AT19" s="151" t="s">
        <v>292</v>
      </c>
      <c r="AU19" s="215" t="s">
        <v>194</v>
      </c>
      <c r="AV19" s="216" t="s">
        <v>262</v>
      </c>
    </row>
    <row r="20" spans="1:48" ht="266.25" customHeight="1">
      <c r="A20" s="173"/>
      <c r="B20" s="147">
        <v>7</v>
      </c>
      <c r="C20" s="147"/>
      <c r="D20" s="148" t="s">
        <v>244</v>
      </c>
      <c r="E20" s="148" t="s">
        <v>293</v>
      </c>
      <c r="F20" s="148" t="s">
        <v>294</v>
      </c>
      <c r="G20" s="155" t="s">
        <v>276</v>
      </c>
      <c r="H20" s="155">
        <v>4200</v>
      </c>
      <c r="I20" s="147" t="s">
        <v>257</v>
      </c>
      <c r="J20" s="148" t="s">
        <v>295</v>
      </c>
      <c r="K20" s="148" t="s">
        <v>258</v>
      </c>
      <c r="L20" s="149">
        <v>600</v>
      </c>
      <c r="M20" s="149">
        <v>1200</v>
      </c>
      <c r="N20" s="149">
        <v>1200</v>
      </c>
      <c r="O20" s="149">
        <v>1200</v>
      </c>
      <c r="P20" s="149" t="s">
        <v>259</v>
      </c>
      <c r="Q20" s="149" t="s">
        <v>268</v>
      </c>
      <c r="R20" s="149"/>
      <c r="S20" s="150"/>
      <c r="T20" s="150"/>
      <c r="U20" s="150"/>
      <c r="V20" s="150"/>
      <c r="W20" s="150"/>
      <c r="X20" s="150"/>
      <c r="Y20" s="150"/>
      <c r="Z20" s="150"/>
      <c r="AA20" s="150"/>
      <c r="AB20" s="150"/>
      <c r="AC20" s="150"/>
      <c r="AD20" s="150"/>
      <c r="AE20" s="150"/>
      <c r="AF20" s="150"/>
      <c r="AG20" s="150"/>
      <c r="AH20" s="150"/>
      <c r="AI20" s="150"/>
      <c r="AJ20" s="150">
        <v>370</v>
      </c>
      <c r="AK20" s="150">
        <v>0</v>
      </c>
      <c r="AL20" s="150"/>
      <c r="AM20" s="150"/>
      <c r="AN20" s="150"/>
      <c r="AO20" s="150"/>
      <c r="AP20" s="150">
        <f t="shared" si="0"/>
        <v>370</v>
      </c>
      <c r="AQ20" s="195" t="e">
        <f>AP20/AC20</f>
        <v>#DIV/0!</v>
      </c>
      <c r="AR20" s="150" t="s">
        <v>701</v>
      </c>
      <c r="AS20" s="222" t="s">
        <v>718</v>
      </c>
      <c r="AT20" s="150" t="s">
        <v>714</v>
      </c>
      <c r="AU20" s="216" t="s">
        <v>715</v>
      </c>
      <c r="AV20" s="151" t="s">
        <v>715</v>
      </c>
    </row>
    <row r="21" spans="1:48" ht="154">
      <c r="A21" s="173"/>
      <c r="B21" s="147">
        <v>8</v>
      </c>
      <c r="C21" s="147"/>
      <c r="D21" s="148" t="s">
        <v>244</v>
      </c>
      <c r="E21" s="148" t="s">
        <v>296</v>
      </c>
      <c r="F21" s="148" t="s">
        <v>297</v>
      </c>
      <c r="G21" s="155" t="s">
        <v>276</v>
      </c>
      <c r="H21" s="155">
        <v>8400</v>
      </c>
      <c r="I21" s="147" t="s">
        <v>257</v>
      </c>
      <c r="J21" s="148" t="s">
        <v>298</v>
      </c>
      <c r="K21" s="148" t="s">
        <v>258</v>
      </c>
      <c r="L21" s="149">
        <v>1200</v>
      </c>
      <c r="M21" s="149">
        <v>2400</v>
      </c>
      <c r="N21" s="149">
        <v>2400</v>
      </c>
      <c r="O21" s="149">
        <v>2400</v>
      </c>
      <c r="P21" s="149" t="s">
        <v>259</v>
      </c>
      <c r="Q21" s="149" t="s">
        <v>268</v>
      </c>
      <c r="R21" s="149"/>
      <c r="S21" s="150"/>
      <c r="T21" s="150"/>
      <c r="U21" s="150"/>
      <c r="V21" s="150"/>
      <c r="W21" s="150"/>
      <c r="X21" s="150"/>
      <c r="Y21" s="150"/>
      <c r="Z21" s="150"/>
      <c r="AA21" s="150"/>
      <c r="AB21" s="150"/>
      <c r="AC21" s="150"/>
      <c r="AD21" s="150"/>
      <c r="AE21" s="150"/>
      <c r="AF21" s="150"/>
      <c r="AG21" s="150"/>
      <c r="AH21" s="150"/>
      <c r="AI21" s="150"/>
      <c r="AJ21" s="193">
        <v>1929</v>
      </c>
      <c r="AK21" s="193">
        <v>586</v>
      </c>
      <c r="AL21" s="193"/>
      <c r="AM21" s="193"/>
      <c r="AN21" s="193"/>
      <c r="AO21" s="193"/>
      <c r="AP21" s="150">
        <f t="shared" si="0"/>
        <v>2515</v>
      </c>
      <c r="AQ21" s="195" t="e">
        <f t="shared" ref="AQ21" si="1">AP21/AC21</f>
        <v>#DIV/0!</v>
      </c>
      <c r="AR21" s="207" t="s">
        <v>434</v>
      </c>
      <c r="AS21" s="223" t="s">
        <v>692</v>
      </c>
      <c r="AT21" s="207" t="s">
        <v>435</v>
      </c>
      <c r="AU21" s="202" t="s">
        <v>194</v>
      </c>
      <c r="AV21" s="206" t="s">
        <v>262</v>
      </c>
    </row>
    <row r="22" spans="1:48" ht="126">
      <c r="A22" s="173"/>
      <c r="B22" s="173"/>
      <c r="C22" s="173">
        <v>1</v>
      </c>
      <c r="D22" s="199" t="s">
        <v>301</v>
      </c>
      <c r="E22" s="200" t="s">
        <v>302</v>
      </c>
      <c r="F22" s="200" t="s">
        <v>303</v>
      </c>
      <c r="G22" s="147" t="s">
        <v>276</v>
      </c>
      <c r="H22" s="155" t="s">
        <v>304</v>
      </c>
      <c r="I22" s="173" t="s">
        <v>257</v>
      </c>
      <c r="J22" s="200" t="s">
        <v>305</v>
      </c>
      <c r="K22" s="148" t="s">
        <v>258</v>
      </c>
      <c r="L22" s="201"/>
      <c r="M22" s="201"/>
      <c r="N22" s="201"/>
      <c r="O22" s="201"/>
      <c r="P22" s="149" t="s">
        <v>259</v>
      </c>
      <c r="Q22" s="201" t="s">
        <v>306</v>
      </c>
      <c r="R22" s="193"/>
      <c r="S22" s="193"/>
      <c r="T22" s="193"/>
      <c r="U22" s="193"/>
      <c r="V22" s="193"/>
      <c r="W22" s="193"/>
      <c r="X22" s="193"/>
      <c r="Y22" s="193"/>
      <c r="Z22" s="193"/>
      <c r="AA22" s="193"/>
      <c r="AB22" s="193"/>
      <c r="AC22" s="193"/>
      <c r="AD22" s="193"/>
      <c r="AE22" s="193"/>
      <c r="AF22" s="193"/>
      <c r="AG22" s="193"/>
      <c r="AH22" s="193"/>
      <c r="AI22" s="193"/>
      <c r="AJ22" s="193">
        <v>78</v>
      </c>
      <c r="AK22" s="193">
        <v>17</v>
      </c>
      <c r="AL22" s="193"/>
      <c r="AM22" s="193"/>
      <c r="AN22" s="193"/>
      <c r="AO22" s="193"/>
      <c r="AP22" s="150">
        <f t="shared" si="0"/>
        <v>95</v>
      </c>
      <c r="AQ22" s="195" t="e">
        <f t="shared" ref="AQ22:AQ57" si="2">AP22/AC22</f>
        <v>#DIV/0!</v>
      </c>
      <c r="AR22" s="151" t="s">
        <v>307</v>
      </c>
      <c r="AS22" s="217" t="s">
        <v>679</v>
      </c>
      <c r="AT22" s="151" t="s">
        <v>308</v>
      </c>
      <c r="AU22" s="215" t="s">
        <v>309</v>
      </c>
      <c r="AV22" s="215" t="s">
        <v>310</v>
      </c>
    </row>
    <row r="23" spans="1:48" ht="126">
      <c r="A23" s="173"/>
      <c r="B23" s="173"/>
      <c r="C23" s="173">
        <v>2</v>
      </c>
      <c r="D23" s="199" t="s">
        <v>311</v>
      </c>
      <c r="E23" s="200" t="s">
        <v>312</v>
      </c>
      <c r="F23" s="200" t="s">
        <v>313</v>
      </c>
      <c r="G23" s="147" t="s">
        <v>276</v>
      </c>
      <c r="H23" s="155" t="s">
        <v>304</v>
      </c>
      <c r="I23" s="173" t="s">
        <v>257</v>
      </c>
      <c r="J23" s="200" t="s">
        <v>314</v>
      </c>
      <c r="K23" s="148" t="s">
        <v>258</v>
      </c>
      <c r="L23" s="201"/>
      <c r="M23" s="201"/>
      <c r="N23" s="201"/>
      <c r="O23" s="201"/>
      <c r="P23" s="149" t="s">
        <v>259</v>
      </c>
      <c r="Q23" s="201" t="s">
        <v>306</v>
      </c>
      <c r="R23" s="193"/>
      <c r="S23" s="193"/>
      <c r="T23" s="193"/>
      <c r="U23" s="193"/>
      <c r="V23" s="193"/>
      <c r="W23" s="193"/>
      <c r="X23" s="193"/>
      <c r="Y23" s="193"/>
      <c r="Z23" s="193"/>
      <c r="AA23" s="193"/>
      <c r="AB23" s="193"/>
      <c r="AC23" s="193"/>
      <c r="AD23" s="193"/>
      <c r="AE23" s="193"/>
      <c r="AF23" s="193"/>
      <c r="AG23" s="193"/>
      <c r="AH23" s="193"/>
      <c r="AI23" s="193"/>
      <c r="AJ23" s="173">
        <v>32</v>
      </c>
      <c r="AK23" s="173">
        <v>48</v>
      </c>
      <c r="AL23" s="193"/>
      <c r="AM23" s="193"/>
      <c r="AN23" s="193"/>
      <c r="AO23" s="193"/>
      <c r="AP23" s="150">
        <f t="shared" si="0"/>
        <v>80</v>
      </c>
      <c r="AQ23" s="195" t="e">
        <f t="shared" si="2"/>
        <v>#DIV/0!</v>
      </c>
      <c r="AR23" s="151" t="s">
        <v>315</v>
      </c>
      <c r="AS23" s="221" t="s">
        <v>680</v>
      </c>
      <c r="AT23" s="151" t="s">
        <v>316</v>
      </c>
      <c r="AU23" s="215" t="s">
        <v>309</v>
      </c>
      <c r="AV23" s="215" t="s">
        <v>310</v>
      </c>
    </row>
    <row r="24" spans="1:48" ht="101.15" customHeight="1">
      <c r="A24" s="173"/>
      <c r="B24" s="173"/>
      <c r="C24" s="173">
        <v>3</v>
      </c>
      <c r="D24" s="199" t="s">
        <v>317</v>
      </c>
      <c r="E24" s="200" t="s">
        <v>318</v>
      </c>
      <c r="F24" s="200" t="s">
        <v>319</v>
      </c>
      <c r="G24" s="147" t="s">
        <v>276</v>
      </c>
      <c r="H24" s="155" t="s">
        <v>304</v>
      </c>
      <c r="I24" s="173" t="s">
        <v>257</v>
      </c>
      <c r="J24" s="200" t="s">
        <v>320</v>
      </c>
      <c r="K24" s="148" t="s">
        <v>258</v>
      </c>
      <c r="L24" s="201"/>
      <c r="M24" s="201"/>
      <c r="N24" s="201"/>
      <c r="O24" s="201"/>
      <c r="P24" s="149" t="s">
        <v>259</v>
      </c>
      <c r="Q24" s="201" t="s">
        <v>306</v>
      </c>
      <c r="R24" s="193"/>
      <c r="S24" s="193"/>
      <c r="T24" s="193"/>
      <c r="U24" s="193"/>
      <c r="V24" s="193"/>
      <c r="W24" s="193"/>
      <c r="X24" s="193"/>
      <c r="Y24" s="193"/>
      <c r="Z24" s="193"/>
      <c r="AA24" s="193"/>
      <c r="AB24" s="193"/>
      <c r="AC24" s="193"/>
      <c r="AD24" s="193"/>
      <c r="AE24" s="193"/>
      <c r="AF24" s="193"/>
      <c r="AG24" s="193"/>
      <c r="AH24" s="193"/>
      <c r="AI24" s="193"/>
      <c r="AJ24" s="173">
        <v>0</v>
      </c>
      <c r="AK24" s="173">
        <v>4</v>
      </c>
      <c r="AL24" s="193"/>
      <c r="AM24" s="193"/>
      <c r="AN24" s="193"/>
      <c r="AO24" s="193"/>
      <c r="AP24" s="150">
        <f t="shared" si="0"/>
        <v>4</v>
      </c>
      <c r="AQ24" s="195" t="e">
        <f t="shared" si="2"/>
        <v>#DIV/0!</v>
      </c>
      <c r="AR24" s="151" t="s">
        <v>321</v>
      </c>
      <c r="AS24" s="217" t="s">
        <v>681</v>
      </c>
      <c r="AT24" s="151" t="s">
        <v>322</v>
      </c>
      <c r="AU24" s="215" t="s">
        <v>309</v>
      </c>
      <c r="AV24" s="215" t="s">
        <v>310</v>
      </c>
    </row>
    <row r="25" spans="1:48" ht="126">
      <c r="A25" s="173"/>
      <c r="B25" s="173"/>
      <c r="C25" s="173">
        <v>4</v>
      </c>
      <c r="D25" s="199" t="s">
        <v>323</v>
      </c>
      <c r="E25" s="200" t="s">
        <v>324</v>
      </c>
      <c r="F25" s="200" t="s">
        <v>325</v>
      </c>
      <c r="G25" s="147" t="s">
        <v>276</v>
      </c>
      <c r="H25" s="155" t="s">
        <v>304</v>
      </c>
      <c r="I25" s="173" t="s">
        <v>257</v>
      </c>
      <c r="J25" s="200" t="s">
        <v>326</v>
      </c>
      <c r="K25" s="148" t="s">
        <v>258</v>
      </c>
      <c r="L25" s="201"/>
      <c r="M25" s="201"/>
      <c r="N25" s="201"/>
      <c r="O25" s="201"/>
      <c r="P25" s="149" t="s">
        <v>259</v>
      </c>
      <c r="Q25" s="203" t="s">
        <v>306</v>
      </c>
      <c r="R25" s="193"/>
      <c r="S25" s="193"/>
      <c r="T25" s="193"/>
      <c r="U25" s="193"/>
      <c r="V25" s="193"/>
      <c r="W25" s="193"/>
      <c r="X25" s="193"/>
      <c r="Y25" s="193"/>
      <c r="Z25" s="193"/>
      <c r="AA25" s="193"/>
      <c r="AB25" s="193"/>
      <c r="AC25" s="193"/>
      <c r="AD25" s="193"/>
      <c r="AE25" s="193"/>
      <c r="AF25" s="193"/>
      <c r="AG25" s="193"/>
      <c r="AH25" s="193"/>
      <c r="AI25" s="193"/>
      <c r="AJ25" s="173">
        <v>32</v>
      </c>
      <c r="AK25" s="173">
        <v>48</v>
      </c>
      <c r="AL25" s="193"/>
      <c r="AM25" s="193"/>
      <c r="AN25" s="193"/>
      <c r="AO25" s="193"/>
      <c r="AP25" s="150">
        <f t="shared" si="0"/>
        <v>80</v>
      </c>
      <c r="AQ25" s="195" t="e">
        <f t="shared" si="2"/>
        <v>#DIV/0!</v>
      </c>
      <c r="AR25" s="151" t="s">
        <v>327</v>
      </c>
      <c r="AS25" s="217" t="s">
        <v>680</v>
      </c>
      <c r="AT25" s="151" t="s">
        <v>328</v>
      </c>
      <c r="AU25" s="215" t="s">
        <v>309</v>
      </c>
      <c r="AV25" s="215" t="s">
        <v>310</v>
      </c>
    </row>
    <row r="26" spans="1:48" ht="70">
      <c r="A26" s="173"/>
      <c r="B26" s="173"/>
      <c r="C26" s="173">
        <v>5</v>
      </c>
      <c r="D26" s="150" t="s">
        <v>329</v>
      </c>
      <c r="E26" s="200" t="s">
        <v>330</v>
      </c>
      <c r="F26" s="200" t="s">
        <v>331</v>
      </c>
      <c r="G26" s="147" t="s">
        <v>276</v>
      </c>
      <c r="H26" s="155" t="s">
        <v>304</v>
      </c>
      <c r="I26" s="173" t="s">
        <v>257</v>
      </c>
      <c r="J26" s="200" t="s">
        <v>332</v>
      </c>
      <c r="K26" s="148" t="s">
        <v>258</v>
      </c>
      <c r="L26" s="201"/>
      <c r="M26" s="201"/>
      <c r="N26" s="201"/>
      <c r="O26" s="201"/>
      <c r="P26" s="149" t="s">
        <v>259</v>
      </c>
      <c r="Q26" s="203" t="s">
        <v>268</v>
      </c>
      <c r="R26" s="193"/>
      <c r="S26" s="193"/>
      <c r="T26" s="193"/>
      <c r="U26" s="193"/>
      <c r="V26" s="193"/>
      <c r="W26" s="193"/>
      <c r="X26" s="193"/>
      <c r="Y26" s="193"/>
      <c r="Z26" s="193"/>
      <c r="AA26" s="193"/>
      <c r="AB26" s="193"/>
      <c r="AC26" s="193"/>
      <c r="AD26" s="193"/>
      <c r="AE26" s="193"/>
      <c r="AF26" s="193"/>
      <c r="AG26" s="193"/>
      <c r="AH26" s="193"/>
      <c r="AI26" s="193"/>
      <c r="AJ26" s="173">
        <v>64</v>
      </c>
      <c r="AK26" s="173">
        <v>33</v>
      </c>
      <c r="AL26" s="193"/>
      <c r="AM26" s="193"/>
      <c r="AN26" s="193"/>
      <c r="AO26" s="193"/>
      <c r="AP26" s="150">
        <f t="shared" si="0"/>
        <v>97</v>
      </c>
      <c r="AQ26" s="195" t="e">
        <f t="shared" si="2"/>
        <v>#DIV/0!</v>
      </c>
      <c r="AR26" s="151" t="s">
        <v>333</v>
      </c>
      <c r="AS26" s="221" t="s">
        <v>682</v>
      </c>
      <c r="AT26" s="151" t="s">
        <v>334</v>
      </c>
      <c r="AU26" s="215" t="s">
        <v>194</v>
      </c>
      <c r="AV26" s="216" t="s">
        <v>262</v>
      </c>
    </row>
    <row r="27" spans="1:48" ht="70">
      <c r="A27" s="173"/>
      <c r="B27" s="173"/>
      <c r="C27" s="173">
        <v>5</v>
      </c>
      <c r="D27" s="150" t="s">
        <v>329</v>
      </c>
      <c r="E27" s="200" t="s">
        <v>335</v>
      </c>
      <c r="F27" s="200" t="s">
        <v>336</v>
      </c>
      <c r="G27" s="147" t="s">
        <v>276</v>
      </c>
      <c r="H27" s="155" t="s">
        <v>304</v>
      </c>
      <c r="I27" s="173" t="s">
        <v>257</v>
      </c>
      <c r="J27" s="200" t="s">
        <v>337</v>
      </c>
      <c r="K27" s="148" t="s">
        <v>258</v>
      </c>
      <c r="L27" s="201"/>
      <c r="M27" s="201"/>
      <c r="N27" s="201"/>
      <c r="O27" s="201"/>
      <c r="P27" s="149" t="s">
        <v>259</v>
      </c>
      <c r="Q27" s="203" t="s">
        <v>268</v>
      </c>
      <c r="R27" s="193"/>
      <c r="S27" s="193"/>
      <c r="T27" s="193"/>
      <c r="U27" s="193"/>
      <c r="V27" s="193"/>
      <c r="W27" s="193"/>
      <c r="X27" s="193"/>
      <c r="Y27" s="193"/>
      <c r="Z27" s="193"/>
      <c r="AA27" s="193"/>
      <c r="AB27" s="193"/>
      <c r="AC27" s="193"/>
      <c r="AD27" s="193"/>
      <c r="AE27" s="193"/>
      <c r="AF27" s="193"/>
      <c r="AG27" s="193"/>
      <c r="AH27" s="193"/>
      <c r="AI27" s="193"/>
      <c r="AJ27" s="173">
        <v>60</v>
      </c>
      <c r="AK27" s="173">
        <v>28</v>
      </c>
      <c r="AL27" s="193"/>
      <c r="AM27" s="193"/>
      <c r="AN27" s="193"/>
      <c r="AO27" s="193"/>
      <c r="AP27" s="150">
        <f t="shared" si="0"/>
        <v>88</v>
      </c>
      <c r="AQ27" s="195" t="e">
        <f t="shared" si="2"/>
        <v>#DIV/0!</v>
      </c>
      <c r="AR27" s="151" t="s">
        <v>338</v>
      </c>
      <c r="AS27" s="221" t="s">
        <v>682</v>
      </c>
      <c r="AT27" s="151" t="s">
        <v>339</v>
      </c>
      <c r="AU27" s="215" t="s">
        <v>194</v>
      </c>
      <c r="AV27" s="216" t="s">
        <v>262</v>
      </c>
    </row>
    <row r="28" spans="1:48" ht="84">
      <c r="A28" s="173"/>
      <c r="B28" s="173"/>
      <c r="C28" s="173">
        <v>6</v>
      </c>
      <c r="D28" s="150" t="s">
        <v>340</v>
      </c>
      <c r="E28" s="200" t="s">
        <v>341</v>
      </c>
      <c r="F28" s="200" t="s">
        <v>342</v>
      </c>
      <c r="G28" s="147" t="s">
        <v>276</v>
      </c>
      <c r="H28" s="155" t="s">
        <v>304</v>
      </c>
      <c r="I28" s="173" t="s">
        <v>257</v>
      </c>
      <c r="J28" s="200" t="s">
        <v>342</v>
      </c>
      <c r="K28" s="148" t="s">
        <v>258</v>
      </c>
      <c r="L28" s="201"/>
      <c r="M28" s="201"/>
      <c r="N28" s="201"/>
      <c r="O28" s="201"/>
      <c r="P28" s="149" t="s">
        <v>259</v>
      </c>
      <c r="Q28" s="203" t="s">
        <v>268</v>
      </c>
      <c r="R28" s="193"/>
      <c r="S28" s="193"/>
      <c r="T28" s="193"/>
      <c r="U28" s="193"/>
      <c r="V28" s="193"/>
      <c r="W28" s="193"/>
      <c r="X28" s="193"/>
      <c r="Y28" s="193"/>
      <c r="Z28" s="193"/>
      <c r="AA28" s="193"/>
      <c r="AB28" s="193"/>
      <c r="AC28" s="193"/>
      <c r="AD28" s="193"/>
      <c r="AE28" s="193"/>
      <c r="AF28" s="193"/>
      <c r="AG28" s="193"/>
      <c r="AH28" s="193"/>
      <c r="AI28" s="193"/>
      <c r="AJ28" s="173">
        <v>136</v>
      </c>
      <c r="AK28" s="173">
        <v>61</v>
      </c>
      <c r="AL28" s="193"/>
      <c r="AM28" s="193"/>
      <c r="AN28" s="193"/>
      <c r="AO28" s="193"/>
      <c r="AP28" s="150">
        <f t="shared" si="0"/>
        <v>197</v>
      </c>
      <c r="AQ28" s="195" t="e">
        <f t="shared" si="2"/>
        <v>#DIV/0!</v>
      </c>
      <c r="AR28" s="151" t="s">
        <v>291</v>
      </c>
      <c r="AS28" s="217" t="s">
        <v>717</v>
      </c>
      <c r="AT28" s="151" t="s">
        <v>292</v>
      </c>
      <c r="AU28" s="215" t="s">
        <v>194</v>
      </c>
      <c r="AV28" s="216" t="s">
        <v>262</v>
      </c>
    </row>
    <row r="29" spans="1:48" ht="58" customHeight="1">
      <c r="A29" s="173"/>
      <c r="B29" s="173"/>
      <c r="C29" s="173">
        <v>6</v>
      </c>
      <c r="D29" s="150" t="s">
        <v>340</v>
      </c>
      <c r="E29" s="200" t="s">
        <v>343</v>
      </c>
      <c r="F29" s="200" t="s">
        <v>344</v>
      </c>
      <c r="G29" s="147" t="s">
        <v>276</v>
      </c>
      <c r="H29" s="155" t="s">
        <v>304</v>
      </c>
      <c r="I29" s="173" t="s">
        <v>257</v>
      </c>
      <c r="J29" s="200" t="s">
        <v>345</v>
      </c>
      <c r="K29" s="148" t="s">
        <v>258</v>
      </c>
      <c r="L29" s="201"/>
      <c r="M29" s="201"/>
      <c r="N29" s="201"/>
      <c r="O29" s="201"/>
      <c r="P29" s="149" t="s">
        <v>259</v>
      </c>
      <c r="Q29" s="203" t="s">
        <v>268</v>
      </c>
      <c r="R29" s="193"/>
      <c r="S29" s="193"/>
      <c r="T29" s="193"/>
      <c r="U29" s="193"/>
      <c r="V29" s="193"/>
      <c r="W29" s="193"/>
      <c r="X29" s="193"/>
      <c r="Y29" s="193"/>
      <c r="Z29" s="193"/>
      <c r="AA29" s="193"/>
      <c r="AB29" s="193"/>
      <c r="AC29" s="193"/>
      <c r="AD29" s="193"/>
      <c r="AE29" s="193"/>
      <c r="AF29" s="193"/>
      <c r="AG29" s="193"/>
      <c r="AH29" s="193"/>
      <c r="AI29" s="193"/>
      <c r="AJ29" s="173">
        <v>81</v>
      </c>
      <c r="AK29" s="173">
        <v>46</v>
      </c>
      <c r="AL29" s="193"/>
      <c r="AM29" s="193"/>
      <c r="AN29" s="193"/>
      <c r="AO29" s="193"/>
      <c r="AP29" s="150">
        <f t="shared" si="0"/>
        <v>127</v>
      </c>
      <c r="AQ29" s="195" t="e">
        <f t="shared" si="2"/>
        <v>#DIV/0!</v>
      </c>
      <c r="AR29" s="151" t="s">
        <v>346</v>
      </c>
      <c r="AS29" s="217" t="s">
        <v>717</v>
      </c>
      <c r="AT29" s="151" t="s">
        <v>347</v>
      </c>
      <c r="AU29" s="215" t="s">
        <v>194</v>
      </c>
      <c r="AV29" s="216" t="s">
        <v>262</v>
      </c>
    </row>
    <row r="30" spans="1:48" ht="70">
      <c r="A30" s="173"/>
      <c r="B30" s="173"/>
      <c r="C30" s="173">
        <v>6</v>
      </c>
      <c r="D30" s="150" t="s">
        <v>340</v>
      </c>
      <c r="E30" s="200" t="s">
        <v>348</v>
      </c>
      <c r="F30" s="200" t="s">
        <v>349</v>
      </c>
      <c r="G30" s="147" t="s">
        <v>276</v>
      </c>
      <c r="H30" s="155" t="s">
        <v>304</v>
      </c>
      <c r="I30" s="173" t="s">
        <v>257</v>
      </c>
      <c r="J30" s="200" t="s">
        <v>350</v>
      </c>
      <c r="K30" s="148" t="s">
        <v>258</v>
      </c>
      <c r="L30" s="201"/>
      <c r="M30" s="201"/>
      <c r="N30" s="201"/>
      <c r="O30" s="201"/>
      <c r="P30" s="149" t="s">
        <v>259</v>
      </c>
      <c r="Q30" s="203" t="s">
        <v>268</v>
      </c>
      <c r="R30" s="193"/>
      <c r="S30" s="193"/>
      <c r="T30" s="193"/>
      <c r="U30" s="193"/>
      <c r="V30" s="193"/>
      <c r="W30" s="193"/>
      <c r="X30" s="193"/>
      <c r="Y30" s="193"/>
      <c r="Z30" s="193"/>
      <c r="AA30" s="193"/>
      <c r="AB30" s="193"/>
      <c r="AC30" s="193"/>
      <c r="AD30" s="193"/>
      <c r="AE30" s="193"/>
      <c r="AF30" s="193"/>
      <c r="AG30" s="193"/>
      <c r="AH30" s="193"/>
      <c r="AI30" s="193"/>
      <c r="AJ30" s="173">
        <v>42</v>
      </c>
      <c r="AK30" s="173">
        <v>8</v>
      </c>
      <c r="AL30" s="193"/>
      <c r="AM30" s="193"/>
      <c r="AN30" s="193"/>
      <c r="AO30" s="193"/>
      <c r="AP30" s="150">
        <f t="shared" si="0"/>
        <v>50</v>
      </c>
      <c r="AQ30" s="195" t="e">
        <f t="shared" si="2"/>
        <v>#DIV/0!</v>
      </c>
      <c r="AR30" s="151" t="s">
        <v>351</v>
      </c>
      <c r="AS30" s="217" t="s">
        <v>717</v>
      </c>
      <c r="AT30" s="151" t="s">
        <v>352</v>
      </c>
      <c r="AU30" s="215" t="s">
        <v>194</v>
      </c>
      <c r="AV30" s="216" t="s">
        <v>262</v>
      </c>
    </row>
    <row r="31" spans="1:48" ht="70">
      <c r="A31" s="173"/>
      <c r="B31" s="173"/>
      <c r="C31" s="173">
        <v>6</v>
      </c>
      <c r="D31" s="150" t="s">
        <v>340</v>
      </c>
      <c r="E31" s="200" t="s">
        <v>353</v>
      </c>
      <c r="F31" s="148" t="s">
        <v>354</v>
      </c>
      <c r="G31" s="147" t="s">
        <v>276</v>
      </c>
      <c r="H31" s="155" t="s">
        <v>304</v>
      </c>
      <c r="I31" s="173" t="s">
        <v>257</v>
      </c>
      <c r="J31" s="148" t="s">
        <v>355</v>
      </c>
      <c r="K31" s="148" t="s">
        <v>258</v>
      </c>
      <c r="L31" s="201"/>
      <c r="M31" s="201"/>
      <c r="N31" s="201"/>
      <c r="O31" s="201"/>
      <c r="P31" s="149" t="s">
        <v>259</v>
      </c>
      <c r="Q31" s="203" t="s">
        <v>268</v>
      </c>
      <c r="R31" s="193"/>
      <c r="S31" s="193"/>
      <c r="T31" s="193"/>
      <c r="U31" s="193"/>
      <c r="V31" s="193"/>
      <c r="W31" s="193"/>
      <c r="X31" s="193"/>
      <c r="Y31" s="193"/>
      <c r="Z31" s="193"/>
      <c r="AA31" s="193"/>
      <c r="AB31" s="193"/>
      <c r="AC31" s="193"/>
      <c r="AD31" s="193"/>
      <c r="AE31" s="193"/>
      <c r="AF31" s="193"/>
      <c r="AG31" s="193"/>
      <c r="AH31" s="193"/>
      <c r="AI31" s="193"/>
      <c r="AJ31" s="173">
        <v>13</v>
      </c>
      <c r="AK31" s="173">
        <v>7</v>
      </c>
      <c r="AL31" s="193"/>
      <c r="AM31" s="193"/>
      <c r="AN31" s="193"/>
      <c r="AO31" s="193"/>
      <c r="AP31" s="150">
        <f t="shared" si="0"/>
        <v>20</v>
      </c>
      <c r="AQ31" s="195" t="e">
        <f t="shared" si="2"/>
        <v>#DIV/0!</v>
      </c>
      <c r="AR31" s="151" t="s">
        <v>356</v>
      </c>
      <c r="AS31" s="217" t="s">
        <v>717</v>
      </c>
      <c r="AT31" s="151" t="s">
        <v>357</v>
      </c>
      <c r="AU31" s="215" t="s">
        <v>194</v>
      </c>
      <c r="AV31" s="216" t="s">
        <v>262</v>
      </c>
    </row>
    <row r="32" spans="1:48" ht="302.25" customHeight="1">
      <c r="A32" s="173"/>
      <c r="B32" s="173"/>
      <c r="C32" s="173">
        <v>7</v>
      </c>
      <c r="D32" s="148" t="s">
        <v>358</v>
      </c>
      <c r="E32" s="148" t="s">
        <v>359</v>
      </c>
      <c r="F32" s="148" t="s">
        <v>360</v>
      </c>
      <c r="G32" s="147" t="s">
        <v>276</v>
      </c>
      <c r="H32" s="155" t="s">
        <v>304</v>
      </c>
      <c r="I32" s="173" t="s">
        <v>257</v>
      </c>
      <c r="J32" s="148" t="s">
        <v>360</v>
      </c>
      <c r="K32" s="148" t="s">
        <v>258</v>
      </c>
      <c r="L32" s="201"/>
      <c r="M32" s="201"/>
      <c r="N32" s="201"/>
      <c r="O32" s="201"/>
      <c r="P32" s="149" t="s">
        <v>259</v>
      </c>
      <c r="Q32" s="201" t="s">
        <v>268</v>
      </c>
      <c r="R32" s="193"/>
      <c r="S32" s="193"/>
      <c r="T32" s="193"/>
      <c r="U32" s="193"/>
      <c r="V32" s="193"/>
      <c r="W32" s="193"/>
      <c r="X32" s="193"/>
      <c r="Y32" s="193"/>
      <c r="Z32" s="193"/>
      <c r="AA32" s="193"/>
      <c r="AB32" s="193"/>
      <c r="AC32" s="193"/>
      <c r="AD32" s="193"/>
      <c r="AE32" s="193"/>
      <c r="AF32" s="193"/>
      <c r="AG32" s="193"/>
      <c r="AH32" s="193"/>
      <c r="AI32" s="193"/>
      <c r="AJ32" s="193">
        <v>3443</v>
      </c>
      <c r="AK32" s="193">
        <v>3390</v>
      </c>
      <c r="AL32" s="193"/>
      <c r="AM32" s="193"/>
      <c r="AN32" s="193"/>
      <c r="AO32" s="193"/>
      <c r="AP32" s="150">
        <f t="shared" si="0"/>
        <v>6833</v>
      </c>
      <c r="AQ32" s="195"/>
      <c r="AR32" s="204" t="s">
        <v>719</v>
      </c>
      <c r="AS32" s="219" t="s">
        <v>683</v>
      </c>
      <c r="AT32" s="151" t="s">
        <v>361</v>
      </c>
      <c r="AU32" s="205" t="s">
        <v>362</v>
      </c>
      <c r="AV32" s="206" t="s">
        <v>262</v>
      </c>
    </row>
    <row r="33" spans="1:48" ht="140">
      <c r="A33" s="173"/>
      <c r="B33" s="173"/>
      <c r="C33" s="173">
        <v>8</v>
      </c>
      <c r="D33" s="150" t="s">
        <v>363</v>
      </c>
      <c r="E33" s="148" t="s">
        <v>364</v>
      </c>
      <c r="F33" s="148" t="s">
        <v>365</v>
      </c>
      <c r="G33" s="147" t="s">
        <v>276</v>
      </c>
      <c r="H33" s="155" t="s">
        <v>304</v>
      </c>
      <c r="I33" s="173" t="s">
        <v>257</v>
      </c>
      <c r="J33" s="148" t="s">
        <v>366</v>
      </c>
      <c r="K33" s="148" t="s">
        <v>258</v>
      </c>
      <c r="L33" s="201"/>
      <c r="M33" s="201"/>
      <c r="N33" s="201"/>
      <c r="O33" s="201"/>
      <c r="P33" s="149" t="s">
        <v>259</v>
      </c>
      <c r="Q33" s="201" t="s">
        <v>268</v>
      </c>
      <c r="R33" s="193"/>
      <c r="S33" s="193"/>
      <c r="T33" s="193"/>
      <c r="U33" s="193"/>
      <c r="V33" s="193"/>
      <c r="W33" s="193"/>
      <c r="X33" s="193"/>
      <c r="Y33" s="193"/>
      <c r="Z33" s="193"/>
      <c r="AA33" s="193"/>
      <c r="AB33" s="193"/>
      <c r="AC33" s="193"/>
      <c r="AD33" s="193"/>
      <c r="AE33" s="193"/>
      <c r="AF33" s="193"/>
      <c r="AG33" s="193"/>
      <c r="AH33" s="193"/>
      <c r="AI33" s="193"/>
      <c r="AJ33" s="193">
        <v>1028</v>
      </c>
      <c r="AK33" s="193">
        <v>914</v>
      </c>
      <c r="AL33" s="193"/>
      <c r="AM33" s="193"/>
      <c r="AN33" s="193"/>
      <c r="AO33" s="193"/>
      <c r="AP33" s="150">
        <f t="shared" ref="AP33:AP34" si="3">AJ33+AK33</f>
        <v>1942</v>
      </c>
      <c r="AQ33" s="195"/>
      <c r="AR33" s="204" t="s">
        <v>367</v>
      </c>
      <c r="AS33" s="219" t="s">
        <v>683</v>
      </c>
      <c r="AT33" s="151" t="s">
        <v>368</v>
      </c>
      <c r="AU33" s="202" t="s">
        <v>194</v>
      </c>
      <c r="AV33" s="206" t="s">
        <v>262</v>
      </c>
    </row>
    <row r="34" spans="1:48" ht="70">
      <c r="A34" s="173"/>
      <c r="B34" s="173"/>
      <c r="C34" s="173">
        <v>8</v>
      </c>
      <c r="D34" s="150" t="s">
        <v>363</v>
      </c>
      <c r="E34" s="148" t="s">
        <v>369</v>
      </c>
      <c r="F34" s="148" t="s">
        <v>370</v>
      </c>
      <c r="G34" s="147" t="s">
        <v>276</v>
      </c>
      <c r="H34" s="155" t="s">
        <v>304</v>
      </c>
      <c r="I34" s="173" t="s">
        <v>257</v>
      </c>
      <c r="J34" s="148" t="s">
        <v>371</v>
      </c>
      <c r="K34" s="148" t="s">
        <v>258</v>
      </c>
      <c r="L34" s="193"/>
      <c r="M34" s="193"/>
      <c r="N34" s="193"/>
      <c r="O34" s="193"/>
      <c r="P34" s="149" t="s">
        <v>259</v>
      </c>
      <c r="Q34" s="173" t="s">
        <v>268</v>
      </c>
      <c r="R34" s="193"/>
      <c r="S34" s="193"/>
      <c r="T34" s="193"/>
      <c r="U34" s="193"/>
      <c r="V34" s="193"/>
      <c r="W34" s="193"/>
      <c r="X34" s="193"/>
      <c r="Y34" s="193"/>
      <c r="Z34" s="193"/>
      <c r="AA34" s="193"/>
      <c r="AB34" s="193"/>
      <c r="AC34" s="193"/>
      <c r="AD34" s="193"/>
      <c r="AE34" s="193"/>
      <c r="AF34" s="193"/>
      <c r="AG34" s="193"/>
      <c r="AH34" s="193"/>
      <c r="AI34" s="193"/>
      <c r="AJ34" s="193">
        <v>822</v>
      </c>
      <c r="AK34" s="193">
        <v>727</v>
      </c>
      <c r="AL34" s="193"/>
      <c r="AM34" s="193"/>
      <c r="AN34" s="193"/>
      <c r="AO34" s="193"/>
      <c r="AP34" s="150">
        <f t="shared" si="3"/>
        <v>1549</v>
      </c>
      <c r="AQ34" s="195"/>
      <c r="AR34" s="207" t="s">
        <v>372</v>
      </c>
      <c r="AS34" s="223" t="s">
        <v>683</v>
      </c>
      <c r="AT34" s="207" t="s">
        <v>373</v>
      </c>
      <c r="AU34" s="195" t="s">
        <v>194</v>
      </c>
      <c r="AV34" s="193" t="s">
        <v>262</v>
      </c>
    </row>
    <row r="35" spans="1:48" ht="98">
      <c r="A35" s="173"/>
      <c r="B35" s="173"/>
      <c r="C35" s="173">
        <v>9</v>
      </c>
      <c r="D35" s="150" t="s">
        <v>374</v>
      </c>
      <c r="E35" s="148" t="s">
        <v>375</v>
      </c>
      <c r="F35" s="148" t="s">
        <v>376</v>
      </c>
      <c r="G35" s="147" t="s">
        <v>276</v>
      </c>
      <c r="H35" s="155" t="s">
        <v>304</v>
      </c>
      <c r="I35" s="173" t="s">
        <v>257</v>
      </c>
      <c r="J35" s="148" t="s">
        <v>377</v>
      </c>
      <c r="K35" s="148" t="s">
        <v>258</v>
      </c>
      <c r="L35" s="193"/>
      <c r="M35" s="193"/>
      <c r="N35" s="193"/>
      <c r="O35" s="193"/>
      <c r="P35" s="149" t="s">
        <v>259</v>
      </c>
      <c r="Q35" s="147" t="s">
        <v>378</v>
      </c>
      <c r="R35" s="193"/>
      <c r="S35" s="193"/>
      <c r="T35" s="193"/>
      <c r="U35" s="193"/>
      <c r="V35" s="193"/>
      <c r="W35" s="193"/>
      <c r="X35" s="193"/>
      <c r="Y35" s="193"/>
      <c r="Z35" s="193"/>
      <c r="AA35" s="193"/>
      <c r="AB35" s="193"/>
      <c r="AC35" s="193"/>
      <c r="AD35" s="193"/>
      <c r="AE35" s="193"/>
      <c r="AF35" s="193"/>
      <c r="AG35" s="193"/>
      <c r="AH35" s="193"/>
      <c r="AI35" s="193"/>
      <c r="AJ35" s="224">
        <v>895</v>
      </c>
      <c r="AK35" s="224">
        <v>863</v>
      </c>
      <c r="AL35" s="224"/>
      <c r="AM35" s="224"/>
      <c r="AN35" s="224"/>
      <c r="AO35" s="224"/>
      <c r="AP35" s="224">
        <f>SUM(AJ35:AO35)</f>
        <v>1758</v>
      </c>
      <c r="AQ35" s="225" t="e">
        <f t="shared" si="2"/>
        <v>#DIV/0!</v>
      </c>
      <c r="AR35" s="612" t="s">
        <v>773</v>
      </c>
      <c r="AS35" s="221" t="s">
        <v>684</v>
      </c>
      <c r="AT35" s="226" t="s">
        <v>379</v>
      </c>
      <c r="AU35" s="195" t="s">
        <v>194</v>
      </c>
      <c r="AV35" s="193" t="s">
        <v>262</v>
      </c>
    </row>
    <row r="36" spans="1:48" ht="98">
      <c r="A36" s="173"/>
      <c r="B36" s="173"/>
      <c r="C36" s="173">
        <v>9</v>
      </c>
      <c r="D36" s="150" t="s">
        <v>374</v>
      </c>
      <c r="E36" s="148" t="s">
        <v>380</v>
      </c>
      <c r="F36" s="148" t="s">
        <v>381</v>
      </c>
      <c r="G36" s="147" t="s">
        <v>276</v>
      </c>
      <c r="H36" s="155" t="s">
        <v>304</v>
      </c>
      <c r="I36" s="173" t="s">
        <v>257</v>
      </c>
      <c r="J36" s="148" t="s">
        <v>382</v>
      </c>
      <c r="K36" s="148" t="s">
        <v>258</v>
      </c>
      <c r="L36" s="193"/>
      <c r="M36" s="193"/>
      <c r="N36" s="193"/>
      <c r="O36" s="193"/>
      <c r="P36" s="149" t="s">
        <v>259</v>
      </c>
      <c r="Q36" s="147" t="s">
        <v>378</v>
      </c>
      <c r="R36" s="193"/>
      <c r="S36" s="193"/>
      <c r="T36" s="193"/>
      <c r="U36" s="193"/>
      <c r="V36" s="193"/>
      <c r="W36" s="193"/>
      <c r="X36" s="193"/>
      <c r="Y36" s="193"/>
      <c r="Z36" s="193"/>
      <c r="AA36" s="193"/>
      <c r="AB36" s="193"/>
      <c r="AC36" s="193"/>
      <c r="AD36" s="193"/>
      <c r="AE36" s="193"/>
      <c r="AF36" s="193"/>
      <c r="AG36" s="193"/>
      <c r="AH36" s="193"/>
      <c r="AI36" s="193"/>
      <c r="AJ36" s="224">
        <v>646</v>
      </c>
      <c r="AK36" s="224">
        <v>603</v>
      </c>
      <c r="AL36" s="224"/>
      <c r="AM36" s="224"/>
      <c r="AN36" s="224"/>
      <c r="AO36" s="224"/>
      <c r="AP36" s="224">
        <f t="shared" ref="AP36:AP41" si="4">SUM(AJ36:AO36)</f>
        <v>1249</v>
      </c>
      <c r="AQ36" s="225" t="e">
        <f t="shared" si="2"/>
        <v>#DIV/0!</v>
      </c>
      <c r="AR36" s="612" t="s">
        <v>774</v>
      </c>
      <c r="AS36" s="221" t="s">
        <v>684</v>
      </c>
      <c r="AT36" s="226" t="s">
        <v>383</v>
      </c>
      <c r="AU36" s="195" t="s">
        <v>194</v>
      </c>
      <c r="AV36" s="193" t="s">
        <v>262</v>
      </c>
    </row>
    <row r="37" spans="1:48" ht="84">
      <c r="A37" s="173"/>
      <c r="B37" s="173"/>
      <c r="C37" s="173">
        <v>10</v>
      </c>
      <c r="D37" s="150" t="s">
        <v>384</v>
      </c>
      <c r="E37" s="148" t="s">
        <v>385</v>
      </c>
      <c r="F37" s="148" t="s">
        <v>386</v>
      </c>
      <c r="G37" s="147" t="s">
        <v>276</v>
      </c>
      <c r="H37" s="155" t="s">
        <v>304</v>
      </c>
      <c r="I37" s="173" t="s">
        <v>257</v>
      </c>
      <c r="J37" s="148" t="s">
        <v>387</v>
      </c>
      <c r="K37" s="148" t="s">
        <v>258</v>
      </c>
      <c r="L37" s="193"/>
      <c r="M37" s="193"/>
      <c r="N37" s="193"/>
      <c r="O37" s="193"/>
      <c r="P37" s="149" t="s">
        <v>259</v>
      </c>
      <c r="Q37" s="147" t="s">
        <v>378</v>
      </c>
      <c r="R37" s="193"/>
      <c r="S37" s="193"/>
      <c r="T37" s="193"/>
      <c r="U37" s="193"/>
      <c r="V37" s="193"/>
      <c r="W37" s="193"/>
      <c r="X37" s="193"/>
      <c r="Y37" s="193"/>
      <c r="Z37" s="193"/>
      <c r="AA37" s="193"/>
      <c r="AB37" s="193"/>
      <c r="AC37" s="193"/>
      <c r="AD37" s="193"/>
      <c r="AE37" s="193"/>
      <c r="AF37" s="193"/>
      <c r="AG37" s="193"/>
      <c r="AH37" s="193"/>
      <c r="AI37" s="193"/>
      <c r="AJ37" s="224">
        <v>148</v>
      </c>
      <c r="AK37" s="224">
        <v>180</v>
      </c>
      <c r="AL37" s="224"/>
      <c r="AM37" s="224"/>
      <c r="AN37" s="224"/>
      <c r="AO37" s="224"/>
      <c r="AP37" s="224">
        <f t="shared" si="4"/>
        <v>328</v>
      </c>
      <c r="AQ37" s="225" t="e">
        <f t="shared" si="2"/>
        <v>#DIV/0!</v>
      </c>
      <c r="AR37" s="612" t="s">
        <v>388</v>
      </c>
      <c r="AS37" s="221" t="s">
        <v>685</v>
      </c>
      <c r="AT37" s="226" t="s">
        <v>389</v>
      </c>
      <c r="AU37" s="195" t="s">
        <v>194</v>
      </c>
      <c r="AV37" s="193" t="s">
        <v>262</v>
      </c>
    </row>
    <row r="38" spans="1:48" ht="84">
      <c r="A38" s="173"/>
      <c r="B38" s="173"/>
      <c r="C38" s="173">
        <v>10</v>
      </c>
      <c r="D38" s="150" t="s">
        <v>384</v>
      </c>
      <c r="E38" s="148" t="s">
        <v>390</v>
      </c>
      <c r="F38" s="148" t="s">
        <v>391</v>
      </c>
      <c r="G38" s="147" t="s">
        <v>276</v>
      </c>
      <c r="H38" s="155" t="s">
        <v>304</v>
      </c>
      <c r="I38" s="173" t="s">
        <v>257</v>
      </c>
      <c r="J38" s="148" t="s">
        <v>391</v>
      </c>
      <c r="K38" s="148" t="s">
        <v>258</v>
      </c>
      <c r="L38" s="193"/>
      <c r="M38" s="193"/>
      <c r="N38" s="193"/>
      <c r="O38" s="193"/>
      <c r="P38" s="149" t="s">
        <v>259</v>
      </c>
      <c r="Q38" s="147" t="s">
        <v>378</v>
      </c>
      <c r="R38" s="193"/>
      <c r="S38" s="193"/>
      <c r="T38" s="193"/>
      <c r="U38" s="193"/>
      <c r="V38" s="193"/>
      <c r="W38" s="193"/>
      <c r="X38" s="193"/>
      <c r="Y38" s="193"/>
      <c r="Z38" s="193"/>
      <c r="AA38" s="193"/>
      <c r="AB38" s="193"/>
      <c r="AC38" s="193"/>
      <c r="AD38" s="193"/>
      <c r="AE38" s="193"/>
      <c r="AF38" s="193"/>
      <c r="AG38" s="193"/>
      <c r="AH38" s="193"/>
      <c r="AI38" s="193"/>
      <c r="AJ38" s="224">
        <v>71</v>
      </c>
      <c r="AK38" s="224">
        <v>110</v>
      </c>
      <c r="AL38" s="224"/>
      <c r="AM38" s="224"/>
      <c r="AN38" s="224"/>
      <c r="AO38" s="224"/>
      <c r="AP38" s="224">
        <f t="shared" si="4"/>
        <v>181</v>
      </c>
      <c r="AQ38" s="225" t="e">
        <f t="shared" si="2"/>
        <v>#DIV/0!</v>
      </c>
      <c r="AR38" s="612" t="s">
        <v>775</v>
      </c>
      <c r="AS38" s="221" t="s">
        <v>685</v>
      </c>
      <c r="AT38" s="226" t="s">
        <v>392</v>
      </c>
      <c r="AU38" s="195" t="s">
        <v>194</v>
      </c>
      <c r="AV38" s="193" t="s">
        <v>262</v>
      </c>
    </row>
    <row r="39" spans="1:48" ht="84">
      <c r="A39" s="173"/>
      <c r="B39" s="173"/>
      <c r="C39" s="173">
        <v>10</v>
      </c>
      <c r="D39" s="150" t="s">
        <v>384</v>
      </c>
      <c r="E39" s="148" t="s">
        <v>393</v>
      </c>
      <c r="F39" s="148" t="s">
        <v>394</v>
      </c>
      <c r="G39" s="147" t="s">
        <v>276</v>
      </c>
      <c r="H39" s="155" t="s">
        <v>304</v>
      </c>
      <c r="I39" s="173" t="s">
        <v>257</v>
      </c>
      <c r="J39" s="148" t="s">
        <v>395</v>
      </c>
      <c r="K39" s="148" t="s">
        <v>258</v>
      </c>
      <c r="L39" s="193"/>
      <c r="M39" s="193"/>
      <c r="N39" s="193"/>
      <c r="O39" s="193"/>
      <c r="P39" s="149" t="s">
        <v>259</v>
      </c>
      <c r="Q39" s="147" t="s">
        <v>378</v>
      </c>
      <c r="R39" s="193"/>
      <c r="S39" s="193"/>
      <c r="T39" s="193"/>
      <c r="U39" s="193"/>
      <c r="V39" s="193"/>
      <c r="W39" s="193"/>
      <c r="X39" s="193"/>
      <c r="Y39" s="193"/>
      <c r="Z39" s="193"/>
      <c r="AA39" s="193"/>
      <c r="AB39" s="193"/>
      <c r="AC39" s="193"/>
      <c r="AD39" s="193"/>
      <c r="AE39" s="193"/>
      <c r="AF39" s="193"/>
      <c r="AG39" s="193"/>
      <c r="AH39" s="193"/>
      <c r="AI39" s="193"/>
      <c r="AJ39" s="224">
        <v>70</v>
      </c>
      <c r="AK39" s="224">
        <v>77</v>
      </c>
      <c r="AL39" s="224"/>
      <c r="AM39" s="224"/>
      <c r="AN39" s="224"/>
      <c r="AO39" s="224"/>
      <c r="AP39" s="224">
        <f t="shared" si="4"/>
        <v>147</v>
      </c>
      <c r="AQ39" s="225" t="e">
        <f t="shared" si="2"/>
        <v>#DIV/0!</v>
      </c>
      <c r="AR39" s="612" t="s">
        <v>776</v>
      </c>
      <c r="AS39" s="221" t="s">
        <v>685</v>
      </c>
      <c r="AT39" s="226" t="s">
        <v>396</v>
      </c>
      <c r="AU39" s="195" t="s">
        <v>194</v>
      </c>
      <c r="AV39" s="193" t="s">
        <v>262</v>
      </c>
    </row>
    <row r="40" spans="1:48" ht="168">
      <c r="A40" s="173"/>
      <c r="B40" s="173"/>
      <c r="C40" s="173">
        <v>11</v>
      </c>
      <c r="D40" s="148" t="s">
        <v>397</v>
      </c>
      <c r="E40" s="148" t="s">
        <v>398</v>
      </c>
      <c r="F40" s="148" t="s">
        <v>399</v>
      </c>
      <c r="G40" s="147" t="s">
        <v>276</v>
      </c>
      <c r="H40" s="155" t="s">
        <v>304</v>
      </c>
      <c r="I40" s="173" t="s">
        <v>257</v>
      </c>
      <c r="J40" s="148" t="s">
        <v>400</v>
      </c>
      <c r="K40" s="148" t="s">
        <v>258</v>
      </c>
      <c r="L40" s="193"/>
      <c r="M40" s="193"/>
      <c r="N40" s="193"/>
      <c r="O40" s="193"/>
      <c r="P40" s="149" t="s">
        <v>259</v>
      </c>
      <c r="Q40" s="173" t="s">
        <v>401</v>
      </c>
      <c r="R40" s="193"/>
      <c r="S40" s="193"/>
      <c r="T40" s="193"/>
      <c r="U40" s="193"/>
      <c r="V40" s="193"/>
      <c r="W40" s="193"/>
      <c r="X40" s="193"/>
      <c r="Y40" s="193"/>
      <c r="Z40" s="193"/>
      <c r="AA40" s="193"/>
      <c r="AB40" s="193"/>
      <c r="AC40" s="193"/>
      <c r="AD40" s="193"/>
      <c r="AE40" s="193"/>
      <c r="AF40" s="193"/>
      <c r="AG40" s="193"/>
      <c r="AH40" s="193"/>
      <c r="AI40" s="193"/>
      <c r="AJ40" s="193">
        <v>64</v>
      </c>
      <c r="AK40" s="193">
        <v>0</v>
      </c>
      <c r="AL40" s="193"/>
      <c r="AM40" s="193"/>
      <c r="AN40" s="193"/>
      <c r="AO40" s="193"/>
      <c r="AP40" s="193">
        <f t="shared" si="4"/>
        <v>64</v>
      </c>
      <c r="AQ40" s="195" t="e">
        <f t="shared" si="2"/>
        <v>#DIV/0!</v>
      </c>
      <c r="AR40" s="209" t="s">
        <v>282</v>
      </c>
      <c r="AS40" s="221" t="s">
        <v>686</v>
      </c>
      <c r="AT40" s="209" t="s">
        <v>283</v>
      </c>
      <c r="AU40" s="209" t="s">
        <v>207</v>
      </c>
      <c r="AV40" s="153" t="s">
        <v>208</v>
      </c>
    </row>
    <row r="41" spans="1:48" ht="138.65" customHeight="1">
      <c r="A41" s="173"/>
      <c r="B41" s="173"/>
      <c r="C41" s="173">
        <v>12</v>
      </c>
      <c r="D41" s="148" t="s">
        <v>402</v>
      </c>
      <c r="E41" s="148" t="s">
        <v>403</v>
      </c>
      <c r="F41" s="193" t="s">
        <v>404</v>
      </c>
      <c r="G41" s="147" t="s">
        <v>276</v>
      </c>
      <c r="H41" s="155" t="s">
        <v>304</v>
      </c>
      <c r="I41" s="173" t="s">
        <v>257</v>
      </c>
      <c r="J41" s="150" t="s">
        <v>405</v>
      </c>
      <c r="K41" s="148" t="s">
        <v>258</v>
      </c>
      <c r="L41" s="193"/>
      <c r="M41" s="193"/>
      <c r="N41" s="193"/>
      <c r="O41" s="193"/>
      <c r="P41" s="149" t="s">
        <v>259</v>
      </c>
      <c r="Q41" s="173" t="s">
        <v>401</v>
      </c>
      <c r="R41" s="193"/>
      <c r="S41" s="193"/>
      <c r="T41" s="193"/>
      <c r="U41" s="193"/>
      <c r="V41" s="193"/>
      <c r="W41" s="193"/>
      <c r="X41" s="193"/>
      <c r="Y41" s="193"/>
      <c r="Z41" s="193"/>
      <c r="AA41" s="193"/>
      <c r="AB41" s="193"/>
      <c r="AC41" s="193"/>
      <c r="AD41" s="193"/>
      <c r="AE41" s="193"/>
      <c r="AF41" s="193"/>
      <c r="AG41" s="193"/>
      <c r="AH41" s="193"/>
      <c r="AI41" s="193"/>
      <c r="AJ41" s="193">
        <v>24</v>
      </c>
      <c r="AK41" s="193">
        <v>0</v>
      </c>
      <c r="AL41" s="193"/>
      <c r="AM41" s="193"/>
      <c r="AN41" s="193"/>
      <c r="AO41" s="193"/>
      <c r="AP41" s="193">
        <f t="shared" si="4"/>
        <v>24</v>
      </c>
      <c r="AQ41" s="195" t="e">
        <f t="shared" si="2"/>
        <v>#DIV/0!</v>
      </c>
      <c r="AR41" s="227" t="s">
        <v>406</v>
      </c>
      <c r="AS41" s="221" t="s">
        <v>687</v>
      </c>
      <c r="AT41" s="227" t="s">
        <v>407</v>
      </c>
      <c r="AU41" s="209" t="s">
        <v>207</v>
      </c>
      <c r="AV41" s="153" t="s">
        <v>208</v>
      </c>
    </row>
    <row r="42" spans="1:48" ht="162" customHeight="1">
      <c r="A42" s="173"/>
      <c r="B42" s="173"/>
      <c r="C42" s="173">
        <v>13</v>
      </c>
      <c r="D42" s="148" t="s">
        <v>408</v>
      </c>
      <c r="E42" s="148" t="s">
        <v>409</v>
      </c>
      <c r="F42" s="148" t="s">
        <v>410</v>
      </c>
      <c r="G42" s="147" t="s">
        <v>276</v>
      </c>
      <c r="H42" s="155" t="s">
        <v>304</v>
      </c>
      <c r="I42" s="173" t="s">
        <v>257</v>
      </c>
      <c r="J42" s="148" t="s">
        <v>411</v>
      </c>
      <c r="K42" s="148" t="s">
        <v>258</v>
      </c>
      <c r="L42" s="193"/>
      <c r="M42" s="193"/>
      <c r="N42" s="193"/>
      <c r="O42" s="193"/>
      <c r="P42" s="149" t="s">
        <v>259</v>
      </c>
      <c r="Q42" s="173" t="s">
        <v>401</v>
      </c>
      <c r="R42" s="193"/>
      <c r="S42" s="193"/>
      <c r="T42" s="193"/>
      <c r="U42" s="193"/>
      <c r="V42" s="193"/>
      <c r="W42" s="193"/>
      <c r="X42" s="193"/>
      <c r="Y42" s="193"/>
      <c r="Z42" s="193"/>
      <c r="AA42" s="193"/>
      <c r="AB42" s="193"/>
      <c r="AC42" s="193"/>
      <c r="AD42" s="193"/>
      <c r="AE42" s="193"/>
      <c r="AF42" s="193"/>
      <c r="AG42" s="193"/>
      <c r="AH42" s="193"/>
      <c r="AI42" s="193"/>
      <c r="AJ42" s="193">
        <v>88</v>
      </c>
      <c r="AK42" s="193">
        <v>0</v>
      </c>
      <c r="AL42" s="193"/>
      <c r="AM42" s="193"/>
      <c r="AN42" s="193"/>
      <c r="AO42" s="193"/>
      <c r="AP42" s="150">
        <f t="shared" ref="AP42:AP52" si="5">AJ42+AK42</f>
        <v>88</v>
      </c>
      <c r="AQ42" s="195" t="e">
        <f t="shared" si="2"/>
        <v>#DIV/0!</v>
      </c>
      <c r="AR42" s="227" t="s">
        <v>412</v>
      </c>
      <c r="AS42" s="221" t="s">
        <v>688</v>
      </c>
      <c r="AT42" s="227" t="s">
        <v>413</v>
      </c>
      <c r="AU42" s="209" t="s">
        <v>207</v>
      </c>
      <c r="AV42" s="153" t="s">
        <v>208</v>
      </c>
    </row>
    <row r="43" spans="1:48" ht="276.75" customHeight="1">
      <c r="A43" s="228"/>
      <c r="B43" s="228"/>
      <c r="C43" s="228">
        <v>14</v>
      </c>
      <c r="D43" s="208" t="s">
        <v>414</v>
      </c>
      <c r="E43" s="208" t="s">
        <v>415</v>
      </c>
      <c r="F43" s="209" t="s">
        <v>416</v>
      </c>
      <c r="G43" s="210" t="s">
        <v>276</v>
      </c>
      <c r="H43" s="229" t="s">
        <v>304</v>
      </c>
      <c r="I43" s="228" t="s">
        <v>257</v>
      </c>
      <c r="J43" s="209" t="s">
        <v>417</v>
      </c>
      <c r="K43" s="208" t="s">
        <v>258</v>
      </c>
      <c r="L43" s="224"/>
      <c r="M43" s="224"/>
      <c r="N43" s="224"/>
      <c r="O43" s="224"/>
      <c r="P43" s="230" t="s">
        <v>259</v>
      </c>
      <c r="Q43" s="228" t="s">
        <v>268</v>
      </c>
      <c r="R43" s="224"/>
      <c r="S43" s="224"/>
      <c r="T43" s="224"/>
      <c r="U43" s="224"/>
      <c r="V43" s="224"/>
      <c r="W43" s="224"/>
      <c r="X43" s="224"/>
      <c r="Y43" s="224"/>
      <c r="Z43" s="224"/>
      <c r="AA43" s="224"/>
      <c r="AB43" s="224"/>
      <c r="AC43" s="224"/>
      <c r="AD43" s="224"/>
      <c r="AE43" s="224"/>
      <c r="AF43" s="224"/>
      <c r="AG43" s="224"/>
      <c r="AH43" s="224"/>
      <c r="AI43" s="224"/>
      <c r="AJ43" s="224">
        <v>370</v>
      </c>
      <c r="AK43" s="224">
        <v>0</v>
      </c>
      <c r="AL43" s="224"/>
      <c r="AM43" s="224"/>
      <c r="AN43" s="224"/>
      <c r="AO43" s="224"/>
      <c r="AP43" s="150">
        <f t="shared" si="5"/>
        <v>370</v>
      </c>
      <c r="AQ43" s="225" t="e">
        <f t="shared" si="2"/>
        <v>#DIV/0!</v>
      </c>
      <c r="AR43" s="227" t="s">
        <v>720</v>
      </c>
      <c r="AS43" s="221" t="s">
        <v>689</v>
      </c>
      <c r="AT43" s="227" t="s">
        <v>722</v>
      </c>
      <c r="AU43" s="227" t="s">
        <v>423</v>
      </c>
      <c r="AV43" s="209" t="s">
        <v>424</v>
      </c>
    </row>
    <row r="44" spans="1:48" ht="196">
      <c r="A44" s="228"/>
      <c r="B44" s="228"/>
      <c r="C44" s="228">
        <v>15</v>
      </c>
      <c r="D44" s="208" t="s">
        <v>418</v>
      </c>
      <c r="E44" s="208" t="s">
        <v>419</v>
      </c>
      <c r="F44" s="209" t="s">
        <v>420</v>
      </c>
      <c r="G44" s="210" t="s">
        <v>276</v>
      </c>
      <c r="H44" s="229" t="s">
        <v>304</v>
      </c>
      <c r="I44" s="228" t="s">
        <v>257</v>
      </c>
      <c r="J44" s="209" t="s">
        <v>421</v>
      </c>
      <c r="K44" s="208" t="s">
        <v>258</v>
      </c>
      <c r="L44" s="224"/>
      <c r="M44" s="224"/>
      <c r="N44" s="224"/>
      <c r="O44" s="224"/>
      <c r="P44" s="230" t="s">
        <v>259</v>
      </c>
      <c r="Q44" s="228" t="s">
        <v>268</v>
      </c>
      <c r="R44" s="224"/>
      <c r="S44" s="224"/>
      <c r="T44" s="224"/>
      <c r="U44" s="224"/>
      <c r="V44" s="224"/>
      <c r="W44" s="224"/>
      <c r="X44" s="224"/>
      <c r="Y44" s="224"/>
      <c r="Z44" s="224"/>
      <c r="AA44" s="224"/>
      <c r="AB44" s="224"/>
      <c r="AC44" s="224"/>
      <c r="AD44" s="224"/>
      <c r="AE44" s="224"/>
      <c r="AF44" s="224"/>
      <c r="AG44" s="224"/>
      <c r="AH44" s="224"/>
      <c r="AI44" s="224"/>
      <c r="AJ44" s="224">
        <v>116</v>
      </c>
      <c r="AK44" s="224">
        <v>0</v>
      </c>
      <c r="AL44" s="224"/>
      <c r="AM44" s="224"/>
      <c r="AN44" s="224"/>
      <c r="AO44" s="224"/>
      <c r="AP44" s="150">
        <f t="shared" si="5"/>
        <v>116</v>
      </c>
      <c r="AQ44" s="225" t="e">
        <f t="shared" si="2"/>
        <v>#DIV/0!</v>
      </c>
      <c r="AR44" s="227" t="s">
        <v>422</v>
      </c>
      <c r="AS44" s="221" t="s">
        <v>689</v>
      </c>
      <c r="AT44" s="227" t="s">
        <v>721</v>
      </c>
      <c r="AU44" s="227" t="s">
        <v>423</v>
      </c>
      <c r="AV44" s="209" t="s">
        <v>424</v>
      </c>
    </row>
    <row r="45" spans="1:48" ht="177" customHeight="1">
      <c r="A45" s="173"/>
      <c r="B45" s="173"/>
      <c r="C45" s="173">
        <v>16</v>
      </c>
      <c r="D45" s="148" t="s">
        <v>425</v>
      </c>
      <c r="E45" s="148" t="s">
        <v>426</v>
      </c>
      <c r="F45" s="148" t="s">
        <v>427</v>
      </c>
      <c r="G45" s="147" t="s">
        <v>276</v>
      </c>
      <c r="H45" s="155" t="s">
        <v>304</v>
      </c>
      <c r="I45" s="173" t="s">
        <v>257</v>
      </c>
      <c r="J45" s="148" t="s">
        <v>428</v>
      </c>
      <c r="K45" s="148" t="s">
        <v>258</v>
      </c>
      <c r="L45" s="193"/>
      <c r="M45" s="193"/>
      <c r="N45" s="193"/>
      <c r="O45" s="193"/>
      <c r="P45" s="149" t="s">
        <v>259</v>
      </c>
      <c r="Q45" s="173" t="s">
        <v>268</v>
      </c>
      <c r="R45" s="193"/>
      <c r="S45" s="193"/>
      <c r="T45" s="193"/>
      <c r="U45" s="193"/>
      <c r="V45" s="193"/>
      <c r="W45" s="193"/>
      <c r="X45" s="193"/>
      <c r="Y45" s="193"/>
      <c r="Z45" s="193"/>
      <c r="AA45" s="193"/>
      <c r="AB45" s="193"/>
      <c r="AC45" s="193"/>
      <c r="AD45" s="193"/>
      <c r="AE45" s="193"/>
      <c r="AF45" s="193"/>
      <c r="AG45" s="193"/>
      <c r="AH45" s="193"/>
      <c r="AI45" s="193"/>
      <c r="AJ45" s="150">
        <v>262</v>
      </c>
      <c r="AK45" s="150">
        <v>0</v>
      </c>
      <c r="AL45" s="150"/>
      <c r="AM45" s="150"/>
      <c r="AN45" s="150"/>
      <c r="AO45" s="150"/>
      <c r="AP45" s="150">
        <f t="shared" si="5"/>
        <v>262</v>
      </c>
      <c r="AQ45" s="195" t="e">
        <f>AP45/AC45</f>
        <v>#DIV/0!</v>
      </c>
      <c r="AR45" s="150" t="s">
        <v>299</v>
      </c>
      <c r="AS45" s="222" t="s">
        <v>690</v>
      </c>
      <c r="AT45" s="150" t="s">
        <v>300</v>
      </c>
      <c r="AU45" s="202" t="s">
        <v>194</v>
      </c>
      <c r="AV45" s="206" t="s">
        <v>262</v>
      </c>
    </row>
    <row r="46" spans="1:48" ht="409.5" customHeight="1">
      <c r="A46" s="173"/>
      <c r="B46" s="173"/>
      <c r="C46" s="173">
        <v>17</v>
      </c>
      <c r="D46" s="148" t="s">
        <v>429</v>
      </c>
      <c r="E46" s="148" t="s">
        <v>430</v>
      </c>
      <c r="F46" s="150" t="s">
        <v>431</v>
      </c>
      <c r="G46" s="147" t="s">
        <v>276</v>
      </c>
      <c r="H46" s="155" t="s">
        <v>304</v>
      </c>
      <c r="I46" s="173" t="s">
        <v>257</v>
      </c>
      <c r="J46" s="150" t="s">
        <v>432</v>
      </c>
      <c r="K46" s="148" t="s">
        <v>258</v>
      </c>
      <c r="L46" s="193"/>
      <c r="M46" s="193"/>
      <c r="N46" s="193"/>
      <c r="O46" s="193"/>
      <c r="P46" s="149" t="s">
        <v>259</v>
      </c>
      <c r="Q46" s="147" t="s">
        <v>723</v>
      </c>
      <c r="R46" s="193"/>
      <c r="S46" s="193"/>
      <c r="T46" s="193"/>
      <c r="U46" s="193"/>
      <c r="V46" s="193"/>
      <c r="W46" s="193"/>
      <c r="X46" s="193"/>
      <c r="Y46" s="193"/>
      <c r="Z46" s="193"/>
      <c r="AA46" s="193"/>
      <c r="AB46" s="193"/>
      <c r="AC46" s="193"/>
      <c r="AD46" s="193"/>
      <c r="AE46" s="193"/>
      <c r="AF46" s="193"/>
      <c r="AG46" s="193"/>
      <c r="AH46" s="193"/>
      <c r="AI46" s="193"/>
      <c r="AJ46" s="193">
        <v>4</v>
      </c>
      <c r="AK46" s="193">
        <v>0</v>
      </c>
      <c r="AL46" s="193"/>
      <c r="AM46" s="193"/>
      <c r="AN46" s="193"/>
      <c r="AO46" s="193"/>
      <c r="AP46" s="150">
        <f t="shared" si="5"/>
        <v>4</v>
      </c>
      <c r="AQ46" s="195" t="e">
        <f t="shared" si="2"/>
        <v>#DIV/0!</v>
      </c>
      <c r="AR46" s="207" t="s">
        <v>724</v>
      </c>
      <c r="AS46" s="223" t="s">
        <v>691</v>
      </c>
      <c r="AT46" s="207" t="s">
        <v>725</v>
      </c>
      <c r="AU46" s="202" t="s">
        <v>194</v>
      </c>
      <c r="AV46" s="206" t="s">
        <v>262</v>
      </c>
    </row>
    <row r="47" spans="1:48" ht="294.75" customHeight="1">
      <c r="A47" s="173"/>
      <c r="B47" s="173"/>
      <c r="C47" s="173">
        <v>18</v>
      </c>
      <c r="D47" s="148" t="s">
        <v>436</v>
      </c>
      <c r="E47" s="148" t="s">
        <v>437</v>
      </c>
      <c r="F47" s="150" t="s">
        <v>438</v>
      </c>
      <c r="G47" s="147" t="s">
        <v>276</v>
      </c>
      <c r="H47" s="155" t="s">
        <v>304</v>
      </c>
      <c r="I47" s="173" t="s">
        <v>257</v>
      </c>
      <c r="J47" s="150" t="s">
        <v>439</v>
      </c>
      <c r="K47" s="148" t="s">
        <v>258</v>
      </c>
      <c r="L47" s="193"/>
      <c r="M47" s="193"/>
      <c r="N47" s="193"/>
      <c r="O47" s="193"/>
      <c r="P47" s="149" t="s">
        <v>259</v>
      </c>
      <c r="Q47" s="147" t="s">
        <v>433</v>
      </c>
      <c r="R47" s="193"/>
      <c r="S47" s="193"/>
      <c r="T47" s="193"/>
      <c r="U47" s="193"/>
      <c r="V47" s="193"/>
      <c r="W47" s="193"/>
      <c r="X47" s="193"/>
      <c r="Y47" s="193"/>
      <c r="Z47" s="193"/>
      <c r="AA47" s="193"/>
      <c r="AB47" s="193"/>
      <c r="AC47" s="193"/>
      <c r="AD47" s="193"/>
      <c r="AE47" s="193"/>
      <c r="AF47" s="193"/>
      <c r="AG47" s="193"/>
      <c r="AH47" s="193"/>
      <c r="AI47" s="193"/>
      <c r="AJ47" s="193">
        <v>1929</v>
      </c>
      <c r="AK47" s="193">
        <v>586</v>
      </c>
      <c r="AL47" s="193"/>
      <c r="AM47" s="193"/>
      <c r="AN47" s="193"/>
      <c r="AO47" s="193"/>
      <c r="AP47" s="150">
        <f t="shared" si="5"/>
        <v>2515</v>
      </c>
      <c r="AQ47" s="195" t="e">
        <f t="shared" si="2"/>
        <v>#DIV/0!</v>
      </c>
      <c r="AR47" s="207" t="s">
        <v>434</v>
      </c>
      <c r="AS47" s="223" t="s">
        <v>692</v>
      </c>
      <c r="AT47" s="207" t="s">
        <v>435</v>
      </c>
      <c r="AU47" s="202" t="s">
        <v>194</v>
      </c>
      <c r="AV47" s="206" t="s">
        <v>262</v>
      </c>
    </row>
    <row r="48" spans="1:48" ht="298.5" customHeight="1">
      <c r="A48" s="173"/>
      <c r="B48" s="173"/>
      <c r="C48" s="173">
        <v>19</v>
      </c>
      <c r="D48" s="148" t="s">
        <v>440</v>
      </c>
      <c r="E48" s="148" t="s">
        <v>441</v>
      </c>
      <c r="F48" s="150" t="s">
        <v>442</v>
      </c>
      <c r="G48" s="147" t="s">
        <v>276</v>
      </c>
      <c r="H48" s="155" t="s">
        <v>304</v>
      </c>
      <c r="I48" s="173" t="s">
        <v>257</v>
      </c>
      <c r="J48" s="150" t="s">
        <v>443</v>
      </c>
      <c r="K48" s="148" t="s">
        <v>258</v>
      </c>
      <c r="L48" s="193"/>
      <c r="M48" s="193"/>
      <c r="N48" s="193"/>
      <c r="O48" s="193"/>
      <c r="P48" s="149" t="s">
        <v>259</v>
      </c>
      <c r="Q48" s="147" t="s">
        <v>433</v>
      </c>
      <c r="R48" s="193"/>
      <c r="S48" s="193"/>
      <c r="T48" s="193"/>
      <c r="U48" s="193"/>
      <c r="V48" s="193"/>
      <c r="W48" s="193"/>
      <c r="X48" s="193"/>
      <c r="Y48" s="193"/>
      <c r="Z48" s="193"/>
      <c r="AA48" s="193"/>
      <c r="AB48" s="193"/>
      <c r="AC48" s="193"/>
      <c r="AD48" s="193"/>
      <c r="AE48" s="193"/>
      <c r="AF48" s="193"/>
      <c r="AG48" s="193"/>
      <c r="AH48" s="193"/>
      <c r="AI48" s="193"/>
      <c r="AJ48" s="193">
        <v>27</v>
      </c>
      <c r="AK48" s="193">
        <v>13</v>
      </c>
      <c r="AL48" s="193"/>
      <c r="AM48" s="193"/>
      <c r="AN48" s="193"/>
      <c r="AO48" s="193"/>
      <c r="AP48" s="150">
        <f t="shared" si="5"/>
        <v>40</v>
      </c>
      <c r="AQ48" s="195" t="e">
        <f t="shared" si="2"/>
        <v>#DIV/0!</v>
      </c>
      <c r="AR48" s="207" t="s">
        <v>444</v>
      </c>
      <c r="AS48" s="223" t="s">
        <v>693</v>
      </c>
      <c r="AT48" s="207" t="s">
        <v>445</v>
      </c>
      <c r="AU48" s="202" t="s">
        <v>194</v>
      </c>
      <c r="AV48" s="206" t="s">
        <v>262</v>
      </c>
    </row>
    <row r="49" spans="1:48" ht="360" customHeight="1">
      <c r="A49" s="173"/>
      <c r="B49" s="173"/>
      <c r="C49" s="173">
        <v>20</v>
      </c>
      <c r="D49" s="148" t="s">
        <v>446</v>
      </c>
      <c r="E49" s="148" t="s">
        <v>447</v>
      </c>
      <c r="F49" s="148" t="s">
        <v>448</v>
      </c>
      <c r="G49" s="147" t="s">
        <v>276</v>
      </c>
      <c r="H49" s="147" t="s">
        <v>449</v>
      </c>
      <c r="I49" s="147" t="s">
        <v>257</v>
      </c>
      <c r="J49" s="148" t="s">
        <v>450</v>
      </c>
      <c r="K49" s="148" t="s">
        <v>258</v>
      </c>
      <c r="L49" s="193"/>
      <c r="M49" s="193"/>
      <c r="N49" s="193"/>
      <c r="O49" s="193"/>
      <c r="P49" s="149" t="s">
        <v>259</v>
      </c>
      <c r="Q49" s="149" t="s">
        <v>451</v>
      </c>
      <c r="R49" s="193"/>
      <c r="S49" s="193"/>
      <c r="T49" s="193"/>
      <c r="U49" s="193"/>
      <c r="V49" s="193"/>
      <c r="W49" s="193"/>
      <c r="X49" s="193"/>
      <c r="Y49" s="193"/>
      <c r="Z49" s="193"/>
      <c r="AA49" s="193"/>
      <c r="AB49" s="193"/>
      <c r="AC49" s="193"/>
      <c r="AD49" s="193"/>
      <c r="AE49" s="193"/>
      <c r="AF49" s="193"/>
      <c r="AG49" s="193"/>
      <c r="AH49" s="193"/>
      <c r="AI49" s="193"/>
      <c r="AJ49" s="193">
        <v>1132</v>
      </c>
      <c r="AK49" s="193">
        <v>369</v>
      </c>
      <c r="AL49" s="193"/>
      <c r="AM49" s="193"/>
      <c r="AN49" s="193"/>
      <c r="AO49" s="193"/>
      <c r="AP49" s="150">
        <f t="shared" si="5"/>
        <v>1501</v>
      </c>
      <c r="AQ49" s="195" t="e">
        <f t="shared" si="2"/>
        <v>#DIV/0!</v>
      </c>
      <c r="AR49" s="207" t="s">
        <v>726</v>
      </c>
      <c r="AS49" s="223" t="s">
        <v>694</v>
      </c>
      <c r="AT49" s="207" t="s">
        <v>727</v>
      </c>
      <c r="AU49" s="202" t="s">
        <v>194</v>
      </c>
      <c r="AV49" s="206" t="s">
        <v>262</v>
      </c>
    </row>
    <row r="50" spans="1:48" ht="357" customHeight="1">
      <c r="A50" s="173"/>
      <c r="B50" s="173"/>
      <c r="C50" s="173">
        <v>21</v>
      </c>
      <c r="D50" s="148" t="s">
        <v>452</v>
      </c>
      <c r="E50" s="148" t="s">
        <v>453</v>
      </c>
      <c r="F50" s="148" t="s">
        <v>454</v>
      </c>
      <c r="G50" s="147" t="s">
        <v>276</v>
      </c>
      <c r="H50" s="147" t="s">
        <v>449</v>
      </c>
      <c r="I50" s="147" t="s">
        <v>257</v>
      </c>
      <c r="J50" s="148" t="s">
        <v>455</v>
      </c>
      <c r="K50" s="148" t="s">
        <v>258</v>
      </c>
      <c r="L50" s="193"/>
      <c r="M50" s="193"/>
      <c r="N50" s="193"/>
      <c r="O50" s="193"/>
      <c r="P50" s="149" t="s">
        <v>259</v>
      </c>
      <c r="Q50" s="149" t="s">
        <v>451</v>
      </c>
      <c r="R50" s="193"/>
      <c r="S50" s="193"/>
      <c r="T50" s="193"/>
      <c r="U50" s="193"/>
      <c r="V50" s="193"/>
      <c r="W50" s="193"/>
      <c r="X50" s="193"/>
      <c r="Y50" s="193"/>
      <c r="Z50" s="193"/>
      <c r="AA50" s="193"/>
      <c r="AB50" s="193"/>
      <c r="AC50" s="193"/>
      <c r="AD50" s="193"/>
      <c r="AE50" s="193"/>
      <c r="AF50" s="193"/>
      <c r="AG50" s="193"/>
      <c r="AH50" s="193"/>
      <c r="AI50" s="193"/>
      <c r="AJ50" s="193">
        <v>6</v>
      </c>
      <c r="AK50" s="193">
        <v>0</v>
      </c>
      <c r="AL50" s="193"/>
      <c r="AM50" s="193"/>
      <c r="AN50" s="193"/>
      <c r="AO50" s="193"/>
      <c r="AP50" s="150">
        <f t="shared" si="5"/>
        <v>6</v>
      </c>
      <c r="AQ50" s="195" t="e">
        <f t="shared" si="2"/>
        <v>#DIV/0!</v>
      </c>
      <c r="AR50" s="207" t="s">
        <v>456</v>
      </c>
      <c r="AS50" s="223" t="s">
        <v>695</v>
      </c>
      <c r="AT50" s="207" t="s">
        <v>457</v>
      </c>
      <c r="AU50" s="202" t="s">
        <v>194</v>
      </c>
      <c r="AV50" s="206" t="s">
        <v>262</v>
      </c>
    </row>
    <row r="51" spans="1:48" ht="318.75" customHeight="1">
      <c r="A51" s="173"/>
      <c r="B51" s="173"/>
      <c r="C51" s="173">
        <v>22</v>
      </c>
      <c r="D51" s="148" t="s">
        <v>458</v>
      </c>
      <c r="E51" s="148" t="s">
        <v>459</v>
      </c>
      <c r="F51" s="148" t="s">
        <v>460</v>
      </c>
      <c r="G51" s="147" t="s">
        <v>276</v>
      </c>
      <c r="H51" s="147" t="s">
        <v>449</v>
      </c>
      <c r="I51" s="147" t="s">
        <v>257</v>
      </c>
      <c r="J51" s="148" t="s">
        <v>461</v>
      </c>
      <c r="K51" s="148" t="s">
        <v>258</v>
      </c>
      <c r="L51" s="193"/>
      <c r="M51" s="193"/>
      <c r="N51" s="193"/>
      <c r="O51" s="193"/>
      <c r="P51" s="149" t="s">
        <v>259</v>
      </c>
      <c r="Q51" s="149" t="s">
        <v>451</v>
      </c>
      <c r="R51" s="193"/>
      <c r="S51" s="193"/>
      <c r="T51" s="193"/>
      <c r="U51" s="193"/>
      <c r="V51" s="193"/>
      <c r="W51" s="193"/>
      <c r="X51" s="193"/>
      <c r="Y51" s="193"/>
      <c r="Z51" s="193"/>
      <c r="AA51" s="193"/>
      <c r="AB51" s="193"/>
      <c r="AC51" s="193"/>
      <c r="AD51" s="193"/>
      <c r="AE51" s="193"/>
      <c r="AF51" s="193"/>
      <c r="AG51" s="193"/>
      <c r="AH51" s="193"/>
      <c r="AI51" s="193"/>
      <c r="AJ51" s="193">
        <v>6</v>
      </c>
      <c r="AK51" s="193">
        <v>0</v>
      </c>
      <c r="AL51" s="193"/>
      <c r="AM51" s="193"/>
      <c r="AN51" s="193"/>
      <c r="AO51" s="193"/>
      <c r="AP51" s="150">
        <f t="shared" si="5"/>
        <v>6</v>
      </c>
      <c r="AQ51" s="195" t="e">
        <f t="shared" si="2"/>
        <v>#DIV/0!</v>
      </c>
      <c r="AR51" s="207" t="s">
        <v>462</v>
      </c>
      <c r="AS51" s="223" t="s">
        <v>696</v>
      </c>
      <c r="AT51" s="207" t="s">
        <v>463</v>
      </c>
      <c r="AU51" s="202" t="s">
        <v>194</v>
      </c>
      <c r="AV51" s="206" t="s">
        <v>262</v>
      </c>
    </row>
    <row r="52" spans="1:48" ht="409.6" customHeight="1">
      <c r="A52" s="173"/>
      <c r="B52" s="173"/>
      <c r="C52" s="173">
        <v>23</v>
      </c>
      <c r="D52" s="208" t="s">
        <v>464</v>
      </c>
      <c r="E52" s="208" t="s">
        <v>465</v>
      </c>
      <c r="F52" s="209" t="s">
        <v>466</v>
      </c>
      <c r="G52" s="210"/>
      <c r="H52" s="211" t="s">
        <v>304</v>
      </c>
      <c r="I52" s="210" t="s">
        <v>257</v>
      </c>
      <c r="J52" s="209" t="s">
        <v>467</v>
      </c>
      <c r="K52" s="148" t="s">
        <v>258</v>
      </c>
      <c r="L52" s="193"/>
      <c r="M52" s="193"/>
      <c r="N52" s="193"/>
      <c r="O52" s="193"/>
      <c r="P52" s="149" t="s">
        <v>259</v>
      </c>
      <c r="Q52" s="149" t="s">
        <v>451</v>
      </c>
      <c r="R52" s="193"/>
      <c r="S52" s="193"/>
      <c r="T52" s="193"/>
      <c r="U52" s="193"/>
      <c r="V52" s="193"/>
      <c r="W52" s="193"/>
      <c r="X52" s="193"/>
      <c r="Y52" s="193"/>
      <c r="Z52" s="193"/>
      <c r="AA52" s="193"/>
      <c r="AB52" s="193"/>
      <c r="AC52" s="193"/>
      <c r="AD52" s="193"/>
      <c r="AE52" s="193"/>
      <c r="AF52" s="193"/>
      <c r="AG52" s="193"/>
      <c r="AH52" s="193"/>
      <c r="AI52" s="193"/>
      <c r="AJ52" s="193">
        <v>6</v>
      </c>
      <c r="AK52" s="193">
        <v>0</v>
      </c>
      <c r="AL52" s="193"/>
      <c r="AM52" s="193"/>
      <c r="AN52" s="193"/>
      <c r="AO52" s="193"/>
      <c r="AP52" s="150">
        <f t="shared" si="5"/>
        <v>6</v>
      </c>
      <c r="AQ52" s="195" t="e">
        <f t="shared" si="2"/>
        <v>#DIV/0!</v>
      </c>
      <c r="AR52" s="207" t="s">
        <v>728</v>
      </c>
      <c r="AS52" s="223" t="s">
        <v>697</v>
      </c>
      <c r="AT52" s="207" t="s">
        <v>729</v>
      </c>
      <c r="AU52" s="202" t="s">
        <v>194</v>
      </c>
      <c r="AV52" s="206" t="s">
        <v>262</v>
      </c>
    </row>
    <row r="53" spans="1:48" ht="183.75" customHeight="1">
      <c r="A53" s="173"/>
      <c r="B53" s="173"/>
      <c r="C53" s="173">
        <v>24</v>
      </c>
      <c r="D53" s="148" t="s">
        <v>468</v>
      </c>
      <c r="E53" s="148" t="s">
        <v>469</v>
      </c>
      <c r="F53" s="150" t="s">
        <v>470</v>
      </c>
      <c r="G53" s="147" t="s">
        <v>276</v>
      </c>
      <c r="H53" s="155" t="s">
        <v>304</v>
      </c>
      <c r="I53" s="173" t="s">
        <v>257</v>
      </c>
      <c r="J53" s="150" t="s">
        <v>471</v>
      </c>
      <c r="K53" s="148" t="s">
        <v>258</v>
      </c>
      <c r="L53" s="193"/>
      <c r="M53" s="193"/>
      <c r="N53" s="193"/>
      <c r="O53" s="193"/>
      <c r="P53" s="149" t="s">
        <v>259</v>
      </c>
      <c r="Q53" s="147" t="s">
        <v>472</v>
      </c>
      <c r="R53" s="193"/>
      <c r="S53" s="193"/>
      <c r="T53" s="193"/>
      <c r="U53" s="193"/>
      <c r="V53" s="193"/>
      <c r="W53" s="193"/>
      <c r="X53" s="193"/>
      <c r="Y53" s="193"/>
      <c r="Z53" s="193"/>
      <c r="AA53" s="193"/>
      <c r="AB53" s="193"/>
      <c r="AC53" s="193"/>
      <c r="AD53" s="193"/>
      <c r="AE53" s="193"/>
      <c r="AF53" s="193"/>
      <c r="AG53" s="193"/>
      <c r="AH53" s="193"/>
      <c r="AI53" s="193"/>
      <c r="AJ53" s="106">
        <v>6</v>
      </c>
      <c r="AK53" s="106">
        <v>0</v>
      </c>
      <c r="AL53" s="106"/>
      <c r="AM53" s="106"/>
      <c r="AN53" s="106"/>
      <c r="AO53" s="106"/>
      <c r="AP53" s="106">
        <f>AJ53+AK53</f>
        <v>6</v>
      </c>
      <c r="AQ53" s="107"/>
      <c r="AR53" s="169" t="s">
        <v>730</v>
      </c>
      <c r="AS53" s="223" t="s">
        <v>698</v>
      </c>
      <c r="AT53" s="169" t="s">
        <v>731</v>
      </c>
      <c r="AU53" s="169" t="s">
        <v>473</v>
      </c>
      <c r="AV53" s="94" t="s">
        <v>474</v>
      </c>
    </row>
    <row r="54" spans="1:48" ht="108.65" customHeight="1">
      <c r="A54" s="173"/>
      <c r="B54" s="173"/>
      <c r="C54" s="173">
        <v>25</v>
      </c>
      <c r="D54" s="148" t="s">
        <v>475</v>
      </c>
      <c r="E54" s="148" t="s">
        <v>476</v>
      </c>
      <c r="F54" s="150" t="s">
        <v>477</v>
      </c>
      <c r="G54" s="147" t="s">
        <v>276</v>
      </c>
      <c r="H54" s="155" t="s">
        <v>304</v>
      </c>
      <c r="I54" s="173" t="s">
        <v>257</v>
      </c>
      <c r="J54" s="150" t="s">
        <v>478</v>
      </c>
      <c r="K54" s="148" t="s">
        <v>258</v>
      </c>
      <c r="L54" s="193"/>
      <c r="M54" s="193"/>
      <c r="N54" s="193"/>
      <c r="O54" s="193"/>
      <c r="P54" s="149" t="s">
        <v>259</v>
      </c>
      <c r="Q54" s="147" t="s">
        <v>472</v>
      </c>
      <c r="R54" s="193"/>
      <c r="S54" s="193"/>
      <c r="T54" s="193"/>
      <c r="U54" s="193"/>
      <c r="V54" s="193"/>
      <c r="W54" s="193"/>
      <c r="X54" s="193"/>
      <c r="Y54" s="193"/>
      <c r="Z54" s="193"/>
      <c r="AA54" s="193"/>
      <c r="AB54" s="193"/>
      <c r="AC54" s="193"/>
      <c r="AD54" s="193"/>
      <c r="AE54" s="193"/>
      <c r="AF54" s="193"/>
      <c r="AG54" s="193"/>
      <c r="AH54" s="193"/>
      <c r="AI54" s="193"/>
      <c r="AJ54" s="106">
        <v>5</v>
      </c>
      <c r="AK54" s="106">
        <v>4</v>
      </c>
      <c r="AL54" s="106"/>
      <c r="AM54" s="106"/>
      <c r="AN54" s="106"/>
      <c r="AO54" s="106"/>
      <c r="AP54" s="106">
        <f>AJ54+AK54</f>
        <v>9</v>
      </c>
      <c r="AQ54" s="107"/>
      <c r="AR54" s="169" t="s">
        <v>479</v>
      </c>
      <c r="AS54" s="223" t="s">
        <v>699</v>
      </c>
      <c r="AT54" s="168" t="s">
        <v>732</v>
      </c>
      <c r="AU54" s="169" t="s">
        <v>480</v>
      </c>
      <c r="AV54" s="106" t="s">
        <v>262</v>
      </c>
    </row>
    <row r="55" spans="1:48" ht="84" customHeight="1">
      <c r="A55" s="173"/>
      <c r="B55" s="173"/>
      <c r="C55" s="173">
        <v>26</v>
      </c>
      <c r="D55" s="148" t="s">
        <v>481</v>
      </c>
      <c r="E55" s="148" t="s">
        <v>482</v>
      </c>
      <c r="F55" s="150" t="s">
        <v>483</v>
      </c>
      <c r="G55" s="147" t="s">
        <v>276</v>
      </c>
      <c r="H55" s="155" t="s">
        <v>304</v>
      </c>
      <c r="I55" s="173" t="s">
        <v>257</v>
      </c>
      <c r="J55" s="150" t="s">
        <v>484</v>
      </c>
      <c r="K55" s="148" t="s">
        <v>258</v>
      </c>
      <c r="L55" s="193"/>
      <c r="M55" s="193"/>
      <c r="N55" s="193"/>
      <c r="O55" s="193"/>
      <c r="P55" s="149" t="s">
        <v>259</v>
      </c>
      <c r="Q55" s="147" t="s">
        <v>472</v>
      </c>
      <c r="R55" s="193"/>
      <c r="S55" s="193"/>
      <c r="T55" s="193"/>
      <c r="U55" s="193"/>
      <c r="V55" s="193"/>
      <c r="W55" s="193"/>
      <c r="X55" s="193"/>
      <c r="Y55" s="193"/>
      <c r="Z55" s="193"/>
      <c r="AA55" s="193"/>
      <c r="AB55" s="193"/>
      <c r="AC55" s="193"/>
      <c r="AD55" s="193"/>
      <c r="AE55" s="193"/>
      <c r="AF55" s="193"/>
      <c r="AG55" s="193"/>
      <c r="AH55" s="193"/>
      <c r="AI55" s="193"/>
      <c r="AJ55" s="193"/>
      <c r="AK55" s="193"/>
      <c r="AL55" s="193"/>
      <c r="AM55" s="193"/>
      <c r="AN55" s="193"/>
      <c r="AO55" s="193"/>
      <c r="AP55" s="106">
        <f t="shared" ref="AP55:AP57" si="6">AJ55+AK55</f>
        <v>0</v>
      </c>
      <c r="AQ55" s="195" t="e">
        <f t="shared" si="2"/>
        <v>#DIV/0!</v>
      </c>
      <c r="AR55" s="195" t="s">
        <v>735</v>
      </c>
      <c r="AS55" s="106" t="s">
        <v>262</v>
      </c>
      <c r="AT55" s="106" t="s">
        <v>262</v>
      </c>
      <c r="AU55" s="207" t="s">
        <v>736</v>
      </c>
      <c r="AV55" s="94" t="s">
        <v>208</v>
      </c>
    </row>
    <row r="56" spans="1:48" ht="125.25" customHeight="1">
      <c r="A56" s="173"/>
      <c r="B56" s="173"/>
      <c r="C56" s="173">
        <v>27</v>
      </c>
      <c r="D56" s="148" t="s">
        <v>485</v>
      </c>
      <c r="E56" s="148" t="s">
        <v>486</v>
      </c>
      <c r="F56" s="150" t="s">
        <v>487</v>
      </c>
      <c r="G56" s="147" t="s">
        <v>276</v>
      </c>
      <c r="H56" s="155" t="s">
        <v>304</v>
      </c>
      <c r="I56" s="173" t="s">
        <v>257</v>
      </c>
      <c r="J56" s="150" t="s">
        <v>488</v>
      </c>
      <c r="K56" s="148" t="s">
        <v>258</v>
      </c>
      <c r="L56" s="193"/>
      <c r="M56" s="193"/>
      <c r="N56" s="193"/>
      <c r="O56" s="193"/>
      <c r="P56" s="149" t="s">
        <v>259</v>
      </c>
      <c r="Q56" s="147" t="s">
        <v>472</v>
      </c>
      <c r="R56" s="193"/>
      <c r="S56" s="193"/>
      <c r="T56" s="193"/>
      <c r="U56" s="193"/>
      <c r="V56" s="193"/>
      <c r="W56" s="193"/>
      <c r="X56" s="193"/>
      <c r="Y56" s="193"/>
      <c r="Z56" s="193"/>
      <c r="AA56" s="193"/>
      <c r="AB56" s="193"/>
      <c r="AC56" s="193"/>
      <c r="AD56" s="193"/>
      <c r="AE56" s="193"/>
      <c r="AF56" s="193"/>
      <c r="AG56" s="193"/>
      <c r="AH56" s="193"/>
      <c r="AI56" s="193"/>
      <c r="AJ56" s="106">
        <v>33</v>
      </c>
      <c r="AK56" s="106">
        <v>10</v>
      </c>
      <c r="AL56" s="106"/>
      <c r="AM56" s="106"/>
      <c r="AN56" s="106"/>
      <c r="AO56" s="106"/>
      <c r="AP56" s="106">
        <f t="shared" si="6"/>
        <v>43</v>
      </c>
      <c r="AQ56" s="107"/>
      <c r="AR56" s="169" t="s">
        <v>733</v>
      </c>
      <c r="AS56" s="223" t="s">
        <v>700</v>
      </c>
      <c r="AT56" s="169" t="s">
        <v>734</v>
      </c>
      <c r="AU56" s="169" t="s">
        <v>480</v>
      </c>
      <c r="AV56" s="106" t="s">
        <v>262</v>
      </c>
    </row>
    <row r="57" spans="1:48" ht="71.150000000000006" customHeight="1">
      <c r="A57" s="173"/>
      <c r="B57" s="173"/>
      <c r="C57" s="173">
        <v>28</v>
      </c>
      <c r="D57" s="148" t="s">
        <v>489</v>
      </c>
      <c r="E57" s="148" t="s">
        <v>490</v>
      </c>
      <c r="F57" s="150" t="s">
        <v>491</v>
      </c>
      <c r="G57" s="147" t="s">
        <v>276</v>
      </c>
      <c r="H57" s="155" t="s">
        <v>304</v>
      </c>
      <c r="I57" s="173" t="s">
        <v>257</v>
      </c>
      <c r="J57" s="150" t="s">
        <v>492</v>
      </c>
      <c r="K57" s="148" t="s">
        <v>258</v>
      </c>
      <c r="L57" s="193"/>
      <c r="M57" s="193"/>
      <c r="N57" s="193"/>
      <c r="O57" s="193"/>
      <c r="P57" s="149" t="s">
        <v>259</v>
      </c>
      <c r="Q57" s="147" t="s">
        <v>472</v>
      </c>
      <c r="R57" s="193"/>
      <c r="S57" s="193"/>
      <c r="T57" s="193"/>
      <c r="U57" s="193"/>
      <c r="V57" s="193"/>
      <c r="W57" s="193"/>
      <c r="X57" s="193"/>
      <c r="Y57" s="193"/>
      <c r="Z57" s="193"/>
      <c r="AA57" s="193"/>
      <c r="AB57" s="193"/>
      <c r="AC57" s="193"/>
      <c r="AD57" s="193"/>
      <c r="AE57" s="193"/>
      <c r="AF57" s="193"/>
      <c r="AG57" s="193"/>
      <c r="AH57" s="193"/>
      <c r="AI57" s="193"/>
      <c r="AJ57" s="193"/>
      <c r="AK57" s="193"/>
      <c r="AL57" s="193"/>
      <c r="AM57" s="193"/>
      <c r="AN57" s="193"/>
      <c r="AO57" s="193"/>
      <c r="AP57" s="106">
        <f t="shared" si="6"/>
        <v>0</v>
      </c>
      <c r="AQ57" s="195" t="e">
        <f t="shared" si="2"/>
        <v>#DIV/0!</v>
      </c>
      <c r="AR57" s="195" t="s">
        <v>735</v>
      </c>
      <c r="AS57" s="106" t="s">
        <v>262</v>
      </c>
      <c r="AT57" s="106" t="s">
        <v>262</v>
      </c>
      <c r="AU57" s="207" t="s">
        <v>736</v>
      </c>
      <c r="AV57" s="94" t="s">
        <v>208</v>
      </c>
    </row>
    <row r="58" spans="1:48">
      <c r="A58" s="573" t="s">
        <v>192</v>
      </c>
      <c r="B58" s="574"/>
      <c r="C58" s="574"/>
      <c r="D58" s="574"/>
      <c r="E58" s="574"/>
      <c r="F58" s="574"/>
      <c r="G58" s="574"/>
      <c r="H58" s="574"/>
      <c r="I58" s="574"/>
      <c r="J58" s="574"/>
      <c r="K58" s="574"/>
      <c r="L58" s="574"/>
      <c r="M58" s="574"/>
      <c r="N58" s="574"/>
      <c r="O58" s="574"/>
      <c r="P58" s="574"/>
      <c r="Q58" s="574"/>
      <c r="R58" s="574"/>
      <c r="S58" s="574"/>
      <c r="T58" s="574"/>
      <c r="U58" s="574"/>
      <c r="V58" s="574"/>
      <c r="W58" s="574"/>
      <c r="X58" s="574"/>
      <c r="Y58" s="574"/>
      <c r="Z58" s="574"/>
      <c r="AA58" s="574"/>
      <c r="AB58" s="574"/>
      <c r="AC58" s="574"/>
      <c r="AD58" s="574"/>
      <c r="AE58" s="574"/>
      <c r="AF58" s="574"/>
      <c r="AG58" s="574"/>
      <c r="AH58" s="574"/>
      <c r="AI58" s="574"/>
      <c r="AJ58" s="574"/>
      <c r="AK58" s="574"/>
      <c r="AL58" s="574"/>
      <c r="AM58" s="574"/>
      <c r="AN58" s="574"/>
      <c r="AO58" s="574"/>
      <c r="AP58" s="574"/>
      <c r="AQ58" s="574"/>
      <c r="AR58" s="574"/>
      <c r="AS58" s="574"/>
      <c r="AT58" s="574"/>
      <c r="AU58" s="574"/>
      <c r="AV58" s="575"/>
    </row>
    <row r="59" spans="1:48" ht="50.15" customHeight="1">
      <c r="A59" s="547" t="s">
        <v>493</v>
      </c>
      <c r="B59" s="546" t="s">
        <v>494</v>
      </c>
      <c r="C59" s="546"/>
      <c r="D59" s="546"/>
      <c r="E59" s="548" t="s">
        <v>495</v>
      </c>
      <c r="F59" s="548"/>
      <c r="G59" s="548"/>
      <c r="H59" s="548"/>
      <c r="I59" s="548"/>
      <c r="J59" s="548"/>
      <c r="K59" s="548"/>
      <c r="L59" s="548"/>
      <c r="M59" s="546" t="s">
        <v>494</v>
      </c>
      <c r="N59" s="546"/>
      <c r="O59" s="546"/>
      <c r="P59" s="546"/>
      <c r="Q59" s="546"/>
      <c r="R59" s="546" t="s">
        <v>494</v>
      </c>
      <c r="S59" s="546"/>
      <c r="T59" s="546"/>
      <c r="U59" s="546"/>
      <c r="V59" s="546"/>
      <c r="W59" s="546"/>
      <c r="X59" s="546"/>
      <c r="Y59" s="546"/>
      <c r="Z59" s="546" t="s">
        <v>494</v>
      </c>
      <c r="AA59" s="546"/>
      <c r="AB59" s="546"/>
      <c r="AC59" s="546"/>
      <c r="AD59" s="546"/>
      <c r="AE59" s="546"/>
      <c r="AF59" s="546"/>
      <c r="AG59" s="546"/>
      <c r="AH59" s="546"/>
      <c r="AI59" s="546"/>
      <c r="AJ59" s="546"/>
      <c r="AK59" s="546"/>
      <c r="AL59" s="548" t="s">
        <v>496</v>
      </c>
      <c r="AM59" s="548"/>
      <c r="AN59" s="548"/>
      <c r="AO59" s="548"/>
      <c r="AP59" s="546" t="s">
        <v>497</v>
      </c>
      <c r="AQ59" s="546"/>
      <c r="AR59" s="546"/>
      <c r="AS59" s="546"/>
      <c r="AT59" s="546"/>
      <c r="AU59" s="546"/>
      <c r="AV59" s="546"/>
    </row>
    <row r="60" spans="1:48" ht="50.15" customHeight="1">
      <c r="A60" s="547"/>
      <c r="B60" s="546" t="s">
        <v>498</v>
      </c>
      <c r="C60" s="546"/>
      <c r="D60" s="546"/>
      <c r="E60" s="548"/>
      <c r="F60" s="548"/>
      <c r="G60" s="548"/>
      <c r="H60" s="548"/>
      <c r="I60" s="548"/>
      <c r="J60" s="548"/>
      <c r="K60" s="548"/>
      <c r="L60" s="548"/>
      <c r="M60" s="546" t="s">
        <v>499</v>
      </c>
      <c r="N60" s="546"/>
      <c r="O60" s="546"/>
      <c r="P60" s="546"/>
      <c r="Q60" s="546"/>
      <c r="R60" s="546" t="s">
        <v>500</v>
      </c>
      <c r="S60" s="546"/>
      <c r="T60" s="546"/>
      <c r="U60" s="546"/>
      <c r="V60" s="546"/>
      <c r="W60" s="546"/>
      <c r="X60" s="546"/>
      <c r="Y60" s="546"/>
      <c r="Z60" s="546" t="s">
        <v>501</v>
      </c>
      <c r="AA60" s="546"/>
      <c r="AB60" s="546"/>
      <c r="AC60" s="546"/>
      <c r="AD60" s="546"/>
      <c r="AE60" s="546"/>
      <c r="AF60" s="546"/>
      <c r="AG60" s="546"/>
      <c r="AH60" s="546"/>
      <c r="AI60" s="546"/>
      <c r="AJ60" s="546"/>
      <c r="AK60" s="546"/>
      <c r="AL60" s="548"/>
      <c r="AM60" s="548"/>
      <c r="AN60" s="548"/>
      <c r="AO60" s="548"/>
      <c r="AP60" s="546" t="s">
        <v>502</v>
      </c>
      <c r="AQ60" s="546"/>
      <c r="AR60" s="546"/>
      <c r="AS60" s="546"/>
      <c r="AT60" s="546"/>
      <c r="AU60" s="546"/>
      <c r="AV60" s="546"/>
    </row>
    <row r="61" spans="1:48" ht="50.15" customHeight="1">
      <c r="A61" s="547"/>
      <c r="B61" s="546" t="s">
        <v>503</v>
      </c>
      <c r="C61" s="546"/>
      <c r="D61" s="546"/>
      <c r="E61" s="548"/>
      <c r="F61" s="548"/>
      <c r="G61" s="548"/>
      <c r="H61" s="548"/>
      <c r="I61" s="548"/>
      <c r="J61" s="548"/>
      <c r="K61" s="548"/>
      <c r="L61" s="548"/>
      <c r="M61" s="546" t="s">
        <v>504</v>
      </c>
      <c r="N61" s="546"/>
      <c r="O61" s="546"/>
      <c r="P61" s="546"/>
      <c r="Q61" s="546"/>
      <c r="R61" s="546" t="s">
        <v>505</v>
      </c>
      <c r="S61" s="546"/>
      <c r="T61" s="546"/>
      <c r="U61" s="546"/>
      <c r="V61" s="546"/>
      <c r="W61" s="546"/>
      <c r="X61" s="546"/>
      <c r="Y61" s="546"/>
      <c r="Z61" s="546" t="s">
        <v>506</v>
      </c>
      <c r="AA61" s="546"/>
      <c r="AB61" s="546"/>
      <c r="AC61" s="546"/>
      <c r="AD61" s="546"/>
      <c r="AE61" s="546"/>
      <c r="AF61" s="546"/>
      <c r="AG61" s="546"/>
      <c r="AH61" s="546"/>
      <c r="AI61" s="546"/>
      <c r="AJ61" s="546"/>
      <c r="AK61" s="546"/>
      <c r="AL61" s="548"/>
      <c r="AM61" s="548"/>
      <c r="AN61" s="548"/>
      <c r="AO61" s="548"/>
      <c r="AP61" s="546" t="s">
        <v>507</v>
      </c>
      <c r="AQ61" s="546"/>
      <c r="AR61" s="546"/>
      <c r="AS61" s="546"/>
      <c r="AT61" s="546"/>
      <c r="AU61" s="546"/>
      <c r="AV61" s="546"/>
    </row>
  </sheetData>
  <mergeCells count="54">
    <mergeCell ref="R60:Y60"/>
    <mergeCell ref="R61:Y61"/>
    <mergeCell ref="A10:C10"/>
    <mergeCell ref="D9:AC9"/>
    <mergeCell ref="D10:AC10"/>
    <mergeCell ref="A11:C11"/>
    <mergeCell ref="H11:H12"/>
    <mergeCell ref="A58:AV58"/>
    <mergeCell ref="AP11:AQ11"/>
    <mergeCell ref="AS5:AS12"/>
    <mergeCell ref="AU5:AU12"/>
    <mergeCell ref="AV5:AV12"/>
    <mergeCell ref="AD11:AO11"/>
    <mergeCell ref="D11:D12"/>
    <mergeCell ref="E11:E12"/>
    <mergeCell ref="AT5:AT12"/>
    <mergeCell ref="AD5:AQ10"/>
    <mergeCell ref="AR5:AR12"/>
    <mergeCell ref="A5:AC5"/>
    <mergeCell ref="A6:A8"/>
    <mergeCell ref="B6:C8"/>
    <mergeCell ref="G11:G12"/>
    <mergeCell ref="Q11:Q12"/>
    <mergeCell ref="L11:O11"/>
    <mergeCell ref="F11:F12"/>
    <mergeCell ref="K11:K12"/>
    <mergeCell ref="R11:AC11"/>
    <mergeCell ref="P11:P12"/>
    <mergeCell ref="J11:J12"/>
    <mergeCell ref="I11:I12"/>
    <mergeCell ref="A9:C9"/>
    <mergeCell ref="AP60:AV60"/>
    <mergeCell ref="AP59:AV59"/>
    <mergeCell ref="B60:D60"/>
    <mergeCell ref="A59:A61"/>
    <mergeCell ref="E59:L61"/>
    <mergeCell ref="Z59:AK59"/>
    <mergeCell ref="Z60:AK60"/>
    <mergeCell ref="Z61:AK61"/>
    <mergeCell ref="AP61:AV61"/>
    <mergeCell ref="AL59:AO61"/>
    <mergeCell ref="M59:Q59"/>
    <mergeCell ref="M60:Q60"/>
    <mergeCell ref="M61:Q61"/>
    <mergeCell ref="R59:Y59"/>
    <mergeCell ref="B59:D59"/>
    <mergeCell ref="B61:D61"/>
    <mergeCell ref="AU1:AV1"/>
    <mergeCell ref="AU2:AV2"/>
    <mergeCell ref="AU3:AV3"/>
    <mergeCell ref="AU4:AV4"/>
    <mergeCell ref="A1:AT1"/>
    <mergeCell ref="A2:AT2"/>
    <mergeCell ref="A3:AT4"/>
  </mergeCells>
  <dataValidations count="2">
    <dataValidation type="list" allowBlank="1" showInputMessage="1" showErrorMessage="1" sqref="G16:G21" xr:uid="{13953121-AC9C-4BCC-B0F8-603AF5F16162}">
      <formula1>$XFB$13:$XFD$62</formula1>
    </dataValidation>
    <dataValidation type="list" allowBlank="1" showInputMessage="1" showErrorMessage="1" sqref="G49:G51" xr:uid="{A72A28DE-547A-43E5-9481-A3830D5C75E0}">
      <formula1>$XFD$13:$XFD$56</formula1>
    </dataValidation>
  </dataValidations>
  <hyperlinks>
    <hyperlink ref="AS13" r:id="rId1" xr:uid="{0A7310AD-0BF4-4CC9-B0D3-A8EE2F6059B7}"/>
    <hyperlink ref="AS14" r:id="rId2" xr:uid="{6256376B-8026-4835-97E2-1193DDB95A1F}"/>
    <hyperlink ref="AS16" r:id="rId3" xr:uid="{549B10EF-78A7-4968-A11B-CB9812405E47}"/>
    <hyperlink ref="AS15" r:id="rId4" xr:uid="{BEBDC6DB-2905-45FF-A03E-956D4FDEFA28}"/>
    <hyperlink ref="AS17" r:id="rId5" xr:uid="{60D1ADA5-FF2D-4A73-B478-F74F83D75852}"/>
    <hyperlink ref="AS18" r:id="rId6" xr:uid="{973EC924-6DA0-4A4B-A362-8C4057C1148A}"/>
    <hyperlink ref="AS19" r:id="rId7" xr:uid="{43DDE42D-6D25-4D8A-9F62-9DBA946AEAAA}"/>
    <hyperlink ref="AS20" r:id="rId8" xr:uid="{1909C98B-2A81-4A96-9599-2A9090577461}"/>
    <hyperlink ref="AS22" r:id="rId9" xr:uid="{3ABE88B9-59C2-41F6-AB3D-86093629D87E}"/>
    <hyperlink ref="AS23" r:id="rId10" xr:uid="{740383A5-1F66-4940-A611-37ECB23C3986}"/>
    <hyperlink ref="AS25" r:id="rId11" xr:uid="{351CA6E3-B7D1-4A8E-852D-80F6D5E7E777}"/>
    <hyperlink ref="AS24" r:id="rId12" xr:uid="{94964F5C-A5F2-4150-91A8-89B4B56EC916}"/>
    <hyperlink ref="AS26" r:id="rId13" xr:uid="{4B81752B-77F3-4CBE-90C1-F23A46B625A0}"/>
    <hyperlink ref="AS27" r:id="rId14" xr:uid="{A6323F99-43DA-4274-AE22-73A2B3A631DE}"/>
    <hyperlink ref="AS28" r:id="rId15" xr:uid="{401E7EFF-B348-4553-BC9E-0FBCA1FD7024}"/>
    <hyperlink ref="AS29" r:id="rId16" xr:uid="{F90F9E01-653F-4C6C-9CB5-B6D61A28E051}"/>
    <hyperlink ref="AS30" r:id="rId17" xr:uid="{236CBAD9-979F-4952-837E-B777728F8E27}"/>
    <hyperlink ref="AS31" r:id="rId18" xr:uid="{B65DC979-CBC0-4EC9-9670-33A774A313BE}"/>
    <hyperlink ref="AS32" r:id="rId19" xr:uid="{71AF3C76-1BFE-49D9-8765-64800EAAEB99}"/>
    <hyperlink ref="AS33" r:id="rId20" xr:uid="{FC65A86C-4501-434C-BBC8-740390220188}"/>
    <hyperlink ref="AS34" r:id="rId21" xr:uid="{82F25F7C-3D53-4EFB-8EF2-9BC9CB256E1D}"/>
    <hyperlink ref="AS35" r:id="rId22" xr:uid="{B27EC9C0-7DD6-48F3-8EF3-AEEF0BB4F569}"/>
    <hyperlink ref="AS36" r:id="rId23" xr:uid="{529A5B21-E30A-433B-8589-BFE585ACBB6D}"/>
    <hyperlink ref="AS37" r:id="rId24" xr:uid="{C568099F-BD48-44F2-95EA-C1B055804BBE}"/>
    <hyperlink ref="AS38" r:id="rId25" xr:uid="{A3C3FC9E-89ED-4287-A36C-4AFFBC795C23}"/>
    <hyperlink ref="AS39" r:id="rId26" xr:uid="{1D7C311D-3494-4A87-8F7A-E7249480E832}"/>
    <hyperlink ref="AS40" r:id="rId27" xr:uid="{4B093C49-9078-4571-875D-A5D9CB283C7C}"/>
    <hyperlink ref="AS41" r:id="rId28" xr:uid="{86DCEF43-B712-4689-8EE2-167DCA028C00}"/>
    <hyperlink ref="AS42" r:id="rId29" xr:uid="{B44BA66A-B085-4D71-9BD8-0C5759E8648B}"/>
    <hyperlink ref="AS43" r:id="rId30" xr:uid="{97D1DC5E-3806-47D4-BC8A-9DC873931581}"/>
    <hyperlink ref="AS44" r:id="rId31" xr:uid="{07E8DB83-EAA4-42F9-925D-05ADB2A9473B}"/>
    <hyperlink ref="AS45" r:id="rId32" xr:uid="{EE9EBC39-72AF-41D1-A012-6783586B38F4}"/>
    <hyperlink ref="AS46" r:id="rId33" xr:uid="{5F7F8379-23B4-47B9-8C31-686AA72231CE}"/>
    <hyperlink ref="AS47" r:id="rId34" xr:uid="{429FCCD8-966A-4D2E-BB4E-04148D872096}"/>
    <hyperlink ref="AS48" r:id="rId35" xr:uid="{A78FC1A4-B5D1-402A-AFCB-4159350B4D85}"/>
    <hyperlink ref="AS49" r:id="rId36" xr:uid="{25ABA58B-C849-4E1C-91E6-8F841A76DE80}"/>
    <hyperlink ref="AS50" r:id="rId37" xr:uid="{010BD509-511C-492F-A97D-9EA71FA31604}"/>
    <hyperlink ref="AS51" r:id="rId38" xr:uid="{44E1C21D-A14F-416F-8042-31363CA51DA0}"/>
    <hyperlink ref="AS52" r:id="rId39" xr:uid="{6FDBCD39-43AF-4FED-ABA9-DA669DD84560}"/>
    <hyperlink ref="AS53" r:id="rId40" xr:uid="{D7092215-69B4-4031-9DA0-06ADFA6BE6E8}"/>
    <hyperlink ref="AS54" r:id="rId41" xr:uid="{BED36CD5-17B7-4BA4-B62B-9129B3481606}"/>
    <hyperlink ref="AS56" r:id="rId42" xr:uid="{4AEBF546-C408-42B0-87E3-AC3343292E96}"/>
    <hyperlink ref="AS21" r:id="rId43" xr:uid="{8F052345-C512-4014-976B-4B42A151C32F}"/>
  </hyperlinks>
  <pageMargins left="0.7" right="0.7" top="0.75" bottom="0.75" header="0.3" footer="0.3"/>
  <pageSetup scale="10" orientation="landscape" r:id="rId44"/>
  <legacyDrawing r:id="rId45"/>
  <extLst>
    <ext xmlns:x14="http://schemas.microsoft.com/office/spreadsheetml/2009/9/main" uri="{CCE6A557-97BC-4b89-ADB6-D9C93CAAB3DF}">
      <x14:dataValidations xmlns:xm="http://schemas.microsoft.com/office/excel/2006/main" count="2">
        <x14:dataValidation type="list" allowBlank="1" showInputMessage="1" showErrorMessage="1" xr:uid="{30B5F1B6-729C-44FA-A4F3-34AD2BA71C5F}">
          <x14:formula1>
            <xm:f>listas!$A$3:$A$6</xm:f>
          </x14:formula1>
          <xm:sqref>D10:AC10</xm:sqref>
        </x14:dataValidation>
        <x14:dataValidation type="list" allowBlank="1" showInputMessage="1" showErrorMessage="1" xr:uid="{BB947DFD-876D-4CBA-B4F9-43960E36A95A}">
          <x14:formula1>
            <xm:f>listas!$H$2:$H$5</xm:f>
          </x14:formula1>
          <xm:sqref>G52:G57 G22:G48</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theme="7" tint="0.39997558519241921"/>
    <pageSetUpPr fitToPage="1"/>
  </sheetPr>
  <dimension ref="A1:BK32"/>
  <sheetViews>
    <sheetView topLeftCell="AG1" zoomScale="70" zoomScaleNormal="70" workbookViewId="0">
      <selection activeCell="AP9" sqref="AP9"/>
    </sheetView>
  </sheetViews>
  <sheetFormatPr baseColWidth="10" defaultColWidth="19.453125" defaultRowHeight="14"/>
  <cols>
    <col min="1" max="1" width="29.54296875" style="15" bestFit="1" customWidth="1"/>
    <col min="2" max="12" width="11" style="15" customWidth="1"/>
    <col min="13" max="13" width="21.7265625" style="15" bestFit="1" customWidth="1"/>
    <col min="14" max="17" width="11" style="15" customWidth="1"/>
    <col min="18" max="18" width="12.1796875" style="15" customWidth="1"/>
    <col min="19" max="19" width="24.26953125" style="15" bestFit="1" customWidth="1"/>
    <col min="20" max="23" width="8.1796875" style="15" customWidth="1"/>
    <col min="24" max="24" width="9.453125" style="15" customWidth="1"/>
    <col min="25" max="25" width="8.1796875" style="15" customWidth="1"/>
    <col min="26" max="30" width="7.81640625" style="15" customWidth="1"/>
    <col min="31" max="31" width="11.453125" style="15" customWidth="1"/>
    <col min="32" max="32" width="2.453125" style="15" customWidth="1"/>
    <col min="33" max="33" width="19.453125" style="15" customWidth="1"/>
    <col min="34" max="34" width="11.1796875" style="15" customWidth="1"/>
    <col min="35" max="51" width="11.453125" style="15" customWidth="1"/>
    <col min="52" max="63" width="8.81640625" style="15" customWidth="1"/>
    <col min="64" max="16384" width="19.453125" style="15"/>
  </cols>
  <sheetData>
    <row r="1" spans="1:63" ht="16" customHeight="1">
      <c r="A1" s="578" t="s">
        <v>121</v>
      </c>
      <c r="B1" s="578"/>
      <c r="C1" s="578"/>
      <c r="D1" s="578"/>
      <c r="E1" s="578"/>
      <c r="F1" s="578"/>
      <c r="G1" s="578"/>
      <c r="H1" s="578"/>
      <c r="I1" s="578"/>
      <c r="J1" s="578"/>
      <c r="K1" s="578"/>
      <c r="L1" s="578"/>
      <c r="M1" s="578"/>
      <c r="N1" s="578"/>
      <c r="O1" s="578"/>
      <c r="P1" s="578"/>
      <c r="Q1" s="578"/>
      <c r="R1" s="578"/>
      <c r="S1" s="578"/>
      <c r="T1" s="578"/>
      <c r="U1" s="578"/>
      <c r="V1" s="578"/>
      <c r="W1" s="578"/>
      <c r="X1" s="578"/>
      <c r="Y1" s="578"/>
      <c r="Z1" s="578"/>
      <c r="AA1" s="578"/>
      <c r="AB1" s="578"/>
      <c r="AC1" s="578"/>
      <c r="AD1" s="578"/>
      <c r="AE1" s="578"/>
      <c r="AF1" s="578"/>
      <c r="AG1" s="578"/>
      <c r="AH1" s="578"/>
      <c r="AI1" s="578"/>
      <c r="AJ1" s="578"/>
      <c r="AK1" s="578"/>
      <c r="AL1" s="578"/>
      <c r="AM1" s="578"/>
      <c r="AN1" s="578"/>
      <c r="AO1" s="578"/>
      <c r="AP1" s="578"/>
      <c r="AQ1" s="578"/>
      <c r="AR1" s="578"/>
      <c r="AS1" s="578"/>
      <c r="AT1" s="578"/>
      <c r="AU1" s="578"/>
      <c r="AV1" s="578"/>
      <c r="AW1" s="578"/>
      <c r="AX1" s="578"/>
      <c r="AY1" s="578"/>
      <c r="AZ1" s="578"/>
      <c r="BA1" s="578"/>
      <c r="BB1" s="578"/>
      <c r="BC1" s="578"/>
      <c r="BD1" s="578"/>
      <c r="BE1" s="578"/>
      <c r="BF1" s="578"/>
      <c r="BG1" s="578"/>
      <c r="BH1" s="578"/>
      <c r="BI1" s="577" t="s">
        <v>522</v>
      </c>
      <c r="BJ1" s="577"/>
      <c r="BK1" s="577"/>
    </row>
    <row r="2" spans="1:63" ht="16" customHeight="1">
      <c r="A2" s="578" t="s">
        <v>123</v>
      </c>
      <c r="B2" s="578"/>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578"/>
      <c r="AD2" s="578"/>
      <c r="AE2" s="578"/>
      <c r="AF2" s="578"/>
      <c r="AG2" s="578"/>
      <c r="AH2" s="578"/>
      <c r="AI2" s="578"/>
      <c r="AJ2" s="578"/>
      <c r="AK2" s="578"/>
      <c r="AL2" s="578"/>
      <c r="AM2" s="578"/>
      <c r="AN2" s="578"/>
      <c r="AO2" s="578"/>
      <c r="AP2" s="578"/>
      <c r="AQ2" s="578"/>
      <c r="AR2" s="578"/>
      <c r="AS2" s="578"/>
      <c r="AT2" s="578"/>
      <c r="AU2" s="578"/>
      <c r="AV2" s="578"/>
      <c r="AW2" s="578"/>
      <c r="AX2" s="578"/>
      <c r="AY2" s="578"/>
      <c r="AZ2" s="578"/>
      <c r="BA2" s="578"/>
      <c r="BB2" s="578"/>
      <c r="BC2" s="578"/>
      <c r="BD2" s="578"/>
      <c r="BE2" s="578"/>
      <c r="BF2" s="578"/>
      <c r="BG2" s="578"/>
      <c r="BH2" s="578"/>
      <c r="BI2" s="577" t="s">
        <v>124</v>
      </c>
      <c r="BJ2" s="577"/>
      <c r="BK2" s="577"/>
    </row>
    <row r="3" spans="1:63" ht="26.15" customHeight="1">
      <c r="A3" s="578" t="s">
        <v>523</v>
      </c>
      <c r="B3" s="578"/>
      <c r="C3" s="578"/>
      <c r="D3" s="578"/>
      <c r="E3" s="578"/>
      <c r="F3" s="578"/>
      <c r="G3" s="578"/>
      <c r="H3" s="578"/>
      <c r="I3" s="578"/>
      <c r="J3" s="578"/>
      <c r="K3" s="578"/>
      <c r="L3" s="578"/>
      <c r="M3" s="578"/>
      <c r="N3" s="578"/>
      <c r="O3" s="578"/>
      <c r="P3" s="578"/>
      <c r="Q3" s="578"/>
      <c r="R3" s="578"/>
      <c r="S3" s="578"/>
      <c r="T3" s="578"/>
      <c r="U3" s="578"/>
      <c r="V3" s="578"/>
      <c r="W3" s="578"/>
      <c r="X3" s="578"/>
      <c r="Y3" s="578"/>
      <c r="Z3" s="578"/>
      <c r="AA3" s="578"/>
      <c r="AB3" s="578"/>
      <c r="AC3" s="578"/>
      <c r="AD3" s="578"/>
      <c r="AE3" s="578"/>
      <c r="AF3" s="578"/>
      <c r="AG3" s="578"/>
      <c r="AH3" s="578"/>
      <c r="AI3" s="578"/>
      <c r="AJ3" s="578"/>
      <c r="AK3" s="578"/>
      <c r="AL3" s="578"/>
      <c r="AM3" s="578"/>
      <c r="AN3" s="578"/>
      <c r="AO3" s="578"/>
      <c r="AP3" s="578"/>
      <c r="AQ3" s="578"/>
      <c r="AR3" s="578"/>
      <c r="AS3" s="578"/>
      <c r="AT3" s="578"/>
      <c r="AU3" s="578"/>
      <c r="AV3" s="578"/>
      <c r="AW3" s="578"/>
      <c r="AX3" s="578"/>
      <c r="AY3" s="578"/>
      <c r="AZ3" s="578"/>
      <c r="BA3" s="578"/>
      <c r="BB3" s="578"/>
      <c r="BC3" s="578"/>
      <c r="BD3" s="578"/>
      <c r="BE3" s="578"/>
      <c r="BF3" s="578"/>
      <c r="BG3" s="578"/>
      <c r="BH3" s="578"/>
      <c r="BI3" s="577" t="s">
        <v>126</v>
      </c>
      <c r="BJ3" s="577"/>
      <c r="BK3" s="577"/>
    </row>
    <row r="4" spans="1:63" ht="16" customHeight="1">
      <c r="A4" s="578" t="s">
        <v>524</v>
      </c>
      <c r="B4" s="578"/>
      <c r="C4" s="578"/>
      <c r="D4" s="578"/>
      <c r="E4" s="578"/>
      <c r="F4" s="578"/>
      <c r="G4" s="578"/>
      <c r="H4" s="578"/>
      <c r="I4" s="578"/>
      <c r="J4" s="578"/>
      <c r="K4" s="578"/>
      <c r="L4" s="578"/>
      <c r="M4" s="578"/>
      <c r="N4" s="578"/>
      <c r="O4" s="578"/>
      <c r="P4" s="578"/>
      <c r="Q4" s="578"/>
      <c r="R4" s="578"/>
      <c r="S4" s="578"/>
      <c r="T4" s="578"/>
      <c r="U4" s="578"/>
      <c r="V4" s="578"/>
      <c r="W4" s="578"/>
      <c r="X4" s="578"/>
      <c r="Y4" s="578"/>
      <c r="Z4" s="578"/>
      <c r="AA4" s="578"/>
      <c r="AB4" s="578"/>
      <c r="AC4" s="578"/>
      <c r="AD4" s="578"/>
      <c r="AE4" s="578"/>
      <c r="AF4" s="578"/>
      <c r="AG4" s="578"/>
      <c r="AH4" s="578"/>
      <c r="AI4" s="578"/>
      <c r="AJ4" s="578"/>
      <c r="AK4" s="578"/>
      <c r="AL4" s="578"/>
      <c r="AM4" s="578"/>
      <c r="AN4" s="578"/>
      <c r="AO4" s="578"/>
      <c r="AP4" s="578"/>
      <c r="AQ4" s="578"/>
      <c r="AR4" s="578"/>
      <c r="AS4" s="578"/>
      <c r="AT4" s="578"/>
      <c r="AU4" s="578"/>
      <c r="AV4" s="578"/>
      <c r="AW4" s="578"/>
      <c r="AX4" s="578"/>
      <c r="AY4" s="578"/>
      <c r="AZ4" s="578"/>
      <c r="BA4" s="578"/>
      <c r="BB4" s="578"/>
      <c r="BC4" s="578"/>
      <c r="BD4" s="578"/>
      <c r="BE4" s="578"/>
      <c r="BF4" s="578"/>
      <c r="BG4" s="578"/>
      <c r="BH4" s="578"/>
      <c r="BI4" s="582" t="s">
        <v>525</v>
      </c>
      <c r="BJ4" s="583"/>
      <c r="BK4" s="584"/>
    </row>
    <row r="5" spans="1:63" ht="26.15" customHeight="1">
      <c r="A5" s="586" t="s">
        <v>241</v>
      </c>
      <c r="B5" s="586"/>
      <c r="C5" s="586"/>
      <c r="D5" s="586"/>
      <c r="E5" s="586"/>
      <c r="F5" s="586"/>
      <c r="G5" s="586"/>
      <c r="H5" s="586"/>
      <c r="I5" s="586"/>
      <c r="J5" s="586"/>
      <c r="K5" s="586"/>
      <c r="L5" s="586"/>
      <c r="M5" s="586"/>
      <c r="N5" s="586"/>
      <c r="O5" s="586"/>
      <c r="P5" s="586"/>
      <c r="Q5" s="586"/>
      <c r="R5" s="586"/>
      <c r="S5" s="586"/>
      <c r="T5" s="586"/>
      <c r="U5" s="586"/>
      <c r="V5" s="586"/>
      <c r="W5" s="586"/>
      <c r="X5" s="586"/>
      <c r="Y5" s="586"/>
      <c r="Z5" s="586"/>
      <c r="AA5" s="586"/>
      <c r="AB5" s="586"/>
      <c r="AC5" s="586"/>
      <c r="AD5" s="586"/>
      <c r="AE5" s="586"/>
      <c r="AG5" s="586" t="s">
        <v>526</v>
      </c>
      <c r="AH5" s="586"/>
      <c r="AI5" s="586"/>
      <c r="AJ5" s="586"/>
      <c r="AK5" s="586"/>
      <c r="AL5" s="586"/>
      <c r="AM5" s="586"/>
      <c r="AN5" s="586"/>
      <c r="AO5" s="586"/>
      <c r="AP5" s="586"/>
      <c r="AQ5" s="586"/>
      <c r="AR5" s="586"/>
      <c r="AS5" s="586"/>
      <c r="AT5" s="586"/>
      <c r="AU5" s="586"/>
      <c r="AV5" s="586"/>
      <c r="AW5" s="586"/>
      <c r="AX5" s="586"/>
      <c r="AY5" s="586"/>
      <c r="AZ5" s="586"/>
      <c r="BA5" s="586"/>
      <c r="BB5" s="586"/>
      <c r="BC5" s="586"/>
      <c r="BD5" s="586"/>
      <c r="BE5" s="586"/>
      <c r="BF5" s="586"/>
      <c r="BG5" s="586"/>
      <c r="BH5" s="586"/>
      <c r="BI5" s="587"/>
      <c r="BJ5" s="587"/>
      <c r="BK5" s="587"/>
    </row>
    <row r="6" spans="1:63" ht="31.5" customHeight="1">
      <c r="A6" s="109" t="s">
        <v>527</v>
      </c>
      <c r="B6" s="579"/>
      <c r="C6" s="579"/>
      <c r="D6" s="579"/>
      <c r="E6" s="579"/>
      <c r="F6" s="579"/>
      <c r="G6" s="579"/>
      <c r="H6" s="579"/>
      <c r="I6" s="579"/>
      <c r="J6" s="579"/>
      <c r="K6" s="579"/>
      <c r="L6" s="579"/>
      <c r="M6" s="579"/>
      <c r="N6" s="579"/>
      <c r="O6" s="579"/>
      <c r="P6" s="579"/>
      <c r="Q6" s="579"/>
      <c r="R6" s="579"/>
      <c r="S6" s="579"/>
      <c r="T6" s="579"/>
      <c r="U6" s="579"/>
      <c r="V6" s="579"/>
      <c r="W6" s="579"/>
      <c r="X6" s="579"/>
      <c r="Y6" s="579"/>
      <c r="Z6" s="579"/>
      <c r="AA6" s="579"/>
      <c r="AB6" s="579"/>
      <c r="AC6" s="579"/>
      <c r="AD6" s="579"/>
      <c r="AE6" s="579"/>
      <c r="AF6" s="579"/>
      <c r="AG6" s="579"/>
      <c r="AH6" s="579"/>
      <c r="AI6" s="579"/>
      <c r="AJ6" s="579"/>
      <c r="AK6" s="579"/>
      <c r="AL6" s="579"/>
      <c r="AM6" s="579"/>
      <c r="AN6" s="579"/>
      <c r="AO6" s="579"/>
      <c r="AP6" s="579"/>
      <c r="AQ6" s="579"/>
      <c r="AR6" s="579"/>
      <c r="AS6" s="579"/>
      <c r="AT6" s="579"/>
      <c r="AU6" s="579"/>
      <c r="AV6" s="579"/>
      <c r="AW6" s="579"/>
      <c r="AX6" s="579"/>
      <c r="AY6" s="579"/>
      <c r="AZ6" s="579"/>
      <c r="BA6" s="579"/>
      <c r="BB6" s="579"/>
      <c r="BC6" s="579"/>
      <c r="BD6" s="579"/>
      <c r="BE6" s="579"/>
      <c r="BF6" s="579"/>
      <c r="BG6" s="579"/>
      <c r="BH6" s="579"/>
      <c r="BI6" s="579"/>
      <c r="BJ6" s="579"/>
      <c r="BK6" s="579"/>
    </row>
    <row r="7" spans="1:63" ht="31.5" customHeight="1">
      <c r="A7" s="110" t="s">
        <v>528</v>
      </c>
      <c r="B7" s="590" t="s">
        <v>231</v>
      </c>
      <c r="C7" s="591"/>
      <c r="D7" s="591"/>
      <c r="E7" s="591"/>
      <c r="F7" s="591"/>
      <c r="G7" s="591"/>
      <c r="H7" s="591"/>
      <c r="I7" s="591"/>
      <c r="J7" s="591"/>
      <c r="K7" s="591"/>
      <c r="L7" s="591"/>
      <c r="M7" s="591"/>
      <c r="N7" s="591"/>
      <c r="O7" s="591"/>
      <c r="P7" s="591"/>
      <c r="Q7" s="591"/>
      <c r="R7" s="591"/>
      <c r="S7" s="591"/>
      <c r="T7" s="591"/>
      <c r="U7" s="591"/>
      <c r="V7" s="591"/>
      <c r="W7" s="591"/>
      <c r="X7" s="591"/>
      <c r="Y7" s="591"/>
      <c r="Z7" s="591"/>
      <c r="AA7" s="591"/>
      <c r="AB7" s="591"/>
      <c r="AC7" s="591"/>
      <c r="AD7" s="591"/>
      <c r="AE7" s="591"/>
      <c r="AF7" s="591"/>
      <c r="AG7" s="591"/>
      <c r="AH7" s="591"/>
      <c r="AI7" s="591"/>
      <c r="AJ7" s="591"/>
      <c r="AK7" s="591"/>
      <c r="AL7" s="591"/>
      <c r="AM7" s="591"/>
      <c r="AN7" s="591"/>
      <c r="AO7" s="591"/>
      <c r="AP7" s="591"/>
      <c r="AQ7" s="591"/>
      <c r="AR7" s="591"/>
      <c r="AS7" s="591"/>
      <c r="AT7" s="591"/>
      <c r="AU7" s="591"/>
      <c r="AV7" s="591"/>
      <c r="AW7" s="591"/>
      <c r="AX7" s="591"/>
      <c r="AY7" s="591"/>
      <c r="AZ7" s="591"/>
      <c r="BA7" s="591"/>
      <c r="BB7" s="591"/>
      <c r="BC7" s="591"/>
      <c r="BD7" s="591"/>
      <c r="BE7" s="591"/>
      <c r="BF7" s="591"/>
      <c r="BG7" s="591"/>
      <c r="BH7" s="591"/>
      <c r="BI7" s="591"/>
      <c r="BJ7" s="591"/>
      <c r="BK7" s="592"/>
    </row>
    <row r="8" spans="1:63" ht="18.75" customHeight="1">
      <c r="A8" s="111"/>
      <c r="B8" s="111"/>
      <c r="C8" s="111"/>
      <c r="D8" s="111"/>
      <c r="E8" s="111"/>
      <c r="F8" s="111"/>
      <c r="G8" s="111"/>
      <c r="H8" s="111"/>
      <c r="I8" s="111"/>
      <c r="J8" s="111"/>
      <c r="K8" s="112"/>
      <c r="L8" s="112"/>
      <c r="M8" s="112"/>
      <c r="N8" s="112"/>
      <c r="O8" s="112"/>
      <c r="P8" s="112"/>
      <c r="Q8" s="112"/>
      <c r="R8" s="112"/>
      <c r="S8" s="112"/>
      <c r="T8" s="112"/>
      <c r="U8" s="112"/>
      <c r="V8" s="112"/>
      <c r="W8" s="112"/>
      <c r="X8" s="112"/>
      <c r="Y8" s="112"/>
      <c r="Z8" s="112"/>
      <c r="AA8" s="112"/>
      <c r="AB8" s="112"/>
      <c r="AC8" s="112"/>
      <c r="AD8" s="112"/>
      <c r="AE8" s="112"/>
      <c r="AG8" s="111"/>
      <c r="AH8" s="112"/>
      <c r="AI8" s="112"/>
      <c r="AJ8" s="112"/>
      <c r="AK8" s="112"/>
      <c r="AL8" s="112"/>
      <c r="AM8" s="112"/>
      <c r="AN8" s="112"/>
      <c r="AO8" s="112"/>
    </row>
    <row r="9" spans="1:63" ht="30" customHeight="1">
      <c r="A9" s="588" t="s">
        <v>529</v>
      </c>
      <c r="B9" s="113" t="s">
        <v>141</v>
      </c>
      <c r="C9" s="113" t="s">
        <v>142</v>
      </c>
      <c r="D9" s="580" t="s">
        <v>143</v>
      </c>
      <c r="E9" s="581"/>
      <c r="F9" s="113" t="s">
        <v>144</v>
      </c>
      <c r="G9" s="113" t="s">
        <v>145</v>
      </c>
      <c r="H9" s="580" t="s">
        <v>146</v>
      </c>
      <c r="I9" s="581"/>
      <c r="J9" s="113" t="s">
        <v>128</v>
      </c>
      <c r="K9" s="113" t="s">
        <v>147</v>
      </c>
      <c r="L9" s="580" t="s">
        <v>148</v>
      </c>
      <c r="M9" s="581"/>
      <c r="N9" s="113" t="s">
        <v>149</v>
      </c>
      <c r="O9" s="113" t="s">
        <v>150</v>
      </c>
      <c r="P9" s="580" t="s">
        <v>151</v>
      </c>
      <c r="Q9" s="581"/>
      <c r="R9" s="580" t="s">
        <v>530</v>
      </c>
      <c r="S9" s="581"/>
      <c r="T9" s="580" t="s">
        <v>531</v>
      </c>
      <c r="U9" s="585"/>
      <c r="V9" s="585"/>
      <c r="W9" s="585"/>
      <c r="X9" s="585"/>
      <c r="Y9" s="581"/>
      <c r="Z9" s="580" t="s">
        <v>532</v>
      </c>
      <c r="AA9" s="585"/>
      <c r="AB9" s="585"/>
      <c r="AC9" s="585"/>
      <c r="AD9" s="585"/>
      <c r="AE9" s="581"/>
      <c r="AG9" s="588" t="s">
        <v>529</v>
      </c>
      <c r="AH9" s="113" t="s">
        <v>141</v>
      </c>
      <c r="AI9" s="113" t="s">
        <v>142</v>
      </c>
      <c r="AJ9" s="580" t="s">
        <v>143</v>
      </c>
      <c r="AK9" s="581"/>
      <c r="AL9" s="113" t="s">
        <v>144</v>
      </c>
      <c r="AM9" s="113" t="s">
        <v>145</v>
      </c>
      <c r="AN9" s="580" t="s">
        <v>146</v>
      </c>
      <c r="AO9" s="581"/>
      <c r="AP9" s="113" t="s">
        <v>128</v>
      </c>
      <c r="AQ9" s="113" t="s">
        <v>147</v>
      </c>
      <c r="AR9" s="580" t="s">
        <v>148</v>
      </c>
      <c r="AS9" s="581"/>
      <c r="AT9" s="113" t="s">
        <v>149</v>
      </c>
      <c r="AU9" s="113" t="s">
        <v>150</v>
      </c>
      <c r="AV9" s="580" t="s">
        <v>151</v>
      </c>
      <c r="AW9" s="581"/>
      <c r="AX9" s="580" t="s">
        <v>530</v>
      </c>
      <c r="AY9" s="581"/>
      <c r="AZ9" s="580" t="s">
        <v>531</v>
      </c>
      <c r="BA9" s="585"/>
      <c r="BB9" s="585"/>
      <c r="BC9" s="585"/>
      <c r="BD9" s="585"/>
      <c r="BE9" s="581"/>
      <c r="BF9" s="580" t="s">
        <v>532</v>
      </c>
      <c r="BG9" s="585"/>
      <c r="BH9" s="585"/>
      <c r="BI9" s="585"/>
      <c r="BJ9" s="585"/>
      <c r="BK9" s="581"/>
    </row>
    <row r="10" spans="1:63" ht="36" customHeight="1">
      <c r="A10" s="589"/>
      <c r="B10" s="105" t="s">
        <v>533</v>
      </c>
      <c r="C10" s="105" t="s">
        <v>533</v>
      </c>
      <c r="D10" s="105" t="s">
        <v>533</v>
      </c>
      <c r="E10" s="105" t="s">
        <v>534</v>
      </c>
      <c r="F10" s="105" t="s">
        <v>533</v>
      </c>
      <c r="G10" s="105" t="s">
        <v>533</v>
      </c>
      <c r="H10" s="105" t="s">
        <v>533</v>
      </c>
      <c r="I10" s="105" t="s">
        <v>534</v>
      </c>
      <c r="J10" s="105" t="s">
        <v>533</v>
      </c>
      <c r="K10" s="105" t="s">
        <v>533</v>
      </c>
      <c r="L10" s="105" t="s">
        <v>533</v>
      </c>
      <c r="M10" s="105" t="s">
        <v>534</v>
      </c>
      <c r="N10" s="105" t="s">
        <v>533</v>
      </c>
      <c r="O10" s="105" t="s">
        <v>533</v>
      </c>
      <c r="P10" s="105" t="s">
        <v>533</v>
      </c>
      <c r="Q10" s="105" t="s">
        <v>534</v>
      </c>
      <c r="R10" s="105" t="s">
        <v>533</v>
      </c>
      <c r="S10" s="105" t="s">
        <v>534</v>
      </c>
      <c r="T10" s="114" t="s">
        <v>535</v>
      </c>
      <c r="U10" s="114" t="s">
        <v>536</v>
      </c>
      <c r="V10" s="114" t="s">
        <v>537</v>
      </c>
      <c r="W10" s="114" t="s">
        <v>538</v>
      </c>
      <c r="X10" s="115" t="s">
        <v>539</v>
      </c>
      <c r="Y10" s="114" t="s">
        <v>540</v>
      </c>
      <c r="Z10" s="105" t="s">
        <v>541</v>
      </c>
      <c r="AA10" s="116" t="s">
        <v>542</v>
      </c>
      <c r="AB10" s="105" t="s">
        <v>543</v>
      </c>
      <c r="AC10" s="105" t="s">
        <v>544</v>
      </c>
      <c r="AD10" s="105" t="s">
        <v>545</v>
      </c>
      <c r="AE10" s="105" t="s">
        <v>546</v>
      </c>
      <c r="AG10" s="589"/>
      <c r="AH10" s="105" t="s">
        <v>533</v>
      </c>
      <c r="AI10" s="105" t="s">
        <v>533</v>
      </c>
      <c r="AJ10" s="105" t="s">
        <v>533</v>
      </c>
      <c r="AK10" s="105" t="s">
        <v>534</v>
      </c>
      <c r="AL10" s="105" t="s">
        <v>533</v>
      </c>
      <c r="AM10" s="105" t="s">
        <v>533</v>
      </c>
      <c r="AN10" s="105" t="s">
        <v>533</v>
      </c>
      <c r="AO10" s="105" t="s">
        <v>534</v>
      </c>
      <c r="AP10" s="105" t="s">
        <v>533</v>
      </c>
      <c r="AQ10" s="105" t="s">
        <v>533</v>
      </c>
      <c r="AR10" s="105" t="s">
        <v>533</v>
      </c>
      <c r="AS10" s="105" t="s">
        <v>534</v>
      </c>
      <c r="AT10" s="105" t="s">
        <v>533</v>
      </c>
      <c r="AU10" s="105" t="s">
        <v>533</v>
      </c>
      <c r="AV10" s="105" t="s">
        <v>533</v>
      </c>
      <c r="AW10" s="105" t="s">
        <v>534</v>
      </c>
      <c r="AX10" s="105" t="s">
        <v>533</v>
      </c>
      <c r="AY10" s="105" t="s">
        <v>534</v>
      </c>
      <c r="AZ10" s="114" t="s">
        <v>535</v>
      </c>
      <c r="BA10" s="114" t="s">
        <v>536</v>
      </c>
      <c r="BB10" s="114" t="s">
        <v>537</v>
      </c>
      <c r="BC10" s="114" t="s">
        <v>538</v>
      </c>
      <c r="BD10" s="115" t="s">
        <v>539</v>
      </c>
      <c r="BE10" s="114" t="s">
        <v>540</v>
      </c>
      <c r="BF10" s="117" t="s">
        <v>541</v>
      </c>
      <c r="BG10" s="118" t="s">
        <v>542</v>
      </c>
      <c r="BH10" s="117" t="s">
        <v>543</v>
      </c>
      <c r="BI10" s="117" t="s">
        <v>544</v>
      </c>
      <c r="BJ10" s="117" t="s">
        <v>545</v>
      </c>
      <c r="BK10" s="117" t="s">
        <v>546</v>
      </c>
    </row>
    <row r="11" spans="1:63">
      <c r="A11" s="119" t="s">
        <v>547</v>
      </c>
      <c r="B11" s="119"/>
      <c r="C11" s="119"/>
      <c r="D11" s="119"/>
      <c r="E11" s="120"/>
      <c r="F11" s="119"/>
      <c r="G11" s="119"/>
      <c r="H11" s="119"/>
      <c r="I11" s="120"/>
      <c r="J11" s="119">
        <v>0</v>
      </c>
      <c r="K11" s="119">
        <v>0</v>
      </c>
      <c r="L11" s="119">
        <v>0</v>
      </c>
      <c r="M11" s="120"/>
      <c r="N11" s="119">
        <v>0</v>
      </c>
      <c r="O11" s="119">
        <v>0</v>
      </c>
      <c r="P11" s="119">
        <v>0</v>
      </c>
      <c r="Q11" s="120"/>
      <c r="R11" s="121">
        <v>0</v>
      </c>
      <c r="S11" s="122">
        <f>+E11+I11+M11+Q11</f>
        <v>0</v>
      </c>
      <c r="T11" s="123"/>
      <c r="U11" s="123"/>
      <c r="V11" s="123"/>
      <c r="W11" s="123"/>
      <c r="X11" s="123"/>
      <c r="Y11" s="124"/>
      <c r="Z11" s="124"/>
      <c r="AA11" s="124"/>
      <c r="AB11" s="124"/>
      <c r="AC11" s="124"/>
      <c r="AD11" s="124"/>
      <c r="AE11" s="125"/>
      <c r="AG11" s="119" t="s">
        <v>547</v>
      </c>
      <c r="AH11" s="119"/>
      <c r="AI11" s="119"/>
      <c r="AJ11" s="119"/>
      <c r="AK11" s="120"/>
      <c r="AL11" s="119"/>
      <c r="AM11" s="119"/>
      <c r="AN11" s="119"/>
      <c r="AO11" s="120"/>
      <c r="AP11" s="119">
        <v>0</v>
      </c>
      <c r="AQ11" s="119">
        <v>0</v>
      </c>
      <c r="AR11" s="119"/>
      <c r="AS11" s="120"/>
      <c r="AT11" s="119"/>
      <c r="AU11" s="119"/>
      <c r="AV11" s="119"/>
      <c r="AW11" s="120"/>
      <c r="AX11" s="121">
        <f t="shared" ref="AX11:AX31" si="0">AH11+AI11+AJ11+AL11+AM11+AN11+AP11+AQ11+AR11+AT11+AU11+AV11</f>
        <v>0</v>
      </c>
      <c r="AY11" s="122">
        <f>+AK11+AO11+AS11+AW11</f>
        <v>0</v>
      </c>
      <c r="AZ11" s="124"/>
      <c r="BA11" s="124"/>
      <c r="BB11" s="124"/>
      <c r="BC11" s="124"/>
      <c r="BD11" s="124"/>
      <c r="BE11" s="124"/>
      <c r="BF11" s="124"/>
      <c r="BG11" s="124"/>
      <c r="BH11" s="124"/>
      <c r="BI11" s="124"/>
      <c r="BJ11" s="124"/>
      <c r="BK11" s="125"/>
    </row>
    <row r="12" spans="1:63">
      <c r="A12" s="119" t="s">
        <v>548</v>
      </c>
      <c r="B12" s="119"/>
      <c r="C12" s="119"/>
      <c r="D12" s="119"/>
      <c r="E12" s="120"/>
      <c r="F12" s="119"/>
      <c r="G12" s="119"/>
      <c r="H12" s="119"/>
      <c r="I12" s="120"/>
      <c r="J12" s="119">
        <v>1</v>
      </c>
      <c r="K12" s="119">
        <v>0</v>
      </c>
      <c r="L12" s="119">
        <v>1</v>
      </c>
      <c r="M12" s="161">
        <v>31640500</v>
      </c>
      <c r="N12" s="119">
        <v>1</v>
      </c>
      <c r="O12" s="119">
        <v>1</v>
      </c>
      <c r="P12" s="119">
        <v>1</v>
      </c>
      <c r="Q12" s="120"/>
      <c r="R12" s="121">
        <v>1</v>
      </c>
      <c r="S12" s="122">
        <f t="shared" ref="S12:S31" si="1">+E12+I12+M12+Q12</f>
        <v>31640500</v>
      </c>
      <c r="T12" s="123"/>
      <c r="U12" s="123"/>
      <c r="V12" s="123"/>
      <c r="W12" s="123"/>
      <c r="X12" s="123"/>
      <c r="Y12" s="124"/>
      <c r="Z12" s="124"/>
      <c r="AA12" s="124"/>
      <c r="AB12" s="124"/>
      <c r="AC12" s="124"/>
      <c r="AD12" s="124"/>
      <c r="AE12" s="124"/>
      <c r="AG12" s="119" t="s">
        <v>548</v>
      </c>
      <c r="AH12" s="119"/>
      <c r="AI12" s="119"/>
      <c r="AJ12" s="119"/>
      <c r="AK12" s="120"/>
      <c r="AL12" s="119"/>
      <c r="AM12" s="119"/>
      <c r="AN12" s="119"/>
      <c r="AO12" s="120"/>
      <c r="AP12" s="119">
        <v>1</v>
      </c>
      <c r="AQ12" s="119">
        <v>0</v>
      </c>
      <c r="AR12" s="119"/>
      <c r="AS12" s="120"/>
      <c r="AT12" s="119"/>
      <c r="AU12" s="119"/>
      <c r="AV12" s="119"/>
      <c r="AW12" s="120"/>
      <c r="AX12" s="121">
        <f t="shared" si="0"/>
        <v>1</v>
      </c>
      <c r="AY12" s="122">
        <f t="shared" ref="AY12:AY31" si="2">+AK12+AO12+AS12+AW12</f>
        <v>0</v>
      </c>
      <c r="AZ12" s="124"/>
      <c r="BA12" s="124"/>
      <c r="BB12" s="124"/>
      <c r="BC12" s="124"/>
      <c r="BD12" s="124"/>
      <c r="BE12" s="124"/>
      <c r="BF12" s="124"/>
      <c r="BG12" s="124"/>
      <c r="BH12" s="124"/>
      <c r="BI12" s="124"/>
      <c r="BJ12" s="124"/>
      <c r="BK12" s="124"/>
    </row>
    <row r="13" spans="1:63">
      <c r="A13" s="119" t="s">
        <v>549</v>
      </c>
      <c r="B13" s="119"/>
      <c r="C13" s="119"/>
      <c r="D13" s="119"/>
      <c r="E13" s="120"/>
      <c r="F13" s="119"/>
      <c r="G13" s="119"/>
      <c r="H13" s="119"/>
      <c r="I13" s="120"/>
      <c r="J13" s="119">
        <v>1</v>
      </c>
      <c r="K13" s="119">
        <v>0</v>
      </c>
      <c r="L13" s="119">
        <v>1</v>
      </c>
      <c r="M13" s="161">
        <v>31640500</v>
      </c>
      <c r="N13" s="119">
        <v>1</v>
      </c>
      <c r="O13" s="119">
        <v>1</v>
      </c>
      <c r="P13" s="119">
        <v>1</v>
      </c>
      <c r="Q13" s="120"/>
      <c r="R13" s="121">
        <v>1</v>
      </c>
      <c r="S13" s="122">
        <f t="shared" si="1"/>
        <v>31640500</v>
      </c>
      <c r="T13" s="123"/>
      <c r="U13" s="123"/>
      <c r="V13" s="123"/>
      <c r="W13" s="123"/>
      <c r="X13" s="123"/>
      <c r="Y13" s="124"/>
      <c r="Z13" s="124"/>
      <c r="AA13" s="124"/>
      <c r="AB13" s="124"/>
      <c r="AC13" s="124"/>
      <c r="AD13" s="124"/>
      <c r="AE13" s="124"/>
      <c r="AG13" s="119" t="s">
        <v>549</v>
      </c>
      <c r="AH13" s="119"/>
      <c r="AI13" s="119"/>
      <c r="AJ13" s="119"/>
      <c r="AK13" s="120"/>
      <c r="AL13" s="119"/>
      <c r="AM13" s="119"/>
      <c r="AN13" s="119"/>
      <c r="AO13" s="120"/>
      <c r="AP13" s="119">
        <v>1</v>
      </c>
      <c r="AQ13" s="119">
        <v>0</v>
      </c>
      <c r="AR13" s="119"/>
      <c r="AS13" s="120"/>
      <c r="AT13" s="119"/>
      <c r="AU13" s="119"/>
      <c r="AV13" s="119"/>
      <c r="AW13" s="120"/>
      <c r="AX13" s="121">
        <f t="shared" si="0"/>
        <v>1</v>
      </c>
      <c r="AY13" s="122">
        <f t="shared" si="2"/>
        <v>0</v>
      </c>
      <c r="AZ13" s="124"/>
      <c r="BA13" s="124"/>
      <c r="BB13" s="124"/>
      <c r="BC13" s="124"/>
      <c r="BD13" s="124"/>
      <c r="BE13" s="124"/>
      <c r="BF13" s="124"/>
      <c r="BG13" s="124"/>
      <c r="BH13" s="124"/>
      <c r="BI13" s="124"/>
      <c r="BJ13" s="124"/>
      <c r="BK13" s="124"/>
    </row>
    <row r="14" spans="1:63">
      <c r="A14" s="119" t="s">
        <v>550</v>
      </c>
      <c r="B14" s="119"/>
      <c r="C14" s="119"/>
      <c r="D14" s="119"/>
      <c r="E14" s="120"/>
      <c r="F14" s="119"/>
      <c r="G14" s="119"/>
      <c r="H14" s="119"/>
      <c r="I14" s="120"/>
      <c r="J14" s="119">
        <v>1</v>
      </c>
      <c r="K14" s="119">
        <v>0</v>
      </c>
      <c r="L14" s="119">
        <v>1</v>
      </c>
      <c r="M14" s="161">
        <v>31640500</v>
      </c>
      <c r="N14" s="119">
        <v>1</v>
      </c>
      <c r="O14" s="119">
        <v>1</v>
      </c>
      <c r="P14" s="119">
        <v>1</v>
      </c>
      <c r="Q14" s="120"/>
      <c r="R14" s="121">
        <v>1</v>
      </c>
      <c r="S14" s="122">
        <f t="shared" si="1"/>
        <v>31640500</v>
      </c>
      <c r="T14" s="123"/>
      <c r="U14" s="123"/>
      <c r="V14" s="123"/>
      <c r="W14" s="123"/>
      <c r="X14" s="123"/>
      <c r="Y14" s="124"/>
      <c r="Z14" s="124"/>
      <c r="AA14" s="124"/>
      <c r="AB14" s="124"/>
      <c r="AC14" s="124"/>
      <c r="AD14" s="124"/>
      <c r="AE14" s="124"/>
      <c r="AG14" s="119" t="s">
        <v>550</v>
      </c>
      <c r="AH14" s="119"/>
      <c r="AI14" s="119"/>
      <c r="AJ14" s="119"/>
      <c r="AK14" s="120"/>
      <c r="AL14" s="119"/>
      <c r="AM14" s="119"/>
      <c r="AN14" s="119"/>
      <c r="AO14" s="120"/>
      <c r="AP14" s="119">
        <v>1</v>
      </c>
      <c r="AQ14" s="119">
        <v>0</v>
      </c>
      <c r="AR14" s="119"/>
      <c r="AS14" s="120"/>
      <c r="AT14" s="119"/>
      <c r="AU14" s="119"/>
      <c r="AV14" s="119"/>
      <c r="AW14" s="120"/>
      <c r="AX14" s="121">
        <f t="shared" si="0"/>
        <v>1</v>
      </c>
      <c r="AY14" s="122">
        <f t="shared" si="2"/>
        <v>0</v>
      </c>
      <c r="AZ14" s="124"/>
      <c r="BA14" s="124"/>
      <c r="BB14" s="124"/>
      <c r="BC14" s="124"/>
      <c r="BD14" s="124"/>
      <c r="BE14" s="124"/>
      <c r="BF14" s="124"/>
      <c r="BG14" s="124"/>
      <c r="BH14" s="124"/>
      <c r="BI14" s="124"/>
      <c r="BJ14" s="124"/>
      <c r="BK14" s="124"/>
    </row>
    <row r="15" spans="1:63">
      <c r="A15" s="119" t="s">
        <v>551</v>
      </c>
      <c r="B15" s="119"/>
      <c r="C15" s="119"/>
      <c r="D15" s="119"/>
      <c r="E15" s="120"/>
      <c r="F15" s="119"/>
      <c r="G15" s="119"/>
      <c r="H15" s="119"/>
      <c r="I15" s="120"/>
      <c r="J15" s="119">
        <v>1</v>
      </c>
      <c r="K15" s="119">
        <v>0</v>
      </c>
      <c r="L15" s="119">
        <v>1</v>
      </c>
      <c r="M15" s="161">
        <v>31640500</v>
      </c>
      <c r="N15" s="119">
        <v>1</v>
      </c>
      <c r="O15" s="119">
        <v>1</v>
      </c>
      <c r="P15" s="119">
        <v>1</v>
      </c>
      <c r="Q15" s="120"/>
      <c r="R15" s="121">
        <v>1</v>
      </c>
      <c r="S15" s="122">
        <f t="shared" si="1"/>
        <v>31640500</v>
      </c>
      <c r="T15" s="123"/>
      <c r="U15" s="123"/>
      <c r="V15" s="123"/>
      <c r="W15" s="123"/>
      <c r="X15" s="123"/>
      <c r="Y15" s="124"/>
      <c r="Z15" s="124"/>
      <c r="AA15" s="124"/>
      <c r="AB15" s="124"/>
      <c r="AC15" s="124"/>
      <c r="AD15" s="124"/>
      <c r="AE15" s="124"/>
      <c r="AG15" s="119" t="s">
        <v>551</v>
      </c>
      <c r="AH15" s="119"/>
      <c r="AI15" s="119"/>
      <c r="AJ15" s="119"/>
      <c r="AK15" s="120"/>
      <c r="AL15" s="119"/>
      <c r="AM15" s="119"/>
      <c r="AN15" s="119"/>
      <c r="AO15" s="120"/>
      <c r="AP15" s="119">
        <v>1</v>
      </c>
      <c r="AQ15" s="119">
        <v>0</v>
      </c>
      <c r="AR15" s="119"/>
      <c r="AS15" s="120"/>
      <c r="AT15" s="119"/>
      <c r="AU15" s="119"/>
      <c r="AV15" s="119"/>
      <c r="AW15" s="120"/>
      <c r="AX15" s="121">
        <f t="shared" si="0"/>
        <v>1</v>
      </c>
      <c r="AY15" s="122">
        <f t="shared" si="2"/>
        <v>0</v>
      </c>
      <c r="AZ15" s="124"/>
      <c r="BA15" s="124"/>
      <c r="BB15" s="124"/>
      <c r="BC15" s="124"/>
      <c r="BD15" s="124"/>
      <c r="BE15" s="124"/>
      <c r="BF15" s="124"/>
      <c r="BG15" s="124"/>
      <c r="BH15" s="124"/>
      <c r="BI15" s="124"/>
      <c r="BJ15" s="124"/>
      <c r="BK15" s="124"/>
    </row>
    <row r="16" spans="1:63">
      <c r="A16" s="119" t="s">
        <v>552</v>
      </c>
      <c r="B16" s="119"/>
      <c r="C16" s="119"/>
      <c r="D16" s="119"/>
      <c r="E16" s="120"/>
      <c r="F16" s="119"/>
      <c r="G16" s="119"/>
      <c r="H16" s="119"/>
      <c r="I16" s="120"/>
      <c r="J16" s="119">
        <v>1</v>
      </c>
      <c r="K16" s="119">
        <v>0</v>
      </c>
      <c r="L16" s="119">
        <v>1</v>
      </c>
      <c r="M16" s="161">
        <v>31640500</v>
      </c>
      <c r="N16" s="119">
        <v>1</v>
      </c>
      <c r="O16" s="119">
        <v>1</v>
      </c>
      <c r="P16" s="119">
        <v>1</v>
      </c>
      <c r="Q16" s="120"/>
      <c r="R16" s="121">
        <v>1</v>
      </c>
      <c r="S16" s="122">
        <f t="shared" si="1"/>
        <v>31640500</v>
      </c>
      <c r="T16" s="123"/>
      <c r="U16" s="123"/>
      <c r="V16" s="123"/>
      <c r="W16" s="123"/>
      <c r="X16" s="123"/>
      <c r="Y16" s="124"/>
      <c r="Z16" s="124"/>
      <c r="AA16" s="124"/>
      <c r="AB16" s="124"/>
      <c r="AC16" s="124"/>
      <c r="AD16" s="124"/>
      <c r="AE16" s="124"/>
      <c r="AG16" s="119" t="s">
        <v>552</v>
      </c>
      <c r="AH16" s="119"/>
      <c r="AI16" s="119"/>
      <c r="AJ16" s="119"/>
      <c r="AK16" s="120"/>
      <c r="AL16" s="119"/>
      <c r="AM16" s="119"/>
      <c r="AN16" s="119"/>
      <c r="AO16" s="120"/>
      <c r="AP16" s="119">
        <v>1</v>
      </c>
      <c r="AQ16" s="119">
        <v>0</v>
      </c>
      <c r="AR16" s="119"/>
      <c r="AS16" s="120"/>
      <c r="AT16" s="119"/>
      <c r="AU16" s="119"/>
      <c r="AV16" s="119"/>
      <c r="AW16" s="120"/>
      <c r="AX16" s="121">
        <f t="shared" si="0"/>
        <v>1</v>
      </c>
      <c r="AY16" s="122">
        <f t="shared" si="2"/>
        <v>0</v>
      </c>
      <c r="AZ16" s="124"/>
      <c r="BA16" s="124"/>
      <c r="BB16" s="124"/>
      <c r="BC16" s="124"/>
      <c r="BD16" s="124"/>
      <c r="BE16" s="124"/>
      <c r="BF16" s="124"/>
      <c r="BG16" s="124"/>
      <c r="BH16" s="124"/>
      <c r="BI16" s="124"/>
      <c r="BJ16" s="124"/>
      <c r="BK16" s="124"/>
    </row>
    <row r="17" spans="1:63">
      <c r="A17" s="119" t="s">
        <v>553</v>
      </c>
      <c r="B17" s="119"/>
      <c r="C17" s="119"/>
      <c r="D17" s="119"/>
      <c r="E17" s="120"/>
      <c r="F17" s="119"/>
      <c r="G17" s="119"/>
      <c r="H17" s="119"/>
      <c r="I17" s="120"/>
      <c r="J17" s="119">
        <v>1</v>
      </c>
      <c r="K17" s="119">
        <v>0</v>
      </c>
      <c r="L17" s="119">
        <v>1</v>
      </c>
      <c r="M17" s="161">
        <v>31640500</v>
      </c>
      <c r="N17" s="119">
        <v>1</v>
      </c>
      <c r="O17" s="119">
        <v>1</v>
      </c>
      <c r="P17" s="119">
        <v>1</v>
      </c>
      <c r="Q17" s="120"/>
      <c r="R17" s="121">
        <v>1</v>
      </c>
      <c r="S17" s="122">
        <f t="shared" si="1"/>
        <v>31640500</v>
      </c>
      <c r="T17" s="123"/>
      <c r="U17" s="123"/>
      <c r="V17" s="123"/>
      <c r="W17" s="123"/>
      <c r="X17" s="123"/>
      <c r="Y17" s="124"/>
      <c r="Z17" s="124"/>
      <c r="AA17" s="124"/>
      <c r="AB17" s="124"/>
      <c r="AC17" s="124"/>
      <c r="AD17" s="124"/>
      <c r="AE17" s="124"/>
      <c r="AG17" s="119" t="s">
        <v>553</v>
      </c>
      <c r="AH17" s="119"/>
      <c r="AI17" s="119"/>
      <c r="AJ17" s="119"/>
      <c r="AK17" s="120"/>
      <c r="AL17" s="119"/>
      <c r="AM17" s="119"/>
      <c r="AN17" s="119"/>
      <c r="AO17" s="120"/>
      <c r="AP17" s="119">
        <v>1</v>
      </c>
      <c r="AQ17" s="119">
        <v>0</v>
      </c>
      <c r="AR17" s="119"/>
      <c r="AS17" s="120"/>
      <c r="AT17" s="119"/>
      <c r="AU17" s="119"/>
      <c r="AV17" s="119"/>
      <c r="AW17" s="120"/>
      <c r="AX17" s="121">
        <f t="shared" si="0"/>
        <v>1</v>
      </c>
      <c r="AY17" s="122">
        <f t="shared" si="2"/>
        <v>0</v>
      </c>
      <c r="AZ17" s="124"/>
      <c r="BA17" s="124"/>
      <c r="BB17" s="124"/>
      <c r="BC17" s="124"/>
      <c r="BD17" s="124"/>
      <c r="BE17" s="124"/>
      <c r="BF17" s="124"/>
      <c r="BG17" s="124"/>
      <c r="BH17" s="124"/>
      <c r="BI17" s="124"/>
      <c r="BJ17" s="124"/>
      <c r="BK17" s="124"/>
    </row>
    <row r="18" spans="1:63">
      <c r="A18" s="119" t="s">
        <v>554</v>
      </c>
      <c r="B18" s="119"/>
      <c r="C18" s="119"/>
      <c r="D18" s="119"/>
      <c r="E18" s="120"/>
      <c r="F18" s="119"/>
      <c r="G18" s="119"/>
      <c r="H18" s="119"/>
      <c r="I18" s="120"/>
      <c r="J18" s="119">
        <v>1</v>
      </c>
      <c r="K18" s="119">
        <v>0</v>
      </c>
      <c r="L18" s="119">
        <v>1</v>
      </c>
      <c r="M18" s="161">
        <v>31640500</v>
      </c>
      <c r="N18" s="119">
        <v>1</v>
      </c>
      <c r="O18" s="119">
        <v>1</v>
      </c>
      <c r="P18" s="119">
        <v>1</v>
      </c>
      <c r="Q18" s="120"/>
      <c r="R18" s="121">
        <v>1</v>
      </c>
      <c r="S18" s="122">
        <f t="shared" si="1"/>
        <v>31640500</v>
      </c>
      <c r="T18" s="123"/>
      <c r="U18" s="123"/>
      <c r="V18" s="123"/>
      <c r="W18" s="123"/>
      <c r="X18" s="123"/>
      <c r="Y18" s="124"/>
      <c r="Z18" s="124"/>
      <c r="AA18" s="124"/>
      <c r="AB18" s="124"/>
      <c r="AC18" s="124"/>
      <c r="AD18" s="124"/>
      <c r="AE18" s="124"/>
      <c r="AG18" s="119" t="s">
        <v>554</v>
      </c>
      <c r="AH18" s="119"/>
      <c r="AI18" s="119"/>
      <c r="AJ18" s="119"/>
      <c r="AK18" s="120"/>
      <c r="AL18" s="119"/>
      <c r="AM18" s="119"/>
      <c r="AN18" s="119"/>
      <c r="AO18" s="120"/>
      <c r="AP18" s="119">
        <v>1</v>
      </c>
      <c r="AQ18" s="119">
        <v>0</v>
      </c>
      <c r="AR18" s="119"/>
      <c r="AS18" s="120"/>
      <c r="AT18" s="119"/>
      <c r="AU18" s="119"/>
      <c r="AV18" s="119"/>
      <c r="AW18" s="120"/>
      <c r="AX18" s="121">
        <f t="shared" si="0"/>
        <v>1</v>
      </c>
      <c r="AY18" s="122">
        <f t="shared" si="2"/>
        <v>0</v>
      </c>
      <c r="AZ18" s="124"/>
      <c r="BA18" s="124"/>
      <c r="BB18" s="124"/>
      <c r="BC18" s="124"/>
      <c r="BD18" s="124"/>
      <c r="BE18" s="124"/>
      <c r="BF18" s="124"/>
      <c r="BG18" s="124"/>
      <c r="BH18" s="124"/>
      <c r="BI18" s="124"/>
      <c r="BJ18" s="124"/>
      <c r="BK18" s="124"/>
    </row>
    <row r="19" spans="1:63">
      <c r="A19" s="119" t="s">
        <v>555</v>
      </c>
      <c r="B19" s="119"/>
      <c r="C19" s="119"/>
      <c r="D19" s="119"/>
      <c r="E19" s="120"/>
      <c r="F19" s="119"/>
      <c r="G19" s="119"/>
      <c r="H19" s="119"/>
      <c r="I19" s="120"/>
      <c r="J19" s="119">
        <v>1</v>
      </c>
      <c r="K19" s="119">
        <v>0</v>
      </c>
      <c r="L19" s="119">
        <v>1</v>
      </c>
      <c r="M19" s="161">
        <v>31640500</v>
      </c>
      <c r="N19" s="119">
        <v>1</v>
      </c>
      <c r="O19" s="119">
        <v>1</v>
      </c>
      <c r="P19" s="119">
        <v>1</v>
      </c>
      <c r="Q19" s="120"/>
      <c r="R19" s="121">
        <v>1</v>
      </c>
      <c r="S19" s="122">
        <f t="shared" si="1"/>
        <v>31640500</v>
      </c>
      <c r="T19" s="123"/>
      <c r="U19" s="123"/>
      <c r="V19" s="123"/>
      <c r="W19" s="123"/>
      <c r="X19" s="123"/>
      <c r="Y19" s="124"/>
      <c r="Z19" s="124"/>
      <c r="AA19" s="124"/>
      <c r="AB19" s="124"/>
      <c r="AC19" s="124"/>
      <c r="AD19" s="124"/>
      <c r="AE19" s="124"/>
      <c r="AG19" s="119" t="s">
        <v>555</v>
      </c>
      <c r="AH19" s="119"/>
      <c r="AI19" s="119"/>
      <c r="AJ19" s="119"/>
      <c r="AK19" s="120"/>
      <c r="AL19" s="119"/>
      <c r="AM19" s="119"/>
      <c r="AN19" s="119"/>
      <c r="AO19" s="120"/>
      <c r="AP19" s="119">
        <v>1</v>
      </c>
      <c r="AQ19" s="119">
        <v>0</v>
      </c>
      <c r="AR19" s="119"/>
      <c r="AS19" s="120"/>
      <c r="AT19" s="119"/>
      <c r="AU19" s="119"/>
      <c r="AV19" s="119"/>
      <c r="AW19" s="120"/>
      <c r="AX19" s="121">
        <f t="shared" si="0"/>
        <v>1</v>
      </c>
      <c r="AY19" s="122">
        <f t="shared" si="2"/>
        <v>0</v>
      </c>
      <c r="AZ19" s="124"/>
      <c r="BA19" s="124"/>
      <c r="BB19" s="124"/>
      <c r="BC19" s="124"/>
      <c r="BD19" s="124"/>
      <c r="BE19" s="124"/>
      <c r="BF19" s="124"/>
      <c r="BG19" s="124"/>
      <c r="BH19" s="124"/>
      <c r="BI19" s="119"/>
      <c r="BJ19" s="119"/>
      <c r="BK19" s="119"/>
    </row>
    <row r="20" spans="1:63">
      <c r="A20" s="119" t="s">
        <v>556</v>
      </c>
      <c r="B20" s="119"/>
      <c r="C20" s="119"/>
      <c r="D20" s="119"/>
      <c r="E20" s="120"/>
      <c r="F20" s="119"/>
      <c r="G20" s="119"/>
      <c r="H20" s="119"/>
      <c r="I20" s="120"/>
      <c r="J20" s="119">
        <v>1</v>
      </c>
      <c r="K20" s="119">
        <v>0</v>
      </c>
      <c r="L20" s="119">
        <v>1</v>
      </c>
      <c r="M20" s="161">
        <v>31640500</v>
      </c>
      <c r="N20" s="119">
        <v>1</v>
      </c>
      <c r="O20" s="119">
        <v>1</v>
      </c>
      <c r="P20" s="119">
        <v>1</v>
      </c>
      <c r="Q20" s="120"/>
      <c r="R20" s="121">
        <v>1</v>
      </c>
      <c r="S20" s="122">
        <f t="shared" si="1"/>
        <v>31640500</v>
      </c>
      <c r="T20" s="123"/>
      <c r="U20" s="123"/>
      <c r="V20" s="123"/>
      <c r="W20" s="123"/>
      <c r="X20" s="123"/>
      <c r="Y20" s="124"/>
      <c r="Z20" s="124"/>
      <c r="AA20" s="124"/>
      <c r="AB20" s="124"/>
      <c r="AC20" s="124"/>
      <c r="AD20" s="124"/>
      <c r="AE20" s="124"/>
      <c r="AG20" s="119" t="s">
        <v>556</v>
      </c>
      <c r="AH20" s="119"/>
      <c r="AI20" s="119"/>
      <c r="AJ20" s="119"/>
      <c r="AK20" s="120"/>
      <c r="AL20" s="119"/>
      <c r="AM20" s="119"/>
      <c r="AN20" s="119"/>
      <c r="AO20" s="120"/>
      <c r="AP20" s="119">
        <v>1</v>
      </c>
      <c r="AQ20" s="119">
        <v>0</v>
      </c>
      <c r="AR20" s="119"/>
      <c r="AS20" s="120"/>
      <c r="AT20" s="119"/>
      <c r="AU20" s="119"/>
      <c r="AV20" s="119"/>
      <c r="AW20" s="120"/>
      <c r="AX20" s="121">
        <f t="shared" si="0"/>
        <v>1</v>
      </c>
      <c r="AY20" s="122">
        <f t="shared" si="2"/>
        <v>0</v>
      </c>
      <c r="AZ20" s="124"/>
      <c r="BA20" s="124"/>
      <c r="BB20" s="124"/>
      <c r="BC20" s="124"/>
      <c r="BD20" s="124"/>
      <c r="BE20" s="124"/>
      <c r="BF20" s="124"/>
      <c r="BG20" s="124"/>
      <c r="BH20" s="124"/>
      <c r="BI20" s="119"/>
      <c r="BJ20" s="119"/>
      <c r="BK20" s="119"/>
    </row>
    <row r="21" spans="1:63">
      <c r="A21" s="119" t="s">
        <v>557</v>
      </c>
      <c r="B21" s="119"/>
      <c r="C21" s="119"/>
      <c r="D21" s="119"/>
      <c r="E21" s="120"/>
      <c r="F21" s="119"/>
      <c r="G21" s="119"/>
      <c r="H21" s="119"/>
      <c r="I21" s="120"/>
      <c r="J21" s="119">
        <v>1</v>
      </c>
      <c r="K21" s="119">
        <v>0</v>
      </c>
      <c r="L21" s="119">
        <v>1</v>
      </c>
      <c r="M21" s="161">
        <v>31640500</v>
      </c>
      <c r="N21" s="119">
        <v>1</v>
      </c>
      <c r="O21" s="119">
        <v>1</v>
      </c>
      <c r="P21" s="119">
        <v>1</v>
      </c>
      <c r="Q21" s="120"/>
      <c r="R21" s="121">
        <v>1</v>
      </c>
      <c r="S21" s="122">
        <f t="shared" si="1"/>
        <v>31640500</v>
      </c>
      <c r="T21" s="123"/>
      <c r="U21" s="123"/>
      <c r="V21" s="123"/>
      <c r="W21" s="123"/>
      <c r="X21" s="123"/>
      <c r="Y21" s="124"/>
      <c r="Z21" s="124"/>
      <c r="AA21" s="124"/>
      <c r="AB21" s="124"/>
      <c r="AC21" s="124"/>
      <c r="AD21" s="124"/>
      <c r="AE21" s="124"/>
      <c r="AG21" s="119" t="s">
        <v>557</v>
      </c>
      <c r="AH21" s="119"/>
      <c r="AI21" s="119"/>
      <c r="AJ21" s="119"/>
      <c r="AK21" s="120"/>
      <c r="AL21" s="119"/>
      <c r="AM21" s="119"/>
      <c r="AN21" s="119"/>
      <c r="AO21" s="120"/>
      <c r="AP21" s="119">
        <v>1</v>
      </c>
      <c r="AQ21" s="119">
        <v>0</v>
      </c>
      <c r="AR21" s="119"/>
      <c r="AS21" s="120"/>
      <c r="AT21" s="119"/>
      <c r="AU21" s="119"/>
      <c r="AV21" s="119"/>
      <c r="AW21" s="120"/>
      <c r="AX21" s="121">
        <f t="shared" si="0"/>
        <v>1</v>
      </c>
      <c r="AY21" s="122">
        <f t="shared" si="2"/>
        <v>0</v>
      </c>
      <c r="AZ21" s="124"/>
      <c r="BA21" s="124"/>
      <c r="BB21" s="124"/>
      <c r="BC21" s="124"/>
      <c r="BD21" s="124"/>
      <c r="BE21" s="124"/>
      <c r="BF21" s="124"/>
      <c r="BG21" s="124"/>
      <c r="BH21" s="124"/>
      <c r="BI21" s="119"/>
      <c r="BJ21" s="119"/>
      <c r="BK21" s="119"/>
    </row>
    <row r="22" spans="1:63">
      <c r="A22" s="119" t="s">
        <v>558</v>
      </c>
      <c r="B22" s="119"/>
      <c r="C22" s="119"/>
      <c r="D22" s="119"/>
      <c r="E22" s="120"/>
      <c r="F22" s="119"/>
      <c r="G22" s="119"/>
      <c r="H22" s="119"/>
      <c r="I22" s="120"/>
      <c r="J22" s="119">
        <v>1</v>
      </c>
      <c r="K22" s="119">
        <v>0</v>
      </c>
      <c r="L22" s="119">
        <v>1</v>
      </c>
      <c r="M22" s="161">
        <v>31640500</v>
      </c>
      <c r="N22" s="119">
        <v>1</v>
      </c>
      <c r="O22" s="119">
        <v>1</v>
      </c>
      <c r="P22" s="119">
        <v>1</v>
      </c>
      <c r="Q22" s="120"/>
      <c r="R22" s="121">
        <v>1</v>
      </c>
      <c r="S22" s="122">
        <f t="shared" si="1"/>
        <v>31640500</v>
      </c>
      <c r="T22" s="123"/>
      <c r="U22" s="123"/>
      <c r="V22" s="123"/>
      <c r="W22" s="123"/>
      <c r="X22" s="123"/>
      <c r="Y22" s="124"/>
      <c r="Z22" s="124"/>
      <c r="AA22" s="124"/>
      <c r="AB22" s="124"/>
      <c r="AC22" s="124"/>
      <c r="AD22" s="124"/>
      <c r="AE22" s="124"/>
      <c r="AG22" s="119" t="s">
        <v>558</v>
      </c>
      <c r="AH22" s="119"/>
      <c r="AI22" s="119"/>
      <c r="AJ22" s="119"/>
      <c r="AK22" s="120"/>
      <c r="AL22" s="119"/>
      <c r="AM22" s="119"/>
      <c r="AN22" s="119"/>
      <c r="AO22" s="120"/>
      <c r="AP22" s="119">
        <v>1</v>
      </c>
      <c r="AQ22" s="119">
        <v>0</v>
      </c>
      <c r="AR22" s="119"/>
      <c r="AS22" s="120"/>
      <c r="AT22" s="119"/>
      <c r="AU22" s="119"/>
      <c r="AV22" s="119"/>
      <c r="AW22" s="120"/>
      <c r="AX22" s="121">
        <f t="shared" si="0"/>
        <v>1</v>
      </c>
      <c r="AY22" s="122">
        <f t="shared" si="2"/>
        <v>0</v>
      </c>
      <c r="AZ22" s="124"/>
      <c r="BA22" s="124"/>
      <c r="BB22" s="124"/>
      <c r="BC22" s="124"/>
      <c r="BD22" s="124"/>
      <c r="BE22" s="124"/>
      <c r="BF22" s="124"/>
      <c r="BG22" s="124"/>
      <c r="BH22" s="124"/>
      <c r="BI22" s="124"/>
      <c r="BJ22" s="124"/>
      <c r="BK22" s="124"/>
    </row>
    <row r="23" spans="1:63">
      <c r="A23" s="119" t="s">
        <v>559</v>
      </c>
      <c r="B23" s="119"/>
      <c r="C23" s="119"/>
      <c r="D23" s="119"/>
      <c r="E23" s="120"/>
      <c r="F23" s="119"/>
      <c r="G23" s="119"/>
      <c r="H23" s="119"/>
      <c r="I23" s="120"/>
      <c r="J23" s="119">
        <v>1</v>
      </c>
      <c r="K23" s="119">
        <v>0</v>
      </c>
      <c r="L23" s="119">
        <v>1</v>
      </c>
      <c r="M23" s="161">
        <v>31640500</v>
      </c>
      <c r="N23" s="119">
        <v>1</v>
      </c>
      <c r="O23" s="119">
        <v>1</v>
      </c>
      <c r="P23" s="119">
        <v>1</v>
      </c>
      <c r="Q23" s="120"/>
      <c r="R23" s="121">
        <v>1</v>
      </c>
      <c r="S23" s="122">
        <f t="shared" si="1"/>
        <v>31640500</v>
      </c>
      <c r="T23" s="123"/>
      <c r="U23" s="123"/>
      <c r="V23" s="123"/>
      <c r="W23" s="123"/>
      <c r="X23" s="123"/>
      <c r="Y23" s="124"/>
      <c r="Z23" s="124"/>
      <c r="AA23" s="124"/>
      <c r="AB23" s="124"/>
      <c r="AC23" s="124"/>
      <c r="AD23" s="124"/>
      <c r="AE23" s="124"/>
      <c r="AG23" s="119" t="s">
        <v>559</v>
      </c>
      <c r="AH23" s="119"/>
      <c r="AI23" s="119"/>
      <c r="AJ23" s="119"/>
      <c r="AK23" s="120"/>
      <c r="AL23" s="119"/>
      <c r="AM23" s="119"/>
      <c r="AN23" s="119"/>
      <c r="AO23" s="120"/>
      <c r="AP23" s="119">
        <v>1</v>
      </c>
      <c r="AQ23" s="119">
        <v>0</v>
      </c>
      <c r="AR23" s="119"/>
      <c r="AS23" s="120"/>
      <c r="AT23" s="119"/>
      <c r="AU23" s="119"/>
      <c r="AV23" s="119"/>
      <c r="AW23" s="120"/>
      <c r="AX23" s="121">
        <f t="shared" si="0"/>
        <v>1</v>
      </c>
      <c r="AY23" s="122">
        <f t="shared" si="2"/>
        <v>0</v>
      </c>
      <c r="AZ23" s="124"/>
      <c r="BA23" s="124"/>
      <c r="BB23" s="124"/>
      <c r="BC23" s="124"/>
      <c r="BD23" s="124"/>
      <c r="BE23" s="124"/>
      <c r="BF23" s="124"/>
      <c r="BG23" s="124"/>
      <c r="BH23" s="124"/>
      <c r="BI23" s="124"/>
      <c r="BJ23" s="124"/>
      <c r="BK23" s="124"/>
    </row>
    <row r="24" spans="1:63">
      <c r="A24" s="119" t="s">
        <v>560</v>
      </c>
      <c r="B24" s="119"/>
      <c r="C24" s="119"/>
      <c r="D24" s="119"/>
      <c r="E24" s="120"/>
      <c r="F24" s="119"/>
      <c r="G24" s="119"/>
      <c r="H24" s="119"/>
      <c r="I24" s="120"/>
      <c r="J24" s="119">
        <v>1</v>
      </c>
      <c r="K24" s="119">
        <v>0</v>
      </c>
      <c r="L24" s="119">
        <v>1</v>
      </c>
      <c r="M24" s="161">
        <v>31640500</v>
      </c>
      <c r="N24" s="119">
        <v>1</v>
      </c>
      <c r="O24" s="119">
        <v>1</v>
      </c>
      <c r="P24" s="119">
        <v>1</v>
      </c>
      <c r="Q24" s="120"/>
      <c r="R24" s="121">
        <v>1</v>
      </c>
      <c r="S24" s="122">
        <f t="shared" si="1"/>
        <v>31640500</v>
      </c>
      <c r="T24" s="123"/>
      <c r="U24" s="123"/>
      <c r="V24" s="123"/>
      <c r="W24" s="123"/>
      <c r="X24" s="123"/>
      <c r="Y24" s="124"/>
      <c r="Z24" s="124"/>
      <c r="AA24" s="124"/>
      <c r="AB24" s="124"/>
      <c r="AC24" s="124"/>
      <c r="AD24" s="124"/>
      <c r="AE24" s="124"/>
      <c r="AG24" s="119" t="s">
        <v>560</v>
      </c>
      <c r="AH24" s="119"/>
      <c r="AI24" s="119"/>
      <c r="AJ24" s="119"/>
      <c r="AK24" s="120"/>
      <c r="AL24" s="119"/>
      <c r="AM24" s="119"/>
      <c r="AN24" s="119"/>
      <c r="AO24" s="120"/>
      <c r="AP24" s="119">
        <v>1</v>
      </c>
      <c r="AQ24" s="119">
        <v>0</v>
      </c>
      <c r="AR24" s="119"/>
      <c r="AS24" s="120"/>
      <c r="AT24" s="119"/>
      <c r="AU24" s="119"/>
      <c r="AV24" s="119"/>
      <c r="AW24" s="120"/>
      <c r="AX24" s="121">
        <f t="shared" si="0"/>
        <v>1</v>
      </c>
      <c r="AY24" s="122">
        <f t="shared" si="2"/>
        <v>0</v>
      </c>
      <c r="AZ24" s="124"/>
      <c r="BA24" s="124"/>
      <c r="BB24" s="124"/>
      <c r="BC24" s="124"/>
      <c r="BD24" s="124"/>
      <c r="BE24" s="124"/>
      <c r="BF24" s="124"/>
      <c r="BG24" s="124"/>
      <c r="BH24" s="124"/>
      <c r="BI24" s="124"/>
      <c r="BJ24" s="124"/>
      <c r="BK24" s="124"/>
    </row>
    <row r="25" spans="1:63">
      <c r="A25" s="119" t="s">
        <v>561</v>
      </c>
      <c r="B25" s="119"/>
      <c r="C25" s="119"/>
      <c r="D25" s="119"/>
      <c r="E25" s="120"/>
      <c r="F25" s="119"/>
      <c r="G25" s="119"/>
      <c r="H25" s="119"/>
      <c r="I25" s="120"/>
      <c r="J25" s="119">
        <v>1</v>
      </c>
      <c r="K25" s="119">
        <v>0</v>
      </c>
      <c r="L25" s="119">
        <v>1</v>
      </c>
      <c r="M25" s="161">
        <v>31640500</v>
      </c>
      <c r="N25" s="119">
        <v>1</v>
      </c>
      <c r="O25" s="119">
        <v>1</v>
      </c>
      <c r="P25" s="119">
        <v>1</v>
      </c>
      <c r="Q25" s="120"/>
      <c r="R25" s="121">
        <v>1</v>
      </c>
      <c r="S25" s="122">
        <f t="shared" si="1"/>
        <v>31640500</v>
      </c>
      <c r="T25" s="123"/>
      <c r="U25" s="123"/>
      <c r="V25" s="123"/>
      <c r="W25" s="123"/>
      <c r="X25" s="123"/>
      <c r="Y25" s="124"/>
      <c r="Z25" s="124"/>
      <c r="AA25" s="124"/>
      <c r="AB25" s="124"/>
      <c r="AC25" s="124"/>
      <c r="AD25" s="124"/>
      <c r="AE25" s="124"/>
      <c r="AG25" s="119" t="s">
        <v>561</v>
      </c>
      <c r="AH25" s="119"/>
      <c r="AI25" s="119"/>
      <c r="AJ25" s="119"/>
      <c r="AK25" s="120"/>
      <c r="AL25" s="119"/>
      <c r="AM25" s="119"/>
      <c r="AN25" s="119"/>
      <c r="AO25" s="120"/>
      <c r="AP25" s="119">
        <v>1</v>
      </c>
      <c r="AQ25" s="119">
        <v>0</v>
      </c>
      <c r="AR25" s="119"/>
      <c r="AS25" s="120"/>
      <c r="AT25" s="119"/>
      <c r="AU25" s="119"/>
      <c r="AV25" s="119"/>
      <c r="AW25" s="120"/>
      <c r="AX25" s="121">
        <f t="shared" si="0"/>
        <v>1</v>
      </c>
      <c r="AY25" s="122">
        <f t="shared" si="2"/>
        <v>0</v>
      </c>
      <c r="AZ25" s="124"/>
      <c r="BA25" s="124"/>
      <c r="BB25" s="124"/>
      <c r="BC25" s="124"/>
      <c r="BD25" s="124"/>
      <c r="BE25" s="124"/>
      <c r="BF25" s="124"/>
      <c r="BG25" s="124"/>
      <c r="BH25" s="124"/>
      <c r="BI25" s="124"/>
      <c r="BJ25" s="124"/>
      <c r="BK25" s="124"/>
    </row>
    <row r="26" spans="1:63">
      <c r="A26" s="119" t="s">
        <v>562</v>
      </c>
      <c r="B26" s="119"/>
      <c r="C26" s="119"/>
      <c r="D26" s="119"/>
      <c r="E26" s="120"/>
      <c r="F26" s="119"/>
      <c r="G26" s="119"/>
      <c r="H26" s="119"/>
      <c r="I26" s="120"/>
      <c r="J26" s="119">
        <v>1</v>
      </c>
      <c r="K26" s="119">
        <v>0</v>
      </c>
      <c r="L26" s="119">
        <v>1</v>
      </c>
      <c r="M26" s="161">
        <v>31640500</v>
      </c>
      <c r="N26" s="119">
        <v>1</v>
      </c>
      <c r="O26" s="119">
        <v>1</v>
      </c>
      <c r="P26" s="119">
        <v>1</v>
      </c>
      <c r="Q26" s="120"/>
      <c r="R26" s="121">
        <v>1</v>
      </c>
      <c r="S26" s="122">
        <f t="shared" si="1"/>
        <v>31640500</v>
      </c>
      <c r="T26" s="123"/>
      <c r="U26" s="123"/>
      <c r="V26" s="123"/>
      <c r="W26" s="123"/>
      <c r="X26" s="123"/>
      <c r="Y26" s="124"/>
      <c r="Z26" s="124"/>
      <c r="AA26" s="124"/>
      <c r="AB26" s="124"/>
      <c r="AC26" s="124"/>
      <c r="AD26" s="124"/>
      <c r="AE26" s="124"/>
      <c r="AG26" s="119" t="s">
        <v>562</v>
      </c>
      <c r="AH26" s="119"/>
      <c r="AI26" s="119"/>
      <c r="AJ26" s="119"/>
      <c r="AK26" s="120"/>
      <c r="AL26" s="119"/>
      <c r="AM26" s="119"/>
      <c r="AN26" s="119"/>
      <c r="AO26" s="120"/>
      <c r="AP26" s="119">
        <v>1</v>
      </c>
      <c r="AQ26" s="119">
        <v>0</v>
      </c>
      <c r="AR26" s="119"/>
      <c r="AS26" s="120"/>
      <c r="AT26" s="119"/>
      <c r="AU26" s="119"/>
      <c r="AV26" s="119"/>
      <c r="AW26" s="120"/>
      <c r="AX26" s="121">
        <f t="shared" si="0"/>
        <v>1</v>
      </c>
      <c r="AY26" s="122">
        <f t="shared" si="2"/>
        <v>0</v>
      </c>
      <c r="AZ26" s="124"/>
      <c r="BA26" s="124"/>
      <c r="BB26" s="124"/>
      <c r="BC26" s="124"/>
      <c r="BD26" s="124"/>
      <c r="BE26" s="124"/>
      <c r="BF26" s="124"/>
      <c r="BG26" s="124"/>
      <c r="BH26" s="124"/>
      <c r="BI26" s="124"/>
      <c r="BJ26" s="124"/>
      <c r="BK26" s="124"/>
    </row>
    <row r="27" spans="1:63">
      <c r="A27" s="119" t="s">
        <v>563</v>
      </c>
      <c r="B27" s="119"/>
      <c r="C27" s="119"/>
      <c r="D27" s="119"/>
      <c r="E27" s="120"/>
      <c r="F27" s="119"/>
      <c r="G27" s="119"/>
      <c r="H27" s="119"/>
      <c r="I27" s="120"/>
      <c r="J27" s="119">
        <v>1</v>
      </c>
      <c r="K27" s="119">
        <v>0</v>
      </c>
      <c r="L27" s="119">
        <v>1</v>
      </c>
      <c r="M27" s="161">
        <v>31640500</v>
      </c>
      <c r="N27" s="119">
        <v>1</v>
      </c>
      <c r="O27" s="119">
        <v>1</v>
      </c>
      <c r="P27" s="119">
        <v>1</v>
      </c>
      <c r="Q27" s="120"/>
      <c r="R27" s="121">
        <v>1</v>
      </c>
      <c r="S27" s="122">
        <f t="shared" si="1"/>
        <v>31640500</v>
      </c>
      <c r="T27" s="123"/>
      <c r="U27" s="123"/>
      <c r="V27" s="123"/>
      <c r="W27" s="123"/>
      <c r="X27" s="123"/>
      <c r="Y27" s="124"/>
      <c r="Z27" s="124"/>
      <c r="AA27" s="124"/>
      <c r="AB27" s="124"/>
      <c r="AC27" s="124"/>
      <c r="AD27" s="124"/>
      <c r="AE27" s="124"/>
      <c r="AG27" s="119" t="s">
        <v>563</v>
      </c>
      <c r="AH27" s="119"/>
      <c r="AI27" s="119"/>
      <c r="AJ27" s="119"/>
      <c r="AK27" s="120"/>
      <c r="AL27" s="119"/>
      <c r="AM27" s="119"/>
      <c r="AN27" s="119"/>
      <c r="AO27" s="120"/>
      <c r="AP27" s="119">
        <v>1</v>
      </c>
      <c r="AQ27" s="119">
        <v>0</v>
      </c>
      <c r="AR27" s="119"/>
      <c r="AS27" s="120"/>
      <c r="AT27" s="119"/>
      <c r="AU27" s="119"/>
      <c r="AV27" s="119"/>
      <c r="AW27" s="120"/>
      <c r="AX27" s="121">
        <f t="shared" si="0"/>
        <v>1</v>
      </c>
      <c r="AY27" s="122">
        <f t="shared" si="2"/>
        <v>0</v>
      </c>
      <c r="AZ27" s="124"/>
      <c r="BA27" s="124"/>
      <c r="BB27" s="124"/>
      <c r="BC27" s="124"/>
      <c r="BD27" s="124"/>
      <c r="BE27" s="124"/>
      <c r="BF27" s="124"/>
      <c r="BG27" s="124"/>
      <c r="BH27" s="124"/>
      <c r="BI27" s="124"/>
      <c r="BJ27" s="124"/>
      <c r="BK27" s="124"/>
    </row>
    <row r="28" spans="1:63">
      <c r="A28" s="119" t="s">
        <v>564</v>
      </c>
      <c r="B28" s="119"/>
      <c r="C28" s="119"/>
      <c r="D28" s="119"/>
      <c r="E28" s="120"/>
      <c r="F28" s="119"/>
      <c r="G28" s="119"/>
      <c r="H28" s="119"/>
      <c r="I28" s="120"/>
      <c r="J28" s="119">
        <v>1</v>
      </c>
      <c r="K28" s="119">
        <v>0</v>
      </c>
      <c r="L28" s="119">
        <v>1</v>
      </c>
      <c r="M28" s="161">
        <v>31640500</v>
      </c>
      <c r="N28" s="119">
        <v>1</v>
      </c>
      <c r="O28" s="119">
        <v>1</v>
      </c>
      <c r="P28" s="119">
        <v>1</v>
      </c>
      <c r="Q28" s="120"/>
      <c r="R28" s="121">
        <v>1</v>
      </c>
      <c r="S28" s="122">
        <f t="shared" si="1"/>
        <v>31640500</v>
      </c>
      <c r="T28" s="123"/>
      <c r="U28" s="123"/>
      <c r="V28" s="123"/>
      <c r="W28" s="123"/>
      <c r="X28" s="123"/>
      <c r="Y28" s="124"/>
      <c r="Z28" s="124"/>
      <c r="AA28" s="124"/>
      <c r="AB28" s="124"/>
      <c r="AC28" s="124"/>
      <c r="AD28" s="124"/>
      <c r="AE28" s="124"/>
      <c r="AG28" s="119" t="s">
        <v>564</v>
      </c>
      <c r="AH28" s="119"/>
      <c r="AI28" s="119"/>
      <c r="AJ28" s="119"/>
      <c r="AK28" s="120"/>
      <c r="AL28" s="119"/>
      <c r="AM28" s="119"/>
      <c r="AN28" s="119"/>
      <c r="AO28" s="120"/>
      <c r="AP28" s="119">
        <v>1</v>
      </c>
      <c r="AQ28" s="119">
        <v>0</v>
      </c>
      <c r="AR28" s="119"/>
      <c r="AS28" s="120"/>
      <c r="AT28" s="119"/>
      <c r="AU28" s="119"/>
      <c r="AV28" s="119"/>
      <c r="AW28" s="120"/>
      <c r="AX28" s="121">
        <f t="shared" si="0"/>
        <v>1</v>
      </c>
      <c r="AY28" s="122">
        <f t="shared" si="2"/>
        <v>0</v>
      </c>
      <c r="AZ28" s="124"/>
      <c r="BA28" s="124"/>
      <c r="BB28" s="124"/>
      <c r="BC28" s="124"/>
      <c r="BD28" s="124"/>
      <c r="BE28" s="124"/>
      <c r="BF28" s="124"/>
      <c r="BG28" s="124"/>
      <c r="BH28" s="124"/>
      <c r="BI28" s="124"/>
      <c r="BJ28" s="124"/>
      <c r="BK28" s="124"/>
    </row>
    <row r="29" spans="1:63">
      <c r="A29" s="119" t="s">
        <v>565</v>
      </c>
      <c r="B29" s="119"/>
      <c r="C29" s="119"/>
      <c r="D29" s="119"/>
      <c r="E29" s="120"/>
      <c r="F29" s="119"/>
      <c r="G29" s="119"/>
      <c r="H29" s="119"/>
      <c r="I29" s="120"/>
      <c r="J29" s="119">
        <v>1</v>
      </c>
      <c r="K29" s="119">
        <v>0</v>
      </c>
      <c r="L29" s="119">
        <v>1</v>
      </c>
      <c r="M29" s="161">
        <v>31640500</v>
      </c>
      <c r="N29" s="119">
        <v>1</v>
      </c>
      <c r="O29" s="119">
        <v>1</v>
      </c>
      <c r="P29" s="119">
        <v>1</v>
      </c>
      <c r="Q29" s="120"/>
      <c r="R29" s="121">
        <v>1</v>
      </c>
      <c r="S29" s="122">
        <f t="shared" si="1"/>
        <v>31640500</v>
      </c>
      <c r="T29" s="123"/>
      <c r="U29" s="123"/>
      <c r="V29" s="123"/>
      <c r="W29" s="123"/>
      <c r="X29" s="123"/>
      <c r="Y29" s="124"/>
      <c r="Z29" s="124"/>
      <c r="AA29" s="124"/>
      <c r="AB29" s="124"/>
      <c r="AC29" s="124"/>
      <c r="AD29" s="124"/>
      <c r="AE29" s="124"/>
      <c r="AG29" s="119" t="s">
        <v>565</v>
      </c>
      <c r="AH29" s="119"/>
      <c r="AI29" s="119"/>
      <c r="AJ29" s="119"/>
      <c r="AK29" s="120"/>
      <c r="AL29" s="119"/>
      <c r="AM29" s="119"/>
      <c r="AN29" s="119"/>
      <c r="AO29" s="120"/>
      <c r="AP29" s="119">
        <v>1</v>
      </c>
      <c r="AQ29" s="119">
        <v>0</v>
      </c>
      <c r="AR29" s="119"/>
      <c r="AS29" s="120"/>
      <c r="AT29" s="119"/>
      <c r="AU29" s="119"/>
      <c r="AV29" s="119"/>
      <c r="AW29" s="120"/>
      <c r="AX29" s="121">
        <f t="shared" si="0"/>
        <v>1</v>
      </c>
      <c r="AY29" s="122">
        <f t="shared" si="2"/>
        <v>0</v>
      </c>
      <c r="AZ29" s="124"/>
      <c r="BA29" s="124"/>
      <c r="BB29" s="124"/>
      <c r="BC29" s="124"/>
      <c r="BD29" s="124"/>
      <c r="BE29" s="124"/>
      <c r="BF29" s="124"/>
      <c r="BG29" s="124"/>
      <c r="BH29" s="124"/>
      <c r="BI29" s="124"/>
      <c r="BJ29" s="124"/>
      <c r="BK29" s="124"/>
    </row>
    <row r="30" spans="1:63">
      <c r="A30" s="119" t="s">
        <v>566</v>
      </c>
      <c r="B30" s="119"/>
      <c r="C30" s="119"/>
      <c r="D30" s="119"/>
      <c r="E30" s="120"/>
      <c r="F30" s="119"/>
      <c r="G30" s="119"/>
      <c r="H30" s="119"/>
      <c r="I30" s="120"/>
      <c r="J30" s="119">
        <v>1</v>
      </c>
      <c r="K30" s="119">
        <v>0</v>
      </c>
      <c r="L30" s="119">
        <v>1</v>
      </c>
      <c r="M30" s="161">
        <v>31640500</v>
      </c>
      <c r="N30" s="119">
        <v>1</v>
      </c>
      <c r="O30" s="119">
        <v>1</v>
      </c>
      <c r="P30" s="119">
        <v>1</v>
      </c>
      <c r="Q30" s="120"/>
      <c r="R30" s="121">
        <v>1</v>
      </c>
      <c r="S30" s="122">
        <f t="shared" si="1"/>
        <v>31640500</v>
      </c>
      <c r="T30" s="123"/>
      <c r="U30" s="123"/>
      <c r="V30" s="123"/>
      <c r="W30" s="123"/>
      <c r="X30" s="123"/>
      <c r="Y30" s="124"/>
      <c r="Z30" s="124"/>
      <c r="AA30" s="124"/>
      <c r="AB30" s="124"/>
      <c r="AC30" s="124"/>
      <c r="AD30" s="124"/>
      <c r="AE30" s="124"/>
      <c r="AG30" s="119" t="s">
        <v>566</v>
      </c>
      <c r="AH30" s="119"/>
      <c r="AI30" s="119"/>
      <c r="AJ30" s="119"/>
      <c r="AK30" s="120"/>
      <c r="AL30" s="119"/>
      <c r="AM30" s="119"/>
      <c r="AN30" s="119"/>
      <c r="AO30" s="120"/>
      <c r="AP30" s="119">
        <v>1</v>
      </c>
      <c r="AQ30" s="119">
        <v>0</v>
      </c>
      <c r="AR30" s="119"/>
      <c r="AS30" s="120"/>
      <c r="AT30" s="119"/>
      <c r="AU30" s="119"/>
      <c r="AV30" s="119"/>
      <c r="AW30" s="120"/>
      <c r="AX30" s="121">
        <f t="shared" si="0"/>
        <v>1</v>
      </c>
      <c r="AY30" s="122">
        <f t="shared" si="2"/>
        <v>0</v>
      </c>
      <c r="AZ30" s="124"/>
      <c r="BA30" s="124"/>
      <c r="BB30" s="124"/>
      <c r="BC30" s="124"/>
      <c r="BD30" s="124"/>
      <c r="BE30" s="124"/>
      <c r="BF30" s="124"/>
      <c r="BG30" s="124"/>
      <c r="BH30" s="124"/>
      <c r="BI30" s="124"/>
      <c r="BJ30" s="124"/>
      <c r="BK30" s="124"/>
    </row>
    <row r="31" spans="1:63">
      <c r="A31" s="119" t="s">
        <v>567</v>
      </c>
      <c r="B31" s="119"/>
      <c r="C31" s="119"/>
      <c r="D31" s="119"/>
      <c r="E31" s="120"/>
      <c r="F31" s="119"/>
      <c r="G31" s="119"/>
      <c r="H31" s="119"/>
      <c r="I31" s="120"/>
      <c r="J31" s="119">
        <v>1</v>
      </c>
      <c r="K31" s="119">
        <v>0</v>
      </c>
      <c r="L31" s="119">
        <v>1</v>
      </c>
      <c r="M31" s="161">
        <v>31640500</v>
      </c>
      <c r="N31" s="119">
        <v>1</v>
      </c>
      <c r="O31" s="119">
        <v>1</v>
      </c>
      <c r="P31" s="119">
        <v>1</v>
      </c>
      <c r="Q31" s="120"/>
      <c r="R31" s="121">
        <v>1</v>
      </c>
      <c r="S31" s="122">
        <f t="shared" si="1"/>
        <v>31640500</v>
      </c>
      <c r="T31" s="123"/>
      <c r="U31" s="123"/>
      <c r="V31" s="123"/>
      <c r="W31" s="123"/>
      <c r="X31" s="123"/>
      <c r="Y31" s="124"/>
      <c r="Z31" s="124"/>
      <c r="AA31" s="124"/>
      <c r="AB31" s="124"/>
      <c r="AC31" s="124"/>
      <c r="AD31" s="124"/>
      <c r="AE31" s="124"/>
      <c r="AG31" s="119" t="s">
        <v>567</v>
      </c>
      <c r="AH31" s="119"/>
      <c r="AI31" s="119"/>
      <c r="AJ31" s="119"/>
      <c r="AK31" s="120"/>
      <c r="AL31" s="119"/>
      <c r="AM31" s="119"/>
      <c r="AN31" s="119"/>
      <c r="AO31" s="120"/>
      <c r="AP31" s="119">
        <v>1</v>
      </c>
      <c r="AQ31" s="119">
        <v>0</v>
      </c>
      <c r="AR31" s="119"/>
      <c r="AS31" s="120"/>
      <c r="AT31" s="119"/>
      <c r="AU31" s="119"/>
      <c r="AV31" s="119"/>
      <c r="AW31" s="120"/>
      <c r="AX31" s="121">
        <f t="shared" si="0"/>
        <v>1</v>
      </c>
      <c r="AY31" s="122">
        <f t="shared" si="2"/>
        <v>0</v>
      </c>
      <c r="AZ31" s="124"/>
      <c r="BA31" s="124"/>
      <c r="BB31" s="124"/>
      <c r="BC31" s="124"/>
      <c r="BD31" s="124"/>
      <c r="BE31" s="124"/>
      <c r="BF31" s="124"/>
      <c r="BG31" s="124"/>
      <c r="BH31" s="124"/>
      <c r="BI31" s="124"/>
      <c r="BJ31" s="124"/>
      <c r="BK31" s="124"/>
    </row>
    <row r="32" spans="1:63">
      <c r="A32" s="126" t="s">
        <v>568</v>
      </c>
      <c r="B32" s="127">
        <f>SUM(B11:B31)</f>
        <v>0</v>
      </c>
      <c r="C32" s="127">
        <f t="shared" ref="C32:AE32" si="3">SUM(C11:C31)</f>
        <v>0</v>
      </c>
      <c r="D32" s="127">
        <f t="shared" si="3"/>
        <v>0</v>
      </c>
      <c r="E32" s="128">
        <f>SUM(E11:E31)</f>
        <v>0</v>
      </c>
      <c r="F32" s="127">
        <f t="shared" si="3"/>
        <v>0</v>
      </c>
      <c r="G32" s="127">
        <f t="shared" si="3"/>
        <v>0</v>
      </c>
      <c r="H32" s="127">
        <f t="shared" si="3"/>
        <v>0</v>
      </c>
      <c r="I32" s="128">
        <f>SUM(I11:I31)</f>
        <v>0</v>
      </c>
      <c r="J32" s="127">
        <f t="shared" si="3"/>
        <v>20</v>
      </c>
      <c r="K32" s="127">
        <f t="shared" si="3"/>
        <v>0</v>
      </c>
      <c r="L32" s="127">
        <f t="shared" si="3"/>
        <v>20</v>
      </c>
      <c r="M32" s="128">
        <f>SUM(M11:M31)</f>
        <v>632810000</v>
      </c>
      <c r="N32" s="127">
        <f t="shared" si="3"/>
        <v>20</v>
      </c>
      <c r="O32" s="127">
        <f t="shared" si="3"/>
        <v>20</v>
      </c>
      <c r="P32" s="127">
        <f t="shared" si="3"/>
        <v>20</v>
      </c>
      <c r="Q32" s="128">
        <f>SUM(Q11:Q31)</f>
        <v>0</v>
      </c>
      <c r="R32" s="127">
        <f t="shared" si="3"/>
        <v>20</v>
      </c>
      <c r="S32" s="122">
        <f t="shared" si="3"/>
        <v>632810000</v>
      </c>
      <c r="T32" s="127">
        <f t="shared" si="3"/>
        <v>0</v>
      </c>
      <c r="U32" s="127">
        <f t="shared" si="3"/>
        <v>0</v>
      </c>
      <c r="V32" s="127">
        <f t="shared" si="3"/>
        <v>0</v>
      </c>
      <c r="W32" s="127">
        <f t="shared" si="3"/>
        <v>0</v>
      </c>
      <c r="X32" s="127">
        <f t="shared" si="3"/>
        <v>0</v>
      </c>
      <c r="Y32" s="127">
        <f t="shared" si="3"/>
        <v>0</v>
      </c>
      <c r="Z32" s="127">
        <f t="shared" si="3"/>
        <v>0</v>
      </c>
      <c r="AA32" s="127">
        <f t="shared" si="3"/>
        <v>0</v>
      </c>
      <c r="AB32" s="127">
        <f t="shared" si="3"/>
        <v>0</v>
      </c>
      <c r="AC32" s="127">
        <f t="shared" si="3"/>
        <v>0</v>
      </c>
      <c r="AD32" s="127">
        <f t="shared" si="3"/>
        <v>0</v>
      </c>
      <c r="AE32" s="127">
        <f t="shared" si="3"/>
        <v>0</v>
      </c>
      <c r="AG32" s="126" t="s">
        <v>568</v>
      </c>
      <c r="AH32" s="127">
        <f t="shared" ref="AH32:AW32" si="4">SUM(AH11:AH31)</f>
        <v>0</v>
      </c>
      <c r="AI32" s="127">
        <f t="shared" si="4"/>
        <v>0</v>
      </c>
      <c r="AJ32" s="127">
        <f t="shared" si="4"/>
        <v>0</v>
      </c>
      <c r="AK32" s="128">
        <f t="shared" si="4"/>
        <v>0</v>
      </c>
      <c r="AL32" s="127">
        <f t="shared" si="4"/>
        <v>0</v>
      </c>
      <c r="AM32" s="127">
        <f t="shared" si="4"/>
        <v>0</v>
      </c>
      <c r="AN32" s="127">
        <f t="shared" si="4"/>
        <v>0</v>
      </c>
      <c r="AO32" s="128">
        <f t="shared" si="4"/>
        <v>0</v>
      </c>
      <c r="AP32" s="127">
        <f t="shared" si="4"/>
        <v>20</v>
      </c>
      <c r="AQ32" s="127">
        <f t="shared" si="4"/>
        <v>0</v>
      </c>
      <c r="AR32" s="127">
        <f t="shared" si="4"/>
        <v>0</v>
      </c>
      <c r="AS32" s="128">
        <f t="shared" si="4"/>
        <v>0</v>
      </c>
      <c r="AT32" s="127">
        <f t="shared" si="4"/>
        <v>0</v>
      </c>
      <c r="AU32" s="127">
        <f t="shared" si="4"/>
        <v>0</v>
      </c>
      <c r="AV32" s="127">
        <f t="shared" si="4"/>
        <v>0</v>
      </c>
      <c r="AW32" s="128">
        <f t="shared" si="4"/>
        <v>0</v>
      </c>
      <c r="AX32" s="129">
        <f t="shared" ref="AX32:BK32" si="5">SUM(AX11:AX31)</f>
        <v>20</v>
      </c>
      <c r="AY32" s="130">
        <f t="shared" si="5"/>
        <v>0</v>
      </c>
      <c r="AZ32" s="127">
        <f t="shared" si="5"/>
        <v>0</v>
      </c>
      <c r="BA32" s="127">
        <f t="shared" si="5"/>
        <v>0</v>
      </c>
      <c r="BB32" s="127">
        <f t="shared" si="5"/>
        <v>0</v>
      </c>
      <c r="BC32" s="127">
        <f t="shared" si="5"/>
        <v>0</v>
      </c>
      <c r="BD32" s="127">
        <f t="shared" si="5"/>
        <v>0</v>
      </c>
      <c r="BE32" s="127">
        <f t="shared" si="5"/>
        <v>0</v>
      </c>
      <c r="BF32" s="127">
        <f t="shared" si="5"/>
        <v>0</v>
      </c>
      <c r="BG32" s="127">
        <f t="shared" si="5"/>
        <v>0</v>
      </c>
      <c r="BH32" s="127">
        <f t="shared" si="5"/>
        <v>0</v>
      </c>
      <c r="BI32" s="127">
        <f t="shared" si="5"/>
        <v>0</v>
      </c>
      <c r="BJ32" s="127">
        <f t="shared" si="5"/>
        <v>0</v>
      </c>
      <c r="BK32" s="127">
        <f t="shared" si="5"/>
        <v>0</v>
      </c>
    </row>
  </sheetData>
  <mergeCells count="28">
    <mergeCell ref="B7:BK7"/>
    <mergeCell ref="T9:Y9"/>
    <mergeCell ref="AR9:AS9"/>
    <mergeCell ref="A9:A10"/>
    <mergeCell ref="D9:E9"/>
    <mergeCell ref="H9:I9"/>
    <mergeCell ref="B6:BK6"/>
    <mergeCell ref="R9:S9"/>
    <mergeCell ref="AV9:AW9"/>
    <mergeCell ref="BI4:BK4"/>
    <mergeCell ref="A4:BH4"/>
    <mergeCell ref="BF9:BK9"/>
    <mergeCell ref="AZ9:BE9"/>
    <mergeCell ref="AX9:AY9"/>
    <mergeCell ref="AG5:BK5"/>
    <mergeCell ref="A5:AE5"/>
    <mergeCell ref="AJ9:AK9"/>
    <mergeCell ref="AN9:AO9"/>
    <mergeCell ref="Z9:AE9"/>
    <mergeCell ref="AG9:AG10"/>
    <mergeCell ref="L9:M9"/>
    <mergeCell ref="P9:Q9"/>
    <mergeCell ref="BI1:BK1"/>
    <mergeCell ref="BI2:BK2"/>
    <mergeCell ref="BI3:BK3"/>
    <mergeCell ref="A1:BH1"/>
    <mergeCell ref="A2:BH2"/>
    <mergeCell ref="A3:BH3"/>
  </mergeCells>
  <pageMargins left="0.7" right="0.7" top="0.75" bottom="0.75" header="0.3" footer="0.3"/>
  <pageSetup scale="18" orientation="landscape"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theme="7" tint="0.39997558519241921"/>
  </sheetPr>
  <dimension ref="A1:E35"/>
  <sheetViews>
    <sheetView zoomScaleNormal="100" workbookViewId="0">
      <selection activeCell="H13" sqref="H13"/>
    </sheetView>
  </sheetViews>
  <sheetFormatPr baseColWidth="10" defaultColWidth="11.453125" defaultRowHeight="14"/>
  <cols>
    <col min="1" max="1" width="21" style="67" customWidth="1"/>
    <col min="2" max="4" width="20.54296875" style="67" customWidth="1"/>
    <col min="5" max="5" width="24.453125" style="67" customWidth="1"/>
    <col min="6" max="16384" width="11.453125" style="67"/>
  </cols>
  <sheetData>
    <row r="1" spans="1:5" s="15" customFormat="1" ht="16.5" customHeight="1">
      <c r="A1" s="604"/>
      <c r="B1" s="607" t="s">
        <v>121</v>
      </c>
      <c r="C1" s="607"/>
      <c r="D1" s="607"/>
      <c r="E1" s="131" t="s">
        <v>122</v>
      </c>
    </row>
    <row r="2" spans="1:5" s="15" customFormat="1" ht="20.25" customHeight="1">
      <c r="A2" s="605"/>
      <c r="B2" s="608" t="s">
        <v>123</v>
      </c>
      <c r="C2" s="608"/>
      <c r="D2" s="608"/>
      <c r="E2" s="132" t="s">
        <v>124</v>
      </c>
    </row>
    <row r="3" spans="1:5" s="15" customFormat="1" ht="30" customHeight="1">
      <c r="A3" s="605"/>
      <c r="B3" s="609" t="s">
        <v>125</v>
      </c>
      <c r="C3" s="609"/>
      <c r="D3" s="609"/>
      <c r="E3" s="132" t="s">
        <v>126</v>
      </c>
    </row>
    <row r="4" spans="1:5" s="15" customFormat="1" ht="16.5" customHeight="1" thickBot="1">
      <c r="A4" s="606"/>
      <c r="B4" s="369"/>
      <c r="C4" s="369"/>
      <c r="D4" s="369"/>
      <c r="E4" s="133" t="s">
        <v>569</v>
      </c>
    </row>
    <row r="5" spans="1:5" s="15" customFormat="1" ht="9" customHeight="1" thickBot="1">
      <c r="A5" s="67"/>
      <c r="B5" s="67"/>
      <c r="C5" s="67"/>
      <c r="D5" s="67"/>
      <c r="E5" s="67"/>
    </row>
    <row r="6" spans="1:5" ht="14.25" customHeight="1">
      <c r="A6" s="596" t="s">
        <v>570</v>
      </c>
      <c r="B6" s="298"/>
      <c r="C6" s="298"/>
      <c r="D6" s="298"/>
      <c r="E6" s="597"/>
    </row>
    <row r="7" spans="1:5" ht="15.75" customHeight="1" thickBot="1">
      <c r="A7" s="134" t="s">
        <v>571</v>
      </c>
      <c r="B7" s="135" t="s">
        <v>572</v>
      </c>
      <c r="C7" s="610" t="s">
        <v>573</v>
      </c>
      <c r="D7" s="610"/>
      <c r="E7" s="611"/>
    </row>
    <row r="8" spans="1:5">
      <c r="A8" s="136"/>
      <c r="B8" s="137"/>
      <c r="C8" s="601"/>
      <c r="D8" s="602"/>
      <c r="E8" s="603"/>
    </row>
    <row r="9" spans="1:5">
      <c r="A9" s="138"/>
      <c r="B9" s="139"/>
      <c r="C9" s="598"/>
      <c r="D9" s="599"/>
      <c r="E9" s="600"/>
    </row>
    <row r="10" spans="1:5">
      <c r="A10" s="138"/>
      <c r="B10" s="139"/>
      <c r="C10" s="598"/>
      <c r="D10" s="599"/>
      <c r="E10" s="600"/>
    </row>
    <row r="11" spans="1:5">
      <c r="A11" s="138"/>
      <c r="B11" s="139"/>
      <c r="C11" s="598"/>
      <c r="D11" s="599"/>
      <c r="E11" s="600"/>
    </row>
    <row r="12" spans="1:5">
      <c r="A12" s="138"/>
      <c r="B12" s="139"/>
      <c r="C12" s="598"/>
      <c r="D12" s="599"/>
      <c r="E12" s="600"/>
    </row>
    <row r="13" spans="1:5">
      <c r="A13" s="138"/>
      <c r="B13" s="139"/>
      <c r="C13" s="598"/>
      <c r="D13" s="599"/>
      <c r="E13" s="600"/>
    </row>
    <row r="14" spans="1:5">
      <c r="A14" s="138"/>
      <c r="B14" s="139"/>
      <c r="C14" s="598"/>
      <c r="D14" s="599"/>
      <c r="E14" s="600"/>
    </row>
    <row r="15" spans="1:5">
      <c r="A15" s="138"/>
      <c r="B15" s="139"/>
      <c r="C15" s="598"/>
      <c r="D15" s="599"/>
      <c r="E15" s="600"/>
    </row>
    <row r="16" spans="1:5">
      <c r="A16" s="138"/>
      <c r="B16" s="139"/>
      <c r="C16" s="598"/>
      <c r="D16" s="599"/>
      <c r="E16" s="600"/>
    </row>
    <row r="17" spans="1:5">
      <c r="A17" s="138"/>
      <c r="B17" s="139"/>
      <c r="C17" s="598"/>
      <c r="D17" s="599"/>
      <c r="E17" s="600"/>
    </row>
    <row r="18" spans="1:5">
      <c r="A18" s="138"/>
      <c r="B18" s="139"/>
      <c r="C18" s="598"/>
      <c r="D18" s="599"/>
      <c r="E18" s="600"/>
    </row>
    <row r="19" spans="1:5">
      <c r="A19" s="138"/>
      <c r="B19" s="139"/>
      <c r="C19" s="598"/>
      <c r="D19" s="599"/>
      <c r="E19" s="600"/>
    </row>
    <row r="20" spans="1:5">
      <c r="A20" s="138"/>
      <c r="B20" s="139"/>
      <c r="C20" s="598"/>
      <c r="D20" s="599"/>
      <c r="E20" s="600"/>
    </row>
    <row r="21" spans="1:5">
      <c r="A21" s="138"/>
      <c r="B21" s="139"/>
      <c r="C21" s="598"/>
      <c r="D21" s="599"/>
      <c r="E21" s="600"/>
    </row>
    <row r="22" spans="1:5">
      <c r="A22" s="138"/>
      <c r="B22" s="139"/>
      <c r="C22" s="598"/>
      <c r="D22" s="599"/>
      <c r="E22" s="600"/>
    </row>
    <row r="23" spans="1:5">
      <c r="A23" s="138"/>
      <c r="B23" s="139"/>
      <c r="C23" s="598"/>
      <c r="D23" s="599"/>
      <c r="E23" s="600"/>
    </row>
    <row r="24" spans="1:5">
      <c r="A24" s="138"/>
      <c r="B24" s="139"/>
      <c r="C24" s="598"/>
      <c r="D24" s="599"/>
      <c r="E24" s="600"/>
    </row>
    <row r="25" spans="1:5">
      <c r="A25" s="138"/>
      <c r="B25" s="139"/>
      <c r="C25" s="598"/>
      <c r="D25" s="599"/>
      <c r="E25" s="600"/>
    </row>
    <row r="26" spans="1:5">
      <c r="A26" s="138"/>
      <c r="B26" s="139"/>
      <c r="C26" s="598"/>
      <c r="D26" s="599"/>
      <c r="E26" s="600"/>
    </row>
    <row r="27" spans="1:5">
      <c r="A27" s="138"/>
      <c r="B27" s="139"/>
      <c r="C27" s="598"/>
      <c r="D27" s="599"/>
      <c r="E27" s="600"/>
    </row>
    <row r="28" spans="1:5">
      <c r="A28" s="138"/>
      <c r="B28" s="139"/>
      <c r="C28" s="598"/>
      <c r="D28" s="599"/>
      <c r="E28" s="600"/>
    </row>
    <row r="29" spans="1:5">
      <c r="A29" s="138"/>
      <c r="B29" s="139"/>
      <c r="C29" s="598"/>
      <c r="D29" s="599"/>
      <c r="E29" s="600"/>
    </row>
    <row r="30" spans="1:5">
      <c r="A30" s="138"/>
      <c r="B30" s="139"/>
      <c r="C30" s="598"/>
      <c r="D30" s="599"/>
      <c r="E30" s="600"/>
    </row>
    <row r="31" spans="1:5">
      <c r="A31" s="138"/>
      <c r="B31" s="139"/>
      <c r="C31" s="598"/>
      <c r="D31" s="599"/>
      <c r="E31" s="600"/>
    </row>
    <row r="32" spans="1:5">
      <c r="A32" s="138"/>
      <c r="B32" s="139"/>
      <c r="C32" s="598"/>
      <c r="D32" s="599"/>
      <c r="E32" s="600"/>
    </row>
    <row r="33" spans="1:5">
      <c r="A33" s="138"/>
      <c r="B33" s="139"/>
      <c r="C33" s="598"/>
      <c r="D33" s="599"/>
      <c r="E33" s="600"/>
    </row>
    <row r="34" spans="1:5">
      <c r="A34" s="138"/>
      <c r="B34" s="139"/>
      <c r="C34" s="598"/>
      <c r="D34" s="599"/>
      <c r="E34" s="600"/>
    </row>
    <row r="35" spans="1:5" ht="14.5" thickBot="1">
      <c r="A35" s="140"/>
      <c r="B35" s="141"/>
      <c r="C35" s="593"/>
      <c r="D35" s="594"/>
      <c r="E35" s="595"/>
    </row>
  </sheetData>
  <mergeCells count="34">
    <mergeCell ref="A1:A4"/>
    <mergeCell ref="B1:D1"/>
    <mergeCell ref="B2:D2"/>
    <mergeCell ref="B3:D4"/>
    <mergeCell ref="C7:E7"/>
    <mergeCell ref="C29:E29"/>
    <mergeCell ref="C30:E30"/>
    <mergeCell ref="C19:E19"/>
    <mergeCell ref="C20:E20"/>
    <mergeCell ref="C8:E8"/>
    <mergeCell ref="C21:E21"/>
    <mergeCell ref="C22:E22"/>
    <mergeCell ref="C9:E9"/>
    <mergeCell ref="C10:E10"/>
    <mergeCell ref="C11:E11"/>
    <mergeCell ref="C12:E12"/>
    <mergeCell ref="C13:E13"/>
    <mergeCell ref="C14:E1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s>
  <pageMargins left="0.7" right="0.7" top="0.75" bottom="0.75" header="0.3" footer="0.3"/>
  <pageSetup paperSize="9" orientation="portrait"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CF09A-13C1-4DC6-A2B2-7C8E4BB38F48}">
  <sheetPr codeName="Hoja6"/>
  <dimension ref="A1:J48"/>
  <sheetViews>
    <sheetView workbookViewId="0">
      <selection activeCell="B12" sqref="B12"/>
    </sheetView>
  </sheetViews>
  <sheetFormatPr baseColWidth="10" defaultColWidth="11.453125" defaultRowHeight="14.5"/>
  <cols>
    <col min="1" max="1" width="15.81640625" customWidth="1"/>
    <col min="2" max="2" width="70.54296875" customWidth="1"/>
    <col min="3" max="3" width="45.81640625" customWidth="1"/>
    <col min="4" max="4" width="77.81640625" customWidth="1"/>
    <col min="5" max="5" width="15.54296875" customWidth="1"/>
    <col min="6" max="6" width="53.54296875" customWidth="1"/>
    <col min="7" max="7" width="32.81640625" style="7" customWidth="1"/>
    <col min="8" max="8" width="19" style="2" customWidth="1"/>
    <col min="9" max="9" width="29.453125" style="2" customWidth="1"/>
    <col min="10" max="10" width="36.453125" style="2" customWidth="1"/>
  </cols>
  <sheetData>
    <row r="1" spans="1:10" ht="26">
      <c r="A1" s="9" t="s">
        <v>574</v>
      </c>
      <c r="B1" s="9" t="s">
        <v>14</v>
      </c>
      <c r="C1" s="9" t="s">
        <v>575</v>
      </c>
      <c r="D1" s="9" t="s">
        <v>576</v>
      </c>
      <c r="E1" s="9" t="s">
        <v>577</v>
      </c>
      <c r="F1" s="10" t="s">
        <v>578</v>
      </c>
      <c r="G1" s="10" t="s">
        <v>86</v>
      </c>
      <c r="H1" s="10" t="s">
        <v>579</v>
      </c>
      <c r="I1" s="10" t="s">
        <v>579</v>
      </c>
      <c r="J1" s="10" t="s">
        <v>531</v>
      </c>
    </row>
    <row r="2" spans="1:10">
      <c r="A2" s="11"/>
      <c r="B2" s="11"/>
      <c r="C2" s="11"/>
      <c r="D2" s="11"/>
      <c r="E2" s="11"/>
      <c r="F2" s="12"/>
      <c r="G2" s="3" t="s">
        <v>580</v>
      </c>
      <c r="H2" s="8" t="s">
        <v>581</v>
      </c>
      <c r="I2" s="8" t="s">
        <v>582</v>
      </c>
      <c r="J2" s="8" t="s">
        <v>583</v>
      </c>
    </row>
    <row r="3" spans="1:10">
      <c r="A3" s="8" t="s">
        <v>134</v>
      </c>
      <c r="B3" s="14" t="s">
        <v>135</v>
      </c>
      <c r="C3" s="13" t="s">
        <v>584</v>
      </c>
      <c r="D3" s="8" t="s">
        <v>585</v>
      </c>
      <c r="E3" s="8" t="s">
        <v>586</v>
      </c>
      <c r="F3" s="8" t="s">
        <v>587</v>
      </c>
      <c r="G3" s="8" t="s">
        <v>588</v>
      </c>
      <c r="H3" s="8" t="s">
        <v>589</v>
      </c>
      <c r="I3" s="8" t="s">
        <v>590</v>
      </c>
      <c r="J3" s="8" t="s">
        <v>540</v>
      </c>
    </row>
    <row r="4" spans="1:10">
      <c r="A4" s="8" t="s">
        <v>591</v>
      </c>
      <c r="B4" s="14" t="s">
        <v>592</v>
      </c>
      <c r="C4" s="13" t="s">
        <v>593</v>
      </c>
      <c r="D4" s="8" t="s">
        <v>594</v>
      </c>
      <c r="E4" s="8" t="s">
        <v>595</v>
      </c>
      <c r="F4" s="8" t="s">
        <v>596</v>
      </c>
      <c r="G4" s="8" t="s">
        <v>597</v>
      </c>
      <c r="H4" s="8" t="s">
        <v>256</v>
      </c>
      <c r="I4" s="8" t="s">
        <v>598</v>
      </c>
      <c r="J4" s="8" t="s">
        <v>535</v>
      </c>
    </row>
    <row r="5" spans="1:10">
      <c r="A5" s="8" t="s">
        <v>599</v>
      </c>
      <c r="B5" s="14" t="s">
        <v>600</v>
      </c>
      <c r="C5" s="13" t="s">
        <v>136</v>
      </c>
      <c r="D5" s="8" t="s">
        <v>601</v>
      </c>
      <c r="E5" s="8" t="s">
        <v>602</v>
      </c>
      <c r="F5" s="8" t="s">
        <v>603</v>
      </c>
      <c r="G5" s="8" t="s">
        <v>604</v>
      </c>
      <c r="H5" s="8" t="s">
        <v>605</v>
      </c>
      <c r="I5" s="8" t="s">
        <v>606</v>
      </c>
      <c r="J5" s="8" t="s">
        <v>536</v>
      </c>
    </row>
    <row r="6" spans="1:10">
      <c r="A6" s="8" t="s">
        <v>607</v>
      </c>
      <c r="B6" s="14" t="s">
        <v>608</v>
      </c>
      <c r="C6" s="13" t="s">
        <v>198</v>
      </c>
      <c r="D6" s="8" t="s">
        <v>609</v>
      </c>
      <c r="E6" s="8" t="s">
        <v>610</v>
      </c>
      <c r="F6" s="8" t="s">
        <v>611</v>
      </c>
      <c r="G6" s="8" t="s">
        <v>612</v>
      </c>
      <c r="H6" s="8"/>
      <c r="I6" s="8" t="s">
        <v>613</v>
      </c>
      <c r="J6" s="8" t="s">
        <v>537</v>
      </c>
    </row>
    <row r="7" spans="1:10">
      <c r="A7" s="8"/>
      <c r="B7" s="14" t="s">
        <v>614</v>
      </c>
      <c r="C7" s="13" t="s">
        <v>224</v>
      </c>
      <c r="D7" s="8" t="s">
        <v>615</v>
      </c>
      <c r="E7" s="8" t="s">
        <v>616</v>
      </c>
      <c r="F7" s="8" t="s">
        <v>617</v>
      </c>
      <c r="G7" s="8" t="s">
        <v>618</v>
      </c>
      <c r="H7" s="8"/>
      <c r="I7" s="8" t="s">
        <v>546</v>
      </c>
      <c r="J7" s="8" t="s">
        <v>538</v>
      </c>
    </row>
    <row r="8" spans="1:10">
      <c r="A8" s="8"/>
      <c r="B8" s="14" t="s">
        <v>619</v>
      </c>
      <c r="C8" s="13" t="s">
        <v>620</v>
      </c>
      <c r="D8" s="8" t="s">
        <v>621</v>
      </c>
      <c r="E8" s="8" t="s">
        <v>622</v>
      </c>
      <c r="F8" s="8" t="s">
        <v>623</v>
      </c>
      <c r="G8" s="8" t="s">
        <v>624</v>
      </c>
      <c r="H8" s="8"/>
      <c r="I8" s="8"/>
      <c r="J8" s="8"/>
    </row>
    <row r="9" spans="1:10">
      <c r="C9" s="13" t="s">
        <v>625</v>
      </c>
      <c r="D9" s="8" t="s">
        <v>626</v>
      </c>
      <c r="E9" s="8"/>
      <c r="F9" s="8"/>
      <c r="G9" s="8" t="s">
        <v>627</v>
      </c>
    </row>
    <row r="10" spans="1:10">
      <c r="C10" s="13" t="s">
        <v>628</v>
      </c>
      <c r="D10" s="8" t="s">
        <v>133</v>
      </c>
      <c r="E10" s="8"/>
      <c r="F10" s="8"/>
      <c r="G10" s="8" t="s">
        <v>629</v>
      </c>
    </row>
    <row r="11" spans="1:10">
      <c r="C11" s="13" t="s">
        <v>630</v>
      </c>
      <c r="D11" s="8" t="s">
        <v>631</v>
      </c>
      <c r="E11" s="8"/>
      <c r="F11" s="8"/>
      <c r="G11" s="8" t="s">
        <v>632</v>
      </c>
    </row>
    <row r="12" spans="1:10">
      <c r="C12" s="13" t="s">
        <v>633</v>
      </c>
      <c r="D12" s="8" t="s">
        <v>634</v>
      </c>
      <c r="E12" s="8"/>
      <c r="F12" s="8"/>
      <c r="G12" s="8" t="s">
        <v>635</v>
      </c>
    </row>
    <row r="13" spans="1:10">
      <c r="C13" s="13" t="s">
        <v>636</v>
      </c>
      <c r="D13" s="8" t="s">
        <v>637</v>
      </c>
      <c r="E13" s="8"/>
      <c r="F13" s="8"/>
      <c r="G13" s="8" t="s">
        <v>638</v>
      </c>
    </row>
    <row r="14" spans="1:10">
      <c r="B14" s="1"/>
      <c r="C14" s="13" t="s">
        <v>639</v>
      </c>
      <c r="D14" s="8" t="s">
        <v>640</v>
      </c>
      <c r="E14" s="8"/>
      <c r="F14" s="8"/>
      <c r="G14" s="8" t="s">
        <v>641</v>
      </c>
    </row>
    <row r="15" spans="1:10">
      <c r="B15" s="1"/>
      <c r="C15" s="13" t="s">
        <v>642</v>
      </c>
      <c r="D15" s="8" t="s">
        <v>643</v>
      </c>
      <c r="E15" s="8"/>
      <c r="F15" s="8"/>
      <c r="G15" s="8" t="s">
        <v>644</v>
      </c>
    </row>
    <row r="16" spans="1:10">
      <c r="C16" s="13" t="s">
        <v>645</v>
      </c>
      <c r="D16" s="8"/>
      <c r="E16" s="1"/>
      <c r="G16" s="5"/>
    </row>
    <row r="17" spans="2:7">
      <c r="C17" s="13" t="s">
        <v>646</v>
      </c>
      <c r="D17" s="8"/>
      <c r="E17" s="1"/>
      <c r="G17" s="5"/>
    </row>
    <row r="18" spans="2:7">
      <c r="C18" s="13" t="s">
        <v>647</v>
      </c>
      <c r="D18" s="8"/>
      <c r="E18" s="1"/>
      <c r="G18" s="5"/>
    </row>
    <row r="19" spans="2:7">
      <c r="C19" s="13" t="s">
        <v>648</v>
      </c>
      <c r="D19" s="8"/>
      <c r="E19" s="1"/>
      <c r="G19" s="5"/>
    </row>
    <row r="20" spans="2:7">
      <c r="B20" s="1"/>
      <c r="C20" s="13" t="s">
        <v>649</v>
      </c>
      <c r="D20" s="8"/>
      <c r="E20" s="1"/>
      <c r="G20" s="5"/>
    </row>
    <row r="21" spans="2:7">
      <c r="E21" s="1"/>
      <c r="G21" s="5"/>
    </row>
    <row r="22" spans="2:7">
      <c r="E22" s="1"/>
      <c r="G22" s="5"/>
    </row>
    <row r="23" spans="2:7">
      <c r="G23" s="5"/>
    </row>
    <row r="24" spans="2:7">
      <c r="G24" s="6" t="s">
        <v>650</v>
      </c>
    </row>
    <row r="25" spans="2:7">
      <c r="G25" s="4" t="s">
        <v>651</v>
      </c>
    </row>
    <row r="26" spans="2:7">
      <c r="G26" s="4" t="s">
        <v>652</v>
      </c>
    </row>
    <row r="27" spans="2:7">
      <c r="G27" s="4" t="s">
        <v>653</v>
      </c>
    </row>
    <row r="28" spans="2:7">
      <c r="G28" s="4" t="s">
        <v>654</v>
      </c>
    </row>
    <row r="29" spans="2:7">
      <c r="G29" s="4" t="s">
        <v>655</v>
      </c>
    </row>
    <row r="30" spans="2:7">
      <c r="G30" s="4" t="s">
        <v>656</v>
      </c>
    </row>
    <row r="31" spans="2:7">
      <c r="G31" s="4" t="s">
        <v>657</v>
      </c>
    </row>
    <row r="32" spans="2:7">
      <c r="G32" s="4" t="s">
        <v>658</v>
      </c>
    </row>
    <row r="33" spans="7:7">
      <c r="G33" s="4" t="s">
        <v>659</v>
      </c>
    </row>
    <row r="34" spans="7:7">
      <c r="G34" s="4" t="s">
        <v>660</v>
      </c>
    </row>
    <row r="35" spans="7:7">
      <c r="G35" s="4" t="s">
        <v>661</v>
      </c>
    </row>
    <row r="36" spans="7:7">
      <c r="G36" s="4" t="s">
        <v>662</v>
      </c>
    </row>
    <row r="37" spans="7:7">
      <c r="G37" s="4" t="s">
        <v>663</v>
      </c>
    </row>
    <row r="38" spans="7:7">
      <c r="G38" s="4" t="s">
        <v>664</v>
      </c>
    </row>
    <row r="39" spans="7:7">
      <c r="G39" s="4" t="s">
        <v>665</v>
      </c>
    </row>
    <row r="40" spans="7:7">
      <c r="G40" s="4" t="s">
        <v>666</v>
      </c>
    </row>
    <row r="41" spans="7:7">
      <c r="G41" s="4" t="s">
        <v>667</v>
      </c>
    </row>
    <row r="42" spans="7:7">
      <c r="G42" s="4" t="s">
        <v>668</v>
      </c>
    </row>
    <row r="43" spans="7:7">
      <c r="G43" s="4" t="s">
        <v>669</v>
      </c>
    </row>
    <row r="44" spans="7:7">
      <c r="G44" s="4" t="s">
        <v>670</v>
      </c>
    </row>
    <row r="45" spans="7:7">
      <c r="G45" s="4" t="s">
        <v>671</v>
      </c>
    </row>
    <row r="46" spans="7:7">
      <c r="G46" s="4" t="s">
        <v>672</v>
      </c>
    </row>
    <row r="47" spans="7:7">
      <c r="G47" s="4" t="s">
        <v>673</v>
      </c>
    </row>
    <row r="48" spans="7:7">
      <c r="G48" s="4" t="s">
        <v>674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00B050"/>
    <pageSetUpPr fitToPage="1"/>
  </sheetPr>
  <dimension ref="A1:AO49"/>
  <sheetViews>
    <sheetView showGridLines="0" tabSelected="1" topLeftCell="S34" zoomScale="60" zoomScaleNormal="60" workbookViewId="0">
      <selection activeCell="U35" sqref="U35:X36"/>
    </sheetView>
  </sheetViews>
  <sheetFormatPr baseColWidth="10" defaultColWidth="10.81640625" defaultRowHeight="14"/>
  <cols>
    <col min="1" max="1" width="38.453125" style="15" customWidth="1"/>
    <col min="2" max="15" width="20.54296875" style="15" customWidth="1"/>
    <col min="16" max="16" width="32.453125" style="15" customWidth="1"/>
    <col min="17" max="27" width="18.1796875" style="15" customWidth="1"/>
    <col min="28" max="28" width="22.54296875" style="15" customWidth="1"/>
    <col min="29" max="29" width="19" style="15" customWidth="1"/>
    <col min="30" max="30" width="19.453125" style="15" customWidth="1"/>
    <col min="31" max="31" width="20.54296875" style="15" customWidth="1"/>
    <col min="32" max="32" width="22.81640625" style="15" customWidth="1"/>
    <col min="33" max="33" width="18.453125" style="15" bestFit="1" customWidth="1"/>
    <col min="34" max="34" width="8.453125" style="15" customWidth="1"/>
    <col min="35" max="35" width="18.453125" style="15" bestFit="1" customWidth="1"/>
    <col min="36" max="36" width="5.54296875" style="15" customWidth="1"/>
    <col min="37" max="37" width="18.453125" style="15" bestFit="1" customWidth="1"/>
    <col min="38" max="38" width="4.54296875" style="15" customWidth="1"/>
    <col min="39" max="39" width="23" style="15" bestFit="1" customWidth="1"/>
    <col min="40" max="40" width="10.81640625" style="15"/>
    <col min="41" max="41" width="18.453125" style="15" bestFit="1" customWidth="1"/>
    <col min="42" max="42" width="16.1796875" style="15" customWidth="1"/>
    <col min="43" max="16384" width="10.81640625" style="15"/>
  </cols>
  <sheetData>
    <row r="1" spans="1:31" ht="32.25" customHeight="1" thickBot="1">
      <c r="A1" s="359"/>
      <c r="B1" s="362" t="s">
        <v>121</v>
      </c>
      <c r="C1" s="363"/>
      <c r="D1" s="363"/>
      <c r="E1" s="363"/>
      <c r="F1" s="363"/>
      <c r="G1" s="363"/>
      <c r="H1" s="363"/>
      <c r="I1" s="363"/>
      <c r="J1" s="363"/>
      <c r="K1" s="363"/>
      <c r="L1" s="363"/>
      <c r="M1" s="363"/>
      <c r="N1" s="363"/>
      <c r="O1" s="363"/>
      <c r="P1" s="363"/>
      <c r="Q1" s="363"/>
      <c r="R1" s="363"/>
      <c r="S1" s="363"/>
      <c r="T1" s="363"/>
      <c r="U1" s="363"/>
      <c r="V1" s="363"/>
      <c r="W1" s="363"/>
      <c r="X1" s="363"/>
      <c r="Y1" s="363"/>
      <c r="Z1" s="363"/>
      <c r="AA1" s="364"/>
      <c r="AB1" s="371" t="s">
        <v>122</v>
      </c>
      <c r="AC1" s="372"/>
      <c r="AD1" s="372"/>
      <c r="AE1" s="373"/>
    </row>
    <row r="2" spans="1:31" ht="30.75" customHeight="1" thickBot="1">
      <c r="A2" s="360"/>
      <c r="B2" s="362" t="s">
        <v>123</v>
      </c>
      <c r="C2" s="363"/>
      <c r="D2" s="363"/>
      <c r="E2" s="363"/>
      <c r="F2" s="363"/>
      <c r="G2" s="363"/>
      <c r="H2" s="363"/>
      <c r="I2" s="363"/>
      <c r="J2" s="363"/>
      <c r="K2" s="363"/>
      <c r="L2" s="363"/>
      <c r="M2" s="363"/>
      <c r="N2" s="363"/>
      <c r="O2" s="363"/>
      <c r="P2" s="363"/>
      <c r="Q2" s="363"/>
      <c r="R2" s="363"/>
      <c r="S2" s="363"/>
      <c r="T2" s="363"/>
      <c r="U2" s="363"/>
      <c r="V2" s="363"/>
      <c r="W2" s="363"/>
      <c r="X2" s="363"/>
      <c r="Y2" s="363"/>
      <c r="Z2" s="363"/>
      <c r="AA2" s="364"/>
      <c r="AB2" s="371" t="s">
        <v>124</v>
      </c>
      <c r="AC2" s="372"/>
      <c r="AD2" s="372"/>
      <c r="AE2" s="373"/>
    </row>
    <row r="3" spans="1:31" ht="24" customHeight="1" thickBot="1">
      <c r="A3" s="360"/>
      <c r="B3" s="365" t="s">
        <v>125</v>
      </c>
      <c r="C3" s="366"/>
      <c r="D3" s="366"/>
      <c r="E3" s="366"/>
      <c r="F3" s="366"/>
      <c r="G3" s="366"/>
      <c r="H3" s="366"/>
      <c r="I3" s="366"/>
      <c r="J3" s="366"/>
      <c r="K3" s="366"/>
      <c r="L3" s="366"/>
      <c r="M3" s="366"/>
      <c r="N3" s="366"/>
      <c r="O3" s="366"/>
      <c r="P3" s="366"/>
      <c r="Q3" s="366"/>
      <c r="R3" s="366"/>
      <c r="S3" s="366"/>
      <c r="T3" s="366"/>
      <c r="U3" s="366"/>
      <c r="V3" s="366"/>
      <c r="W3" s="366"/>
      <c r="X3" s="366"/>
      <c r="Y3" s="366"/>
      <c r="Z3" s="366"/>
      <c r="AA3" s="367"/>
      <c r="AB3" s="371" t="s">
        <v>126</v>
      </c>
      <c r="AC3" s="372"/>
      <c r="AD3" s="372"/>
      <c r="AE3" s="373"/>
    </row>
    <row r="4" spans="1:31" ht="21.75" customHeight="1" thickBot="1">
      <c r="A4" s="361"/>
      <c r="B4" s="368"/>
      <c r="C4" s="369"/>
      <c r="D4" s="369"/>
      <c r="E4" s="369"/>
      <c r="F4" s="369"/>
      <c r="G4" s="369"/>
      <c r="H4" s="369"/>
      <c r="I4" s="369"/>
      <c r="J4" s="369"/>
      <c r="K4" s="369"/>
      <c r="L4" s="369"/>
      <c r="M4" s="369"/>
      <c r="N4" s="369"/>
      <c r="O4" s="369"/>
      <c r="P4" s="369"/>
      <c r="Q4" s="369"/>
      <c r="R4" s="369"/>
      <c r="S4" s="369"/>
      <c r="T4" s="369"/>
      <c r="U4" s="369"/>
      <c r="V4" s="369"/>
      <c r="W4" s="369"/>
      <c r="X4" s="369"/>
      <c r="Y4" s="369"/>
      <c r="Z4" s="369"/>
      <c r="AA4" s="370"/>
      <c r="AB4" s="374" t="s">
        <v>127</v>
      </c>
      <c r="AC4" s="375"/>
      <c r="AD4" s="375"/>
      <c r="AE4" s="376"/>
    </row>
    <row r="5" spans="1:31" ht="9" customHeight="1" thickBot="1">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c r="A7" s="316" t="s">
        <v>4</v>
      </c>
      <c r="B7" s="317"/>
      <c r="C7" s="354" t="s">
        <v>147</v>
      </c>
      <c r="D7" s="316" t="s">
        <v>6</v>
      </c>
      <c r="E7" s="322"/>
      <c r="F7" s="322"/>
      <c r="G7" s="322"/>
      <c r="H7" s="317"/>
      <c r="I7" s="346">
        <v>45544</v>
      </c>
      <c r="J7" s="347"/>
      <c r="K7" s="316" t="s">
        <v>8</v>
      </c>
      <c r="L7" s="317"/>
      <c r="M7" s="338" t="s">
        <v>129</v>
      </c>
      <c r="N7" s="339"/>
      <c r="O7" s="327"/>
      <c r="P7" s="328"/>
      <c r="Q7" s="20"/>
      <c r="R7" s="20"/>
      <c r="S7" s="20"/>
      <c r="T7" s="20"/>
      <c r="U7" s="20"/>
      <c r="V7" s="20"/>
      <c r="W7" s="20"/>
      <c r="X7" s="20"/>
      <c r="Y7" s="20"/>
      <c r="Z7" s="21"/>
      <c r="AA7" s="20"/>
      <c r="AB7" s="20"/>
      <c r="AD7" s="22"/>
      <c r="AE7" s="23"/>
    </row>
    <row r="8" spans="1:31">
      <c r="A8" s="318"/>
      <c r="B8" s="319"/>
      <c r="C8" s="355"/>
      <c r="D8" s="318"/>
      <c r="E8" s="323"/>
      <c r="F8" s="323"/>
      <c r="G8" s="323"/>
      <c r="H8" s="319"/>
      <c r="I8" s="348"/>
      <c r="J8" s="349"/>
      <c r="K8" s="318"/>
      <c r="L8" s="319"/>
      <c r="M8" s="357" t="s">
        <v>130</v>
      </c>
      <c r="N8" s="358"/>
      <c r="O8" s="340"/>
      <c r="P8" s="341"/>
      <c r="Q8" s="20"/>
      <c r="R8" s="20"/>
      <c r="S8" s="20"/>
      <c r="T8" s="20"/>
      <c r="U8" s="20"/>
      <c r="V8" s="20"/>
      <c r="W8" s="20"/>
      <c r="X8" s="20"/>
      <c r="Y8" s="20"/>
      <c r="Z8" s="21"/>
      <c r="AA8" s="20"/>
      <c r="AB8" s="20"/>
      <c r="AD8" s="22"/>
      <c r="AE8" s="23"/>
    </row>
    <row r="9" spans="1:31" ht="14.5" thickBot="1">
      <c r="A9" s="320"/>
      <c r="B9" s="321"/>
      <c r="C9" s="356"/>
      <c r="D9" s="320"/>
      <c r="E9" s="324"/>
      <c r="F9" s="324"/>
      <c r="G9" s="324"/>
      <c r="H9" s="321"/>
      <c r="I9" s="350"/>
      <c r="J9" s="351"/>
      <c r="K9" s="320"/>
      <c r="L9" s="321"/>
      <c r="M9" s="342" t="s">
        <v>131</v>
      </c>
      <c r="N9" s="343"/>
      <c r="O9" s="344" t="s">
        <v>132</v>
      </c>
      <c r="P9" s="345"/>
      <c r="Q9" s="20"/>
      <c r="R9" s="20"/>
      <c r="S9" s="20"/>
      <c r="T9" s="20"/>
      <c r="U9" s="20"/>
      <c r="V9" s="20"/>
      <c r="W9" s="20"/>
      <c r="X9" s="20"/>
      <c r="Y9" s="20"/>
      <c r="Z9" s="21"/>
      <c r="AA9" s="20"/>
      <c r="AB9" s="20"/>
      <c r="AD9" s="22"/>
      <c r="AE9" s="23"/>
    </row>
    <row r="10" spans="1:31" ht="15" customHeight="1" thickBot="1">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c r="A11" s="316" t="s">
        <v>10</v>
      </c>
      <c r="B11" s="317"/>
      <c r="C11" s="291" t="s">
        <v>133</v>
      </c>
      <c r="D11" s="292"/>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3"/>
    </row>
    <row r="12" spans="1:31" ht="15" customHeight="1">
      <c r="A12" s="318"/>
      <c r="B12" s="319"/>
      <c r="C12" s="329"/>
      <c r="D12" s="330"/>
      <c r="E12" s="330"/>
      <c r="F12" s="330"/>
      <c r="G12" s="330"/>
      <c r="H12" s="330"/>
      <c r="I12" s="330"/>
      <c r="J12" s="330"/>
      <c r="K12" s="330"/>
      <c r="L12" s="330"/>
      <c r="M12" s="330"/>
      <c r="N12" s="330"/>
      <c r="O12" s="330"/>
      <c r="P12" s="330"/>
      <c r="Q12" s="330"/>
      <c r="R12" s="330"/>
      <c r="S12" s="330"/>
      <c r="T12" s="330"/>
      <c r="U12" s="330"/>
      <c r="V12" s="330"/>
      <c r="W12" s="330"/>
      <c r="X12" s="330"/>
      <c r="Y12" s="330"/>
      <c r="Z12" s="330"/>
      <c r="AA12" s="330"/>
      <c r="AB12" s="330"/>
      <c r="AC12" s="330"/>
      <c r="AD12" s="330"/>
      <c r="AE12" s="331"/>
    </row>
    <row r="13" spans="1:31" ht="15" customHeight="1" thickBot="1">
      <c r="A13" s="320"/>
      <c r="B13" s="321"/>
      <c r="C13" s="332"/>
      <c r="D13" s="333"/>
      <c r="E13" s="333"/>
      <c r="F13" s="333"/>
      <c r="G13" s="333"/>
      <c r="H13" s="333"/>
      <c r="I13" s="333"/>
      <c r="J13" s="333"/>
      <c r="K13" s="333"/>
      <c r="L13" s="333"/>
      <c r="M13" s="333"/>
      <c r="N13" s="333"/>
      <c r="O13" s="333"/>
      <c r="P13" s="333"/>
      <c r="Q13" s="333"/>
      <c r="R13" s="333"/>
      <c r="S13" s="333"/>
      <c r="T13" s="333"/>
      <c r="U13" s="333"/>
      <c r="V13" s="333"/>
      <c r="W13" s="333"/>
      <c r="X13" s="333"/>
      <c r="Y13" s="333"/>
      <c r="Z13" s="333"/>
      <c r="AA13" s="333"/>
      <c r="AB13" s="333"/>
      <c r="AC13" s="333"/>
      <c r="AD13" s="333"/>
      <c r="AE13" s="334"/>
    </row>
    <row r="14" spans="1:31" ht="9" customHeight="1" thickBot="1">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59.15" customHeight="1" thickBot="1">
      <c r="A15" s="325" t="s">
        <v>12</v>
      </c>
      <c r="B15" s="326"/>
      <c r="C15" s="335" t="s">
        <v>134</v>
      </c>
      <c r="D15" s="336"/>
      <c r="E15" s="336"/>
      <c r="F15" s="336"/>
      <c r="G15" s="336"/>
      <c r="H15" s="336"/>
      <c r="I15" s="336"/>
      <c r="J15" s="336"/>
      <c r="K15" s="337"/>
      <c r="L15" s="352" t="s">
        <v>14</v>
      </c>
      <c r="M15" s="385"/>
      <c r="N15" s="385"/>
      <c r="O15" s="385"/>
      <c r="P15" s="385"/>
      <c r="Q15" s="353"/>
      <c r="R15" s="386" t="s">
        <v>135</v>
      </c>
      <c r="S15" s="387"/>
      <c r="T15" s="387"/>
      <c r="U15" s="387"/>
      <c r="V15" s="387"/>
      <c r="W15" s="387"/>
      <c r="X15" s="388"/>
      <c r="Y15" s="352" t="s">
        <v>15</v>
      </c>
      <c r="Z15" s="353"/>
      <c r="AA15" s="377" t="s">
        <v>136</v>
      </c>
      <c r="AB15" s="378"/>
      <c r="AC15" s="378"/>
      <c r="AD15" s="378"/>
      <c r="AE15" s="379"/>
    </row>
    <row r="16" spans="1:31" ht="9" customHeight="1" thickBot="1">
      <c r="A16" s="24"/>
      <c r="B16" s="20"/>
      <c r="C16" s="390"/>
      <c r="D16" s="390"/>
      <c r="E16" s="390"/>
      <c r="F16" s="390"/>
      <c r="G16" s="390"/>
      <c r="H16" s="390"/>
      <c r="I16" s="390"/>
      <c r="J16" s="390"/>
      <c r="K16" s="390"/>
      <c r="L16" s="390"/>
      <c r="M16" s="390"/>
      <c r="N16" s="390"/>
      <c r="O16" s="390"/>
      <c r="P16" s="390"/>
      <c r="Q16" s="390"/>
      <c r="R16" s="390"/>
      <c r="S16" s="390"/>
      <c r="T16" s="390"/>
      <c r="U16" s="390"/>
      <c r="V16" s="390"/>
      <c r="W16" s="390"/>
      <c r="X16" s="390"/>
      <c r="Y16" s="390"/>
      <c r="Z16" s="390"/>
      <c r="AA16" s="390"/>
      <c r="AB16" s="390"/>
      <c r="AD16" s="22"/>
      <c r="AE16" s="23"/>
    </row>
    <row r="17" spans="1:33" s="40" customFormat="1" ht="37.5" customHeight="1" thickBot="1">
      <c r="A17" s="325" t="s">
        <v>17</v>
      </c>
      <c r="B17" s="326"/>
      <c r="C17" s="377" t="s">
        <v>137</v>
      </c>
      <c r="D17" s="378"/>
      <c r="E17" s="378"/>
      <c r="F17" s="378"/>
      <c r="G17" s="378"/>
      <c r="H17" s="378"/>
      <c r="I17" s="378"/>
      <c r="J17" s="378"/>
      <c r="K17" s="378"/>
      <c r="L17" s="378"/>
      <c r="M17" s="378"/>
      <c r="N17" s="378"/>
      <c r="O17" s="378"/>
      <c r="P17" s="378"/>
      <c r="Q17" s="378"/>
      <c r="R17" s="378"/>
      <c r="S17" s="378"/>
      <c r="T17" s="378"/>
      <c r="U17" s="378"/>
      <c r="V17" s="378"/>
      <c r="W17" s="378"/>
      <c r="X17" s="378"/>
      <c r="Y17" s="378"/>
      <c r="Z17" s="378"/>
      <c r="AA17" s="378"/>
      <c r="AB17" s="378"/>
      <c r="AC17" s="378"/>
      <c r="AD17" s="378"/>
      <c r="AE17" s="379"/>
    </row>
    <row r="18" spans="1:33" ht="16.5" customHeight="1" thickBot="1">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5" customHeight="1" thickBot="1">
      <c r="A19" s="352" t="s">
        <v>138</v>
      </c>
      <c r="B19" s="385"/>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53"/>
      <c r="AF19" s="44"/>
    </row>
    <row r="20" spans="1:33" ht="32.15" customHeight="1" thickBot="1">
      <c r="A20" s="45" t="s">
        <v>19</v>
      </c>
      <c r="B20" s="382" t="s">
        <v>139</v>
      </c>
      <c r="C20" s="383"/>
      <c r="D20" s="383"/>
      <c r="E20" s="383"/>
      <c r="F20" s="383"/>
      <c r="G20" s="383"/>
      <c r="H20" s="383"/>
      <c r="I20" s="383"/>
      <c r="J20" s="383"/>
      <c r="K20" s="383"/>
      <c r="L20" s="383"/>
      <c r="M20" s="383"/>
      <c r="N20" s="383"/>
      <c r="O20" s="384"/>
      <c r="P20" s="352" t="s">
        <v>140</v>
      </c>
      <c r="Q20" s="385"/>
      <c r="R20" s="385"/>
      <c r="S20" s="385"/>
      <c r="T20" s="385"/>
      <c r="U20" s="385"/>
      <c r="V20" s="385"/>
      <c r="W20" s="385"/>
      <c r="X20" s="385"/>
      <c r="Y20" s="385"/>
      <c r="Z20" s="385"/>
      <c r="AA20" s="385"/>
      <c r="AB20" s="385"/>
      <c r="AC20" s="385"/>
      <c r="AD20" s="385"/>
      <c r="AE20" s="353"/>
      <c r="AF20" s="44"/>
    </row>
    <row r="21" spans="1:33" ht="32.15" customHeight="1" thickBot="1">
      <c r="A21" s="25"/>
      <c r="B21" s="46" t="s">
        <v>141</v>
      </c>
      <c r="C21" s="47" t="s">
        <v>142</v>
      </c>
      <c r="D21" s="47" t="s">
        <v>143</v>
      </c>
      <c r="E21" s="47" t="s">
        <v>144</v>
      </c>
      <c r="F21" s="47" t="s">
        <v>145</v>
      </c>
      <c r="G21" s="47" t="s">
        <v>146</v>
      </c>
      <c r="H21" s="47" t="s">
        <v>128</v>
      </c>
      <c r="I21" s="47" t="s">
        <v>147</v>
      </c>
      <c r="J21" s="47" t="s">
        <v>148</v>
      </c>
      <c r="K21" s="47" t="s">
        <v>149</v>
      </c>
      <c r="L21" s="47" t="s">
        <v>150</v>
      </c>
      <c r="M21" s="47" t="s">
        <v>151</v>
      </c>
      <c r="N21" s="47" t="s">
        <v>102</v>
      </c>
      <c r="O21" s="48" t="s">
        <v>100</v>
      </c>
      <c r="P21" s="49"/>
      <c r="Q21" s="46" t="s">
        <v>141</v>
      </c>
      <c r="R21" s="47" t="s">
        <v>142</v>
      </c>
      <c r="S21" s="47" t="s">
        <v>143</v>
      </c>
      <c r="T21" s="47" t="s">
        <v>144</v>
      </c>
      <c r="U21" s="47" t="s">
        <v>145</v>
      </c>
      <c r="V21" s="47" t="s">
        <v>146</v>
      </c>
      <c r="W21" s="47" t="s">
        <v>128</v>
      </c>
      <c r="X21" s="47" t="s">
        <v>147</v>
      </c>
      <c r="Y21" s="47" t="s">
        <v>148</v>
      </c>
      <c r="Z21" s="47" t="s">
        <v>149</v>
      </c>
      <c r="AA21" s="47" t="s">
        <v>150</v>
      </c>
      <c r="AB21" s="47" t="s">
        <v>151</v>
      </c>
      <c r="AC21" s="47" t="s">
        <v>102</v>
      </c>
      <c r="AD21" s="47" t="s">
        <v>152</v>
      </c>
      <c r="AE21" s="48" t="s">
        <v>153</v>
      </c>
      <c r="AF21" s="50"/>
    </row>
    <row r="22" spans="1:33" ht="32.15" customHeight="1">
      <c r="A22" s="51" t="s">
        <v>31</v>
      </c>
      <c r="B22" s="52"/>
      <c r="C22" s="53"/>
      <c r="D22" s="53"/>
      <c r="E22" s="53"/>
      <c r="F22" s="53"/>
      <c r="G22" s="53"/>
      <c r="H22" s="53"/>
      <c r="I22" s="53"/>
      <c r="J22" s="53"/>
      <c r="K22" s="53"/>
      <c r="L22" s="53"/>
      <c r="M22" s="53"/>
      <c r="N22" s="53">
        <f>SUM(B22:M22)</f>
        <v>0</v>
      </c>
      <c r="O22" s="54"/>
      <c r="P22" s="51" t="s">
        <v>27</v>
      </c>
      <c r="Q22" s="55"/>
      <c r="R22" s="56"/>
      <c r="S22" s="56"/>
      <c r="T22" s="56"/>
      <c r="U22" s="56"/>
      <c r="V22" s="56"/>
      <c r="W22" s="56"/>
      <c r="X22" s="236">
        <v>4702321680</v>
      </c>
      <c r="Y22" s="236"/>
      <c r="Z22" s="236"/>
      <c r="AA22" s="236"/>
      <c r="AB22" s="236"/>
      <c r="AC22" s="236">
        <f>SUM(Q22:AB22)</f>
        <v>4702321680</v>
      </c>
      <c r="AD22" s="106"/>
      <c r="AE22" s="163"/>
      <c r="AF22" s="50"/>
      <c r="AG22" s="162"/>
    </row>
    <row r="23" spans="1:33" ht="32.15" customHeight="1">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58"/>
      <c r="R23" s="59"/>
      <c r="S23" s="59"/>
      <c r="T23" s="59"/>
      <c r="U23" s="59"/>
      <c r="V23" s="59"/>
      <c r="W23" s="236">
        <v>4702321680</v>
      </c>
      <c r="X23" s="236">
        <v>0</v>
      </c>
      <c r="Y23" s="236"/>
      <c r="Z23" s="236"/>
      <c r="AA23" s="236"/>
      <c r="AB23" s="236"/>
      <c r="AC23" s="234">
        <f>SUM(Q23:AB23)</f>
        <v>4702321680</v>
      </c>
      <c r="AD23" s="235">
        <f>AC23/SUM(W22:X22)</f>
        <v>1</v>
      </c>
      <c r="AE23" s="232">
        <f>AC23/AC22</f>
        <v>1</v>
      </c>
      <c r="AF23" s="50"/>
    </row>
    <row r="24" spans="1:33" ht="32.15" customHeight="1">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58"/>
      <c r="R24" s="59"/>
      <c r="S24" s="59"/>
      <c r="T24" s="59"/>
      <c r="U24" s="59"/>
      <c r="V24" s="59"/>
      <c r="W24" s="59"/>
      <c r="X24" s="236"/>
      <c r="Y24" s="236">
        <v>784000000</v>
      </c>
      <c r="Z24" s="236">
        <v>784000000</v>
      </c>
      <c r="AA24" s="236">
        <v>784000000</v>
      </c>
      <c r="AB24" s="236">
        <v>2350321680</v>
      </c>
      <c r="AC24" s="236">
        <f>SUM(Q24:AB24)</f>
        <v>4702321680</v>
      </c>
      <c r="AD24" s="59"/>
      <c r="AE24" s="62"/>
      <c r="AF24" s="50"/>
    </row>
    <row r="25" spans="1:33" ht="32.15" customHeight="1" thickBot="1">
      <c r="A25" s="63" t="s">
        <v>25</v>
      </c>
      <c r="B25" s="64"/>
      <c r="C25" s="65"/>
      <c r="D25" s="65"/>
      <c r="E25" s="65"/>
      <c r="F25" s="65"/>
      <c r="G25" s="65"/>
      <c r="H25" s="65"/>
      <c r="I25" s="65"/>
      <c r="J25" s="65"/>
      <c r="K25" s="65"/>
      <c r="L25" s="65"/>
      <c r="M25" s="65"/>
      <c r="N25" s="65">
        <f>SUM(B25:M25)</f>
        <v>0</v>
      </c>
      <c r="O25" s="66" t="str">
        <f>IFERROR(N25/(SUMIF(B25:M25,"&gt;0",B24:M24))," ")</f>
        <v xml:space="preserve"> </v>
      </c>
      <c r="P25" s="63" t="s">
        <v>25</v>
      </c>
      <c r="Q25" s="64"/>
      <c r="R25" s="65"/>
      <c r="S25" s="65"/>
      <c r="T25" s="65"/>
      <c r="U25" s="65"/>
      <c r="V25" s="65"/>
      <c r="W25" s="65"/>
      <c r="X25" s="65"/>
      <c r="Y25" s="65"/>
      <c r="Z25" s="65"/>
      <c r="AA25" s="65"/>
      <c r="AB25" s="65"/>
      <c r="AC25" s="65"/>
      <c r="AD25" s="65">
        <f>AC25/SUM(W24:AB24)</f>
        <v>0</v>
      </c>
      <c r="AE25" s="164">
        <f>AC25/AC24</f>
        <v>0</v>
      </c>
      <c r="AF25" s="50"/>
    </row>
    <row r="26" spans="1:33" s="67" customFormat="1" ht="16.5" customHeight="1" thickBot="1"/>
    <row r="27" spans="1:33" ht="34" customHeight="1">
      <c r="A27" s="311" t="s">
        <v>154</v>
      </c>
      <c r="B27" s="312"/>
      <c r="C27" s="312"/>
      <c r="D27" s="312"/>
      <c r="E27" s="312"/>
      <c r="F27" s="312"/>
      <c r="G27" s="312"/>
      <c r="H27" s="312"/>
      <c r="I27" s="312"/>
      <c r="J27" s="312"/>
      <c r="K27" s="312"/>
      <c r="L27" s="312"/>
      <c r="M27" s="312"/>
      <c r="N27" s="312"/>
      <c r="O27" s="312"/>
      <c r="P27" s="312"/>
      <c r="Q27" s="312"/>
      <c r="R27" s="312"/>
      <c r="S27" s="312"/>
      <c r="T27" s="312"/>
      <c r="U27" s="312"/>
      <c r="V27" s="312"/>
      <c r="W27" s="312"/>
      <c r="X27" s="312"/>
      <c r="Y27" s="312"/>
      <c r="Z27" s="312"/>
      <c r="AA27" s="312"/>
      <c r="AB27" s="312"/>
      <c r="AC27" s="312"/>
      <c r="AD27" s="312"/>
      <c r="AE27" s="313"/>
    </row>
    <row r="28" spans="1:33" ht="15" customHeight="1">
      <c r="A28" s="288" t="s">
        <v>34</v>
      </c>
      <c r="B28" s="290" t="s">
        <v>36</v>
      </c>
      <c r="C28" s="290"/>
      <c r="D28" s="290" t="s">
        <v>155</v>
      </c>
      <c r="E28" s="290"/>
      <c r="F28" s="290"/>
      <c r="G28" s="290"/>
      <c r="H28" s="290"/>
      <c r="I28" s="290"/>
      <c r="J28" s="290"/>
      <c r="K28" s="290"/>
      <c r="L28" s="290"/>
      <c r="M28" s="290"/>
      <c r="N28" s="290"/>
      <c r="O28" s="290"/>
      <c r="P28" s="290" t="s">
        <v>102</v>
      </c>
      <c r="Q28" s="290" t="s">
        <v>156</v>
      </c>
      <c r="R28" s="290"/>
      <c r="S28" s="290"/>
      <c r="T28" s="290"/>
      <c r="U28" s="290"/>
      <c r="V28" s="290"/>
      <c r="W28" s="290"/>
      <c r="X28" s="290"/>
      <c r="Y28" s="290" t="s">
        <v>157</v>
      </c>
      <c r="Z28" s="290"/>
      <c r="AA28" s="290"/>
      <c r="AB28" s="290"/>
      <c r="AC28" s="290"/>
      <c r="AD28" s="290"/>
      <c r="AE28" s="314"/>
    </row>
    <row r="29" spans="1:33" ht="27" customHeight="1">
      <c r="A29" s="288"/>
      <c r="B29" s="290"/>
      <c r="C29" s="290"/>
      <c r="D29" s="68" t="s">
        <v>141</v>
      </c>
      <c r="E29" s="68" t="s">
        <v>142</v>
      </c>
      <c r="F29" s="68" t="s">
        <v>143</v>
      </c>
      <c r="G29" s="68" t="s">
        <v>144</v>
      </c>
      <c r="H29" s="68" t="s">
        <v>145</v>
      </c>
      <c r="I29" s="68" t="s">
        <v>146</v>
      </c>
      <c r="J29" s="68" t="s">
        <v>128</v>
      </c>
      <c r="K29" s="68" t="s">
        <v>147</v>
      </c>
      <c r="L29" s="68" t="s">
        <v>148</v>
      </c>
      <c r="M29" s="68" t="s">
        <v>149</v>
      </c>
      <c r="N29" s="68" t="s">
        <v>150</v>
      </c>
      <c r="O29" s="68" t="s">
        <v>151</v>
      </c>
      <c r="P29" s="290"/>
      <c r="Q29" s="290"/>
      <c r="R29" s="290"/>
      <c r="S29" s="290"/>
      <c r="T29" s="290"/>
      <c r="U29" s="290"/>
      <c r="V29" s="290"/>
      <c r="W29" s="290"/>
      <c r="X29" s="290"/>
      <c r="Y29" s="290"/>
      <c r="Z29" s="290"/>
      <c r="AA29" s="290"/>
      <c r="AB29" s="290"/>
      <c r="AC29" s="290"/>
      <c r="AD29" s="290"/>
      <c r="AE29" s="314"/>
    </row>
    <row r="30" spans="1:33" ht="112" customHeight="1" thickBot="1">
      <c r="A30" s="106"/>
      <c r="B30" s="389"/>
      <c r="C30" s="389"/>
      <c r="D30" s="16"/>
      <c r="E30" s="16"/>
      <c r="F30" s="16"/>
      <c r="G30" s="16"/>
      <c r="H30" s="16"/>
      <c r="I30" s="16"/>
      <c r="J30" s="16"/>
      <c r="K30" s="16"/>
      <c r="L30" s="16"/>
      <c r="M30" s="16"/>
      <c r="N30" s="16"/>
      <c r="O30" s="16"/>
      <c r="P30" s="69">
        <f>SUM(D30:O30)</f>
        <v>0</v>
      </c>
      <c r="Q30" s="380"/>
      <c r="R30" s="380"/>
      <c r="S30" s="380"/>
      <c r="T30" s="380"/>
      <c r="U30" s="380"/>
      <c r="V30" s="380"/>
      <c r="W30" s="380"/>
      <c r="X30" s="380"/>
      <c r="Y30" s="380"/>
      <c r="Z30" s="380"/>
      <c r="AA30" s="380"/>
      <c r="AB30" s="380"/>
      <c r="AC30" s="380"/>
      <c r="AD30" s="380"/>
      <c r="AE30" s="381"/>
      <c r="AF30" s="142"/>
      <c r="AG30" s="142"/>
    </row>
    <row r="31" spans="1:33" ht="12" customHeight="1" thickBot="1">
      <c r="A31" s="70"/>
      <c r="B31" s="71"/>
      <c r="C31" s="71"/>
      <c r="D31" s="27"/>
      <c r="E31" s="27"/>
      <c r="F31" s="27"/>
      <c r="G31" s="27"/>
      <c r="H31" s="27"/>
      <c r="I31" s="27"/>
      <c r="J31" s="27"/>
      <c r="K31" s="27"/>
      <c r="L31" s="27"/>
      <c r="M31" s="27"/>
      <c r="N31" s="27"/>
      <c r="O31" s="27"/>
      <c r="P31" s="72"/>
      <c r="Q31" s="143"/>
      <c r="R31" s="143"/>
      <c r="S31" s="143"/>
      <c r="T31" s="143"/>
      <c r="U31" s="143"/>
      <c r="V31" s="143"/>
      <c r="W31" s="143"/>
      <c r="X31" s="143"/>
      <c r="Y31" s="143"/>
      <c r="Z31" s="143"/>
      <c r="AA31" s="143"/>
      <c r="AB31" s="143"/>
      <c r="AC31" s="143"/>
      <c r="AD31" s="143"/>
      <c r="AE31" s="144"/>
      <c r="AF31" s="142"/>
      <c r="AG31" s="142"/>
    </row>
    <row r="32" spans="1:33" ht="45" customHeight="1">
      <c r="A32" s="291" t="s">
        <v>158</v>
      </c>
      <c r="B32" s="292"/>
      <c r="C32" s="292"/>
      <c r="D32" s="292"/>
      <c r="E32" s="292"/>
      <c r="F32" s="292"/>
      <c r="G32" s="292"/>
      <c r="H32" s="292"/>
      <c r="I32" s="292"/>
      <c r="J32" s="292"/>
      <c r="K32" s="292"/>
      <c r="L32" s="292"/>
      <c r="M32" s="292"/>
      <c r="N32" s="292"/>
      <c r="O32" s="292"/>
      <c r="P32" s="292"/>
      <c r="Q32" s="292"/>
      <c r="R32" s="292"/>
      <c r="S32" s="292"/>
      <c r="T32" s="292"/>
      <c r="U32" s="292"/>
      <c r="V32" s="292"/>
      <c r="W32" s="292"/>
      <c r="X32" s="292"/>
      <c r="Y32" s="292"/>
      <c r="Z32" s="292"/>
      <c r="AA32" s="292"/>
      <c r="AB32" s="292"/>
      <c r="AC32" s="292"/>
      <c r="AD32" s="292"/>
      <c r="AE32" s="293"/>
      <c r="AF32" s="142"/>
      <c r="AG32" s="142"/>
    </row>
    <row r="33" spans="1:41" ht="23.15" customHeight="1">
      <c r="A33" s="288" t="s">
        <v>44</v>
      </c>
      <c r="B33" s="290" t="s">
        <v>46</v>
      </c>
      <c r="C33" s="290" t="s">
        <v>36</v>
      </c>
      <c r="D33" s="290" t="s">
        <v>159</v>
      </c>
      <c r="E33" s="290"/>
      <c r="F33" s="290"/>
      <c r="G33" s="290"/>
      <c r="H33" s="290"/>
      <c r="I33" s="290"/>
      <c r="J33" s="290"/>
      <c r="K33" s="290"/>
      <c r="L33" s="290"/>
      <c r="M33" s="290"/>
      <c r="N33" s="290"/>
      <c r="O33" s="290"/>
      <c r="P33" s="290"/>
      <c r="Q33" s="290" t="s">
        <v>160</v>
      </c>
      <c r="R33" s="290"/>
      <c r="S33" s="290"/>
      <c r="T33" s="290"/>
      <c r="U33" s="290"/>
      <c r="V33" s="290"/>
      <c r="W33" s="290"/>
      <c r="X33" s="290"/>
      <c r="Y33" s="290"/>
      <c r="Z33" s="290"/>
      <c r="AA33" s="290"/>
      <c r="AB33" s="290"/>
      <c r="AC33" s="290"/>
      <c r="AD33" s="290"/>
      <c r="AE33" s="314"/>
      <c r="AF33" s="142"/>
      <c r="AG33" s="145"/>
      <c r="AH33" s="73"/>
      <c r="AI33" s="73"/>
      <c r="AJ33" s="73"/>
      <c r="AK33" s="73"/>
      <c r="AL33" s="73"/>
      <c r="AM33" s="73"/>
      <c r="AN33" s="73"/>
      <c r="AO33" s="73"/>
    </row>
    <row r="34" spans="1:41" ht="27" customHeight="1">
      <c r="A34" s="288"/>
      <c r="B34" s="290"/>
      <c r="C34" s="315"/>
      <c r="D34" s="68" t="s">
        <v>141</v>
      </c>
      <c r="E34" s="68" t="s">
        <v>142</v>
      </c>
      <c r="F34" s="68" t="s">
        <v>143</v>
      </c>
      <c r="G34" s="68" t="s">
        <v>144</v>
      </c>
      <c r="H34" s="68" t="s">
        <v>145</v>
      </c>
      <c r="I34" s="68" t="s">
        <v>146</v>
      </c>
      <c r="J34" s="68" t="s">
        <v>128</v>
      </c>
      <c r="K34" s="68" t="s">
        <v>147</v>
      </c>
      <c r="L34" s="68" t="s">
        <v>148</v>
      </c>
      <c r="M34" s="68" t="s">
        <v>149</v>
      </c>
      <c r="N34" s="68" t="s">
        <v>150</v>
      </c>
      <c r="O34" s="68" t="s">
        <v>151</v>
      </c>
      <c r="P34" s="68" t="s">
        <v>102</v>
      </c>
      <c r="Q34" s="264" t="s">
        <v>52</v>
      </c>
      <c r="R34" s="265"/>
      <c r="S34" s="265"/>
      <c r="T34" s="294"/>
      <c r="U34" s="290" t="s">
        <v>54</v>
      </c>
      <c r="V34" s="290"/>
      <c r="W34" s="290"/>
      <c r="X34" s="290"/>
      <c r="Y34" s="290" t="s">
        <v>56</v>
      </c>
      <c r="Z34" s="290"/>
      <c r="AA34" s="290"/>
      <c r="AB34" s="290"/>
      <c r="AC34" s="290" t="s">
        <v>58</v>
      </c>
      <c r="AD34" s="290"/>
      <c r="AE34" s="314"/>
      <c r="AF34" s="142"/>
      <c r="AG34" s="145"/>
      <c r="AH34" s="73"/>
      <c r="AI34" s="73"/>
      <c r="AJ34" s="73"/>
      <c r="AK34" s="73"/>
      <c r="AL34" s="73"/>
      <c r="AM34" s="73"/>
      <c r="AN34" s="73"/>
      <c r="AO34" s="73"/>
    </row>
    <row r="35" spans="1:41" ht="247" customHeight="1">
      <c r="A35" s="283" t="s">
        <v>137</v>
      </c>
      <c r="B35" s="285">
        <f>SUM(B41:B48)</f>
        <v>0.1</v>
      </c>
      <c r="C35" s="75" t="s">
        <v>48</v>
      </c>
      <c r="D35" s="74"/>
      <c r="E35" s="74"/>
      <c r="F35" s="74"/>
      <c r="G35" s="74"/>
      <c r="H35" s="74"/>
      <c r="I35" s="74"/>
      <c r="J35" s="74">
        <v>6</v>
      </c>
      <c r="K35" s="74">
        <v>6</v>
      </c>
      <c r="L35" s="74">
        <v>6</v>
      </c>
      <c r="M35" s="74">
        <v>6</v>
      </c>
      <c r="N35" s="74">
        <v>6</v>
      </c>
      <c r="O35" s="74">
        <v>6</v>
      </c>
      <c r="P35" s="157">
        <f>MAX(J35:O35)</f>
        <v>6</v>
      </c>
      <c r="Q35" s="300" t="s">
        <v>161</v>
      </c>
      <c r="R35" s="301"/>
      <c r="S35" s="301"/>
      <c r="T35" s="302"/>
      <c r="U35" s="306" t="s">
        <v>162</v>
      </c>
      <c r="V35" s="306"/>
      <c r="W35" s="306"/>
      <c r="X35" s="306"/>
      <c r="Y35" s="306" t="s">
        <v>163</v>
      </c>
      <c r="Z35" s="306"/>
      <c r="AA35" s="306"/>
      <c r="AB35" s="306"/>
      <c r="AC35" s="306" t="s">
        <v>164</v>
      </c>
      <c r="AD35" s="306"/>
      <c r="AE35" s="308"/>
      <c r="AF35" s="142"/>
      <c r="AG35" s="145"/>
      <c r="AH35" s="73"/>
      <c r="AI35" s="73"/>
      <c r="AJ35" s="73"/>
      <c r="AK35" s="73"/>
      <c r="AL35" s="73"/>
      <c r="AM35" s="73"/>
      <c r="AN35" s="73"/>
      <c r="AO35" s="73"/>
    </row>
    <row r="36" spans="1:41" ht="247" customHeight="1" thickBot="1">
      <c r="A36" s="284"/>
      <c r="B36" s="286"/>
      <c r="C36" s="76" t="s">
        <v>50</v>
      </c>
      <c r="D36" s="146"/>
      <c r="E36" s="146"/>
      <c r="F36" s="146"/>
      <c r="G36" s="77"/>
      <c r="H36" s="77"/>
      <c r="I36" s="77"/>
      <c r="J36" s="233">
        <v>6</v>
      </c>
      <c r="K36" s="233">
        <v>6</v>
      </c>
      <c r="L36" s="233"/>
      <c r="M36" s="233"/>
      <c r="N36" s="233"/>
      <c r="O36" s="233"/>
      <c r="P36" s="233">
        <f>MAX(J36:O36)</f>
        <v>6</v>
      </c>
      <c r="Q36" s="303"/>
      <c r="R36" s="304"/>
      <c r="S36" s="304"/>
      <c r="T36" s="305"/>
      <c r="U36" s="307"/>
      <c r="V36" s="307"/>
      <c r="W36" s="307"/>
      <c r="X36" s="307"/>
      <c r="Y36" s="307"/>
      <c r="Z36" s="307"/>
      <c r="AA36" s="307"/>
      <c r="AB36" s="307"/>
      <c r="AC36" s="307"/>
      <c r="AD36" s="307"/>
      <c r="AE36" s="309"/>
      <c r="AF36" s="142"/>
      <c r="AG36" s="145"/>
      <c r="AH36" s="73"/>
      <c r="AI36" s="73"/>
      <c r="AJ36" s="73"/>
      <c r="AK36" s="73"/>
      <c r="AL36" s="73"/>
      <c r="AM36" s="73"/>
      <c r="AN36" s="73"/>
      <c r="AO36" s="73"/>
    </row>
    <row r="37" spans="1:41" s="67" customFormat="1" ht="17.25" customHeight="1" thickBot="1"/>
    <row r="38" spans="1:41" ht="45" customHeight="1" thickBot="1">
      <c r="A38" s="291" t="s">
        <v>165</v>
      </c>
      <c r="B38" s="292"/>
      <c r="C38" s="292"/>
      <c r="D38" s="292"/>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3"/>
      <c r="AG38" s="73"/>
      <c r="AH38" s="73"/>
      <c r="AI38" s="73"/>
      <c r="AJ38" s="73"/>
      <c r="AK38" s="73"/>
      <c r="AL38" s="73"/>
      <c r="AM38" s="73"/>
      <c r="AN38" s="73"/>
      <c r="AO38" s="73"/>
    </row>
    <row r="39" spans="1:41" ht="26.15" customHeight="1">
      <c r="A39" s="287" t="s">
        <v>60</v>
      </c>
      <c r="B39" s="289" t="s">
        <v>166</v>
      </c>
      <c r="C39" s="295" t="s">
        <v>167</v>
      </c>
      <c r="D39" s="297" t="s">
        <v>168</v>
      </c>
      <c r="E39" s="298"/>
      <c r="F39" s="298"/>
      <c r="G39" s="298"/>
      <c r="H39" s="298"/>
      <c r="I39" s="298"/>
      <c r="J39" s="298"/>
      <c r="K39" s="298"/>
      <c r="L39" s="298"/>
      <c r="M39" s="298"/>
      <c r="N39" s="298"/>
      <c r="O39" s="298"/>
      <c r="P39" s="299"/>
      <c r="Q39" s="289" t="s">
        <v>169</v>
      </c>
      <c r="R39" s="289"/>
      <c r="S39" s="289"/>
      <c r="T39" s="289"/>
      <c r="U39" s="289"/>
      <c r="V39" s="289"/>
      <c r="W39" s="289"/>
      <c r="X39" s="289"/>
      <c r="Y39" s="289"/>
      <c r="Z39" s="289"/>
      <c r="AA39" s="289"/>
      <c r="AB39" s="289"/>
      <c r="AC39" s="289"/>
      <c r="AD39" s="289"/>
      <c r="AE39" s="310"/>
      <c r="AG39" s="73"/>
      <c r="AH39" s="73"/>
      <c r="AI39" s="73"/>
      <c r="AJ39" s="73"/>
      <c r="AK39" s="73"/>
      <c r="AL39" s="73"/>
      <c r="AM39" s="73"/>
      <c r="AN39" s="73"/>
      <c r="AO39" s="73"/>
    </row>
    <row r="40" spans="1:41" ht="26.15" customHeight="1">
      <c r="A40" s="288"/>
      <c r="B40" s="290"/>
      <c r="C40" s="296"/>
      <c r="D40" s="68" t="s">
        <v>170</v>
      </c>
      <c r="E40" s="68" t="s">
        <v>171</v>
      </c>
      <c r="F40" s="68" t="s">
        <v>172</v>
      </c>
      <c r="G40" s="68" t="s">
        <v>173</v>
      </c>
      <c r="H40" s="68" t="s">
        <v>174</v>
      </c>
      <c r="I40" s="68" t="s">
        <v>175</v>
      </c>
      <c r="J40" s="68" t="s">
        <v>176</v>
      </c>
      <c r="K40" s="68" t="s">
        <v>177</v>
      </c>
      <c r="L40" s="68" t="s">
        <v>178</v>
      </c>
      <c r="M40" s="68" t="s">
        <v>179</v>
      </c>
      <c r="N40" s="68" t="s">
        <v>180</v>
      </c>
      <c r="O40" s="68" t="s">
        <v>181</v>
      </c>
      <c r="P40" s="68" t="s">
        <v>182</v>
      </c>
      <c r="Q40" s="264" t="s">
        <v>183</v>
      </c>
      <c r="R40" s="265"/>
      <c r="S40" s="265"/>
      <c r="T40" s="265"/>
      <c r="U40" s="265"/>
      <c r="V40" s="265"/>
      <c r="W40" s="265"/>
      <c r="X40" s="294"/>
      <c r="Y40" s="264" t="s">
        <v>68</v>
      </c>
      <c r="Z40" s="265"/>
      <c r="AA40" s="265"/>
      <c r="AB40" s="265"/>
      <c r="AC40" s="265"/>
      <c r="AD40" s="265"/>
      <c r="AE40" s="266"/>
      <c r="AG40" s="79"/>
      <c r="AH40" s="79"/>
      <c r="AI40" s="79"/>
      <c r="AJ40" s="79"/>
      <c r="AK40" s="79"/>
      <c r="AL40" s="79"/>
      <c r="AM40" s="79"/>
      <c r="AN40" s="79"/>
      <c r="AO40" s="79"/>
    </row>
    <row r="41" spans="1:41" ht="114" customHeight="1">
      <c r="A41" s="278" t="s">
        <v>184</v>
      </c>
      <c r="B41" s="280">
        <v>0.02</v>
      </c>
      <c r="C41" s="80" t="s">
        <v>48</v>
      </c>
      <c r="D41" s="81"/>
      <c r="E41" s="81"/>
      <c r="F41" s="81"/>
      <c r="G41" s="81"/>
      <c r="H41" s="81"/>
      <c r="I41" s="81"/>
      <c r="J41" s="166">
        <v>0.16</v>
      </c>
      <c r="K41" s="166">
        <v>0.16</v>
      </c>
      <c r="L41" s="166">
        <v>0.17</v>
      </c>
      <c r="M41" s="166">
        <v>0.17</v>
      </c>
      <c r="N41" s="166">
        <v>0.17</v>
      </c>
      <c r="O41" s="166">
        <v>0.17</v>
      </c>
      <c r="P41" s="82">
        <f t="shared" ref="P41:P48" si="1">SUM(D41:O41)</f>
        <v>1</v>
      </c>
      <c r="Q41" s="252" t="s">
        <v>185</v>
      </c>
      <c r="R41" s="253"/>
      <c r="S41" s="253"/>
      <c r="T41" s="253"/>
      <c r="U41" s="253"/>
      <c r="V41" s="253"/>
      <c r="W41" s="253"/>
      <c r="X41" s="254"/>
      <c r="Y41" s="258" t="s">
        <v>679</v>
      </c>
      <c r="Z41" s="259"/>
      <c r="AA41" s="259"/>
      <c r="AB41" s="259"/>
      <c r="AC41" s="259"/>
      <c r="AD41" s="259"/>
      <c r="AE41" s="260"/>
      <c r="AG41" s="83"/>
      <c r="AH41" s="83"/>
      <c r="AI41" s="83"/>
      <c r="AJ41" s="83"/>
      <c r="AK41" s="83"/>
      <c r="AL41" s="83"/>
      <c r="AM41" s="83"/>
      <c r="AN41" s="83"/>
      <c r="AO41" s="83"/>
    </row>
    <row r="42" spans="1:41" ht="114" customHeight="1">
      <c r="A42" s="282"/>
      <c r="B42" s="280"/>
      <c r="C42" s="84" t="s">
        <v>50</v>
      </c>
      <c r="D42" s="85"/>
      <c r="E42" s="85"/>
      <c r="F42" s="85"/>
      <c r="G42" s="85"/>
      <c r="H42" s="85"/>
      <c r="I42" s="85"/>
      <c r="J42" s="85">
        <v>0.16</v>
      </c>
      <c r="K42" s="85">
        <v>0.16</v>
      </c>
      <c r="L42" s="85"/>
      <c r="M42" s="85"/>
      <c r="N42" s="85"/>
      <c r="O42" s="85"/>
      <c r="P42" s="82">
        <f t="shared" si="1"/>
        <v>0.32</v>
      </c>
      <c r="Q42" s="270"/>
      <c r="R42" s="271"/>
      <c r="S42" s="271"/>
      <c r="T42" s="271"/>
      <c r="U42" s="271"/>
      <c r="V42" s="271"/>
      <c r="W42" s="271"/>
      <c r="X42" s="272"/>
      <c r="Y42" s="267"/>
      <c r="Z42" s="268"/>
      <c r="AA42" s="268"/>
      <c r="AB42" s="268"/>
      <c r="AC42" s="268"/>
      <c r="AD42" s="268"/>
      <c r="AE42" s="269"/>
    </row>
    <row r="43" spans="1:41" ht="145" customHeight="1">
      <c r="A43" s="278" t="s">
        <v>186</v>
      </c>
      <c r="B43" s="280">
        <v>0.02</v>
      </c>
      <c r="C43" s="80" t="s">
        <v>48</v>
      </c>
      <c r="D43" s="81"/>
      <c r="E43" s="81"/>
      <c r="F43" s="81"/>
      <c r="G43" s="81"/>
      <c r="H43" s="81"/>
      <c r="I43" s="81"/>
      <c r="J43" s="166">
        <v>0.16</v>
      </c>
      <c r="K43" s="166">
        <v>0.16</v>
      </c>
      <c r="L43" s="166">
        <v>0.17</v>
      </c>
      <c r="M43" s="166">
        <v>0.17</v>
      </c>
      <c r="N43" s="166">
        <v>0.17</v>
      </c>
      <c r="O43" s="166">
        <v>0.17</v>
      </c>
      <c r="P43" s="82">
        <f t="shared" si="1"/>
        <v>1</v>
      </c>
      <c r="Q43" s="252" t="s">
        <v>187</v>
      </c>
      <c r="R43" s="253"/>
      <c r="S43" s="253"/>
      <c r="T43" s="253"/>
      <c r="U43" s="253"/>
      <c r="V43" s="253"/>
      <c r="W43" s="253"/>
      <c r="X43" s="254"/>
      <c r="Y43" s="258" t="s">
        <v>680</v>
      </c>
      <c r="Z43" s="259"/>
      <c r="AA43" s="259"/>
      <c r="AB43" s="259"/>
      <c r="AC43" s="259"/>
      <c r="AD43" s="259"/>
      <c r="AE43" s="260"/>
    </row>
    <row r="44" spans="1:41" ht="145" customHeight="1">
      <c r="A44" s="282"/>
      <c r="B44" s="280"/>
      <c r="C44" s="84" t="s">
        <v>50</v>
      </c>
      <c r="D44" s="85"/>
      <c r="E44" s="85"/>
      <c r="F44" s="85"/>
      <c r="G44" s="85"/>
      <c r="H44" s="85"/>
      <c r="I44" s="85"/>
      <c r="J44" s="85">
        <v>0.16</v>
      </c>
      <c r="K44" s="85">
        <v>0.16</v>
      </c>
      <c r="L44" s="85"/>
      <c r="M44" s="85"/>
      <c r="N44" s="85"/>
      <c r="O44" s="85"/>
      <c r="P44" s="82">
        <f t="shared" si="1"/>
        <v>0.32</v>
      </c>
      <c r="Q44" s="270"/>
      <c r="R44" s="271"/>
      <c r="S44" s="271"/>
      <c r="T44" s="271"/>
      <c r="U44" s="271"/>
      <c r="V44" s="271"/>
      <c r="W44" s="271"/>
      <c r="X44" s="272"/>
      <c r="Y44" s="267"/>
      <c r="Z44" s="268"/>
      <c r="AA44" s="268"/>
      <c r="AB44" s="268"/>
      <c r="AC44" s="268"/>
      <c r="AD44" s="268"/>
      <c r="AE44" s="269"/>
    </row>
    <row r="45" spans="1:41" ht="136.5" customHeight="1">
      <c r="A45" s="278" t="s">
        <v>188</v>
      </c>
      <c r="B45" s="280">
        <v>0.03</v>
      </c>
      <c r="C45" s="80" t="s">
        <v>48</v>
      </c>
      <c r="D45" s="81"/>
      <c r="E45" s="81"/>
      <c r="F45" s="81"/>
      <c r="G45" s="81"/>
      <c r="H45" s="81"/>
      <c r="I45" s="81"/>
      <c r="J45" s="166">
        <v>0.16</v>
      </c>
      <c r="K45" s="166">
        <v>0.16</v>
      </c>
      <c r="L45" s="166">
        <v>0.17</v>
      </c>
      <c r="M45" s="166">
        <v>0.17</v>
      </c>
      <c r="N45" s="166">
        <v>0.17</v>
      </c>
      <c r="O45" s="166">
        <v>0.17</v>
      </c>
      <c r="P45" s="82">
        <f t="shared" si="1"/>
        <v>1</v>
      </c>
      <c r="Q45" s="252" t="s">
        <v>189</v>
      </c>
      <c r="R45" s="273"/>
      <c r="S45" s="273"/>
      <c r="T45" s="273"/>
      <c r="U45" s="273"/>
      <c r="V45" s="273"/>
      <c r="W45" s="273"/>
      <c r="X45" s="274"/>
      <c r="Y45" s="258" t="s">
        <v>681</v>
      </c>
      <c r="Z45" s="259"/>
      <c r="AA45" s="259"/>
      <c r="AB45" s="259"/>
      <c r="AC45" s="259"/>
      <c r="AD45" s="259"/>
      <c r="AE45" s="260"/>
    </row>
    <row r="46" spans="1:41" ht="136.5" customHeight="1">
      <c r="A46" s="282"/>
      <c r="B46" s="280"/>
      <c r="C46" s="84" t="s">
        <v>50</v>
      </c>
      <c r="D46" s="85"/>
      <c r="E46" s="85"/>
      <c r="F46" s="85"/>
      <c r="G46" s="85"/>
      <c r="H46" s="85"/>
      <c r="I46" s="85"/>
      <c r="J46" s="85">
        <v>0.16</v>
      </c>
      <c r="K46" s="85">
        <v>0.16</v>
      </c>
      <c r="L46" s="85"/>
      <c r="M46" s="85"/>
      <c r="N46" s="85"/>
      <c r="O46" s="85"/>
      <c r="P46" s="82">
        <f t="shared" si="1"/>
        <v>0.32</v>
      </c>
      <c r="Q46" s="275"/>
      <c r="R46" s="276"/>
      <c r="S46" s="276"/>
      <c r="T46" s="276"/>
      <c r="U46" s="276"/>
      <c r="V46" s="276"/>
      <c r="W46" s="276"/>
      <c r="X46" s="277"/>
      <c r="Y46" s="267"/>
      <c r="Z46" s="268"/>
      <c r="AA46" s="268"/>
      <c r="AB46" s="268"/>
      <c r="AC46" s="268"/>
      <c r="AD46" s="268"/>
      <c r="AE46" s="269"/>
    </row>
    <row r="47" spans="1:41" ht="126.5" customHeight="1">
      <c r="A47" s="278" t="s">
        <v>190</v>
      </c>
      <c r="B47" s="280">
        <v>0.03</v>
      </c>
      <c r="C47" s="80" t="s">
        <v>48</v>
      </c>
      <c r="D47" s="81"/>
      <c r="E47" s="81"/>
      <c r="F47" s="81"/>
      <c r="G47" s="81"/>
      <c r="H47" s="81"/>
      <c r="I47" s="81"/>
      <c r="J47" s="166">
        <v>0.16</v>
      </c>
      <c r="K47" s="166">
        <v>0.16</v>
      </c>
      <c r="L47" s="166">
        <v>0.17</v>
      </c>
      <c r="M47" s="166">
        <v>0.17</v>
      </c>
      <c r="N47" s="166">
        <v>0.17</v>
      </c>
      <c r="O47" s="166">
        <v>0.17</v>
      </c>
      <c r="P47" s="82">
        <f t="shared" si="1"/>
        <v>1</v>
      </c>
      <c r="Q47" s="252" t="s">
        <v>191</v>
      </c>
      <c r="R47" s="253"/>
      <c r="S47" s="253"/>
      <c r="T47" s="253"/>
      <c r="U47" s="253"/>
      <c r="V47" s="253"/>
      <c r="W47" s="253"/>
      <c r="X47" s="254"/>
      <c r="Y47" s="258" t="s">
        <v>680</v>
      </c>
      <c r="Z47" s="259"/>
      <c r="AA47" s="259"/>
      <c r="AB47" s="259"/>
      <c r="AC47" s="259"/>
      <c r="AD47" s="259"/>
      <c r="AE47" s="260"/>
    </row>
    <row r="48" spans="1:41" ht="126.5" customHeight="1" thickBot="1">
      <c r="A48" s="279"/>
      <c r="B48" s="281"/>
      <c r="C48" s="76" t="s">
        <v>50</v>
      </c>
      <c r="D48" s="86"/>
      <c r="E48" s="86"/>
      <c r="F48" s="86"/>
      <c r="G48" s="86"/>
      <c r="H48" s="86"/>
      <c r="I48" s="86"/>
      <c r="J48" s="86">
        <v>0.16</v>
      </c>
      <c r="K48" s="86">
        <v>0.16</v>
      </c>
      <c r="L48" s="86"/>
      <c r="M48" s="86"/>
      <c r="N48" s="86"/>
      <c r="O48" s="86"/>
      <c r="P48" s="87">
        <f t="shared" si="1"/>
        <v>0.32</v>
      </c>
      <c r="Q48" s="255"/>
      <c r="R48" s="256"/>
      <c r="S48" s="256"/>
      <c r="T48" s="256"/>
      <c r="U48" s="256"/>
      <c r="V48" s="256"/>
      <c r="W48" s="256"/>
      <c r="X48" s="257"/>
      <c r="Y48" s="261"/>
      <c r="Z48" s="262"/>
      <c r="AA48" s="262"/>
      <c r="AB48" s="262"/>
      <c r="AC48" s="262"/>
      <c r="AD48" s="262"/>
      <c r="AE48" s="263"/>
    </row>
    <row r="49" spans="1:1" ht="15" customHeight="1">
      <c r="A49" s="15" t="s">
        <v>192</v>
      </c>
    </row>
  </sheetData>
  <mergeCells count="83">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 ref="A1:A4"/>
    <mergeCell ref="B1:AA1"/>
    <mergeCell ref="B2:AA2"/>
    <mergeCell ref="B3:AA4"/>
    <mergeCell ref="AB1:AE1"/>
    <mergeCell ref="AB2:AE2"/>
    <mergeCell ref="AB3:AE3"/>
    <mergeCell ref="AB4:AE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A47:A48"/>
    <mergeCell ref="B47:B48"/>
    <mergeCell ref="A43:A44"/>
    <mergeCell ref="B43:B44"/>
    <mergeCell ref="A45:A46"/>
    <mergeCell ref="B45:B46"/>
    <mergeCell ref="Q47:X48"/>
    <mergeCell ref="Y47:AE48"/>
    <mergeCell ref="Y40:AE40"/>
    <mergeCell ref="Y41:AE42"/>
    <mergeCell ref="Q43:X44"/>
    <mergeCell ref="Y43:AE44"/>
    <mergeCell ref="Q45:X46"/>
    <mergeCell ref="Y45:AE46"/>
    <mergeCell ref="Q41:X42"/>
  </mergeCells>
  <dataValidations count="3">
    <dataValidation type="textLength" operator="lessThanOrEqual" allowBlank="1" showInputMessage="1" showErrorMessage="1" errorTitle="Máximo 2.000 caracteres" error="Máximo 2.000 caracteres" sqref="AC35 Q35 Y35 Q45 Q41 Q43 Q47"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hyperlinks>
    <hyperlink ref="Y41" r:id="rId1" xr:uid="{65D01EFD-1B2B-486E-965D-E67EA5DBD442}"/>
    <hyperlink ref="Y43" r:id="rId2" xr:uid="{F3E3C131-A244-4B47-90CF-367366850EC4}"/>
    <hyperlink ref="Y47" r:id="rId3" xr:uid="{3469A899-DF76-401D-AD02-470B471CCE60}"/>
    <hyperlink ref="Y45" r:id="rId4" xr:uid="{F8C19013-96B9-4522-ABDD-53D6F3D8BD1A}"/>
  </hyperlinks>
  <pageMargins left="0.25" right="0.25" top="0.75" bottom="0.75" header="0.3" footer="0.3"/>
  <pageSetup scale="21" orientation="landscape" r:id="rId5"/>
  <drawing r:id="rId6"/>
  <extLst>
    <ext xmlns:x14="http://schemas.microsoft.com/office/spreadsheetml/2009/9/main" uri="{CCE6A557-97BC-4b89-ADB6-D9C93CAAB3DF}">
      <x14:dataValidations xmlns:xm="http://schemas.microsoft.com/office/excel/2006/main" count="4">
        <x14:dataValidation type="list" allowBlank="1" showInputMessage="1" showErrorMessage="1" xr:uid="{08E4D5EC-48B6-48B0-9CFF-49BF9A007553}">
          <x14:formula1>
            <xm:f>listas!$D$2:$D$15</xm:f>
          </x14:formula1>
          <xm:sqref>C11:AE13</xm:sqref>
        </x14:dataValidation>
        <x14:dataValidation type="list" allowBlank="1" showInputMessage="1" showErrorMessage="1" xr:uid="{DE3819A2-E2C6-40B8-AA71-26E1B8A63CDB}">
          <x14:formula1>
            <xm:f>listas!$A$2:$A$6</xm:f>
          </x14:formula1>
          <xm:sqref>C15:K15</xm:sqref>
        </x14:dataValidation>
        <x14:dataValidation type="list" allowBlank="1" showInputMessage="1" showErrorMessage="1" xr:uid="{8846E161-823A-4370-AD42-5BD0B7F51418}">
          <x14:formula1>
            <xm:f>listas!$B$2:$B$8</xm:f>
          </x14:formula1>
          <xm:sqref>R15:X15</xm:sqref>
        </x14:dataValidation>
        <x14:dataValidation type="list" allowBlank="1" showInputMessage="1" showErrorMessage="1" xr:uid="{B110DE27-57FC-46FF-A6C8-F855FB03735E}">
          <x14:formula1>
            <xm:f>listas!$C$2:$C$20</xm:f>
          </x14:formula1>
          <xm:sqref>AA15:AE15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F6497-94D1-407A-905D-4FEBA7EC436B}">
  <sheetPr>
    <tabColor rgb="FF00B050"/>
    <pageSetUpPr fitToPage="1"/>
  </sheetPr>
  <dimension ref="A1:AO46"/>
  <sheetViews>
    <sheetView showGridLines="0" topLeftCell="Q40" zoomScale="60" zoomScaleNormal="60" workbookViewId="0">
      <selection activeCell="Q41" sqref="Q41:X42"/>
    </sheetView>
  </sheetViews>
  <sheetFormatPr baseColWidth="10" defaultColWidth="10.81640625" defaultRowHeight="14"/>
  <cols>
    <col min="1" max="1" width="38.453125" style="15" customWidth="1"/>
    <col min="2" max="15" width="20.54296875" style="15" customWidth="1"/>
    <col min="16" max="16" width="32.453125" style="15" customWidth="1"/>
    <col min="17" max="27" width="18.1796875" style="15" customWidth="1"/>
    <col min="28" max="28" width="22.54296875" style="15" customWidth="1"/>
    <col min="29" max="29" width="19" style="15" customWidth="1"/>
    <col min="30" max="30" width="19.453125" style="15" customWidth="1"/>
    <col min="31" max="31" width="20.54296875" style="15" customWidth="1"/>
    <col min="32" max="32" width="22.81640625" style="15" customWidth="1"/>
    <col min="33" max="33" width="18.453125" style="15" bestFit="1" customWidth="1"/>
    <col min="34" max="34" width="8.453125" style="15" customWidth="1"/>
    <col min="35" max="35" width="18.453125" style="15" bestFit="1" customWidth="1"/>
    <col min="36" max="36" width="5.54296875" style="15" customWidth="1"/>
    <col min="37" max="37" width="18.453125" style="15" bestFit="1" customWidth="1"/>
    <col min="38" max="38" width="4.54296875" style="15" customWidth="1"/>
    <col min="39" max="39" width="23" style="15" bestFit="1" customWidth="1"/>
    <col min="40" max="40" width="10.81640625" style="15"/>
    <col min="41" max="41" width="18.453125" style="15" bestFit="1" customWidth="1"/>
    <col min="42" max="42" width="16.1796875" style="15" customWidth="1"/>
    <col min="43" max="16384" width="10.81640625" style="15"/>
  </cols>
  <sheetData>
    <row r="1" spans="1:31" ht="32.25" customHeight="1" thickBot="1">
      <c r="A1" s="359"/>
      <c r="B1" s="362" t="s">
        <v>121</v>
      </c>
      <c r="C1" s="363"/>
      <c r="D1" s="363"/>
      <c r="E1" s="363"/>
      <c r="F1" s="363"/>
      <c r="G1" s="363"/>
      <c r="H1" s="363"/>
      <c r="I1" s="363"/>
      <c r="J1" s="363"/>
      <c r="K1" s="363"/>
      <c r="L1" s="363"/>
      <c r="M1" s="363"/>
      <c r="N1" s="363"/>
      <c r="O1" s="363"/>
      <c r="P1" s="363"/>
      <c r="Q1" s="363"/>
      <c r="R1" s="363"/>
      <c r="S1" s="363"/>
      <c r="T1" s="363"/>
      <c r="U1" s="363"/>
      <c r="V1" s="363"/>
      <c r="W1" s="363"/>
      <c r="X1" s="363"/>
      <c r="Y1" s="363"/>
      <c r="Z1" s="363"/>
      <c r="AA1" s="364"/>
      <c r="AB1" s="371" t="s">
        <v>122</v>
      </c>
      <c r="AC1" s="372"/>
      <c r="AD1" s="372"/>
      <c r="AE1" s="373"/>
    </row>
    <row r="2" spans="1:31" ht="30.75" customHeight="1" thickBot="1">
      <c r="A2" s="360"/>
      <c r="B2" s="362" t="s">
        <v>123</v>
      </c>
      <c r="C2" s="363"/>
      <c r="D2" s="363"/>
      <c r="E2" s="363"/>
      <c r="F2" s="363"/>
      <c r="G2" s="363"/>
      <c r="H2" s="363"/>
      <c r="I2" s="363"/>
      <c r="J2" s="363"/>
      <c r="K2" s="363"/>
      <c r="L2" s="363"/>
      <c r="M2" s="363"/>
      <c r="N2" s="363"/>
      <c r="O2" s="363"/>
      <c r="P2" s="363"/>
      <c r="Q2" s="363"/>
      <c r="R2" s="363"/>
      <c r="S2" s="363"/>
      <c r="T2" s="363"/>
      <c r="U2" s="363"/>
      <c r="V2" s="363"/>
      <c r="W2" s="363"/>
      <c r="X2" s="363"/>
      <c r="Y2" s="363"/>
      <c r="Z2" s="363"/>
      <c r="AA2" s="364"/>
      <c r="AB2" s="371" t="s">
        <v>124</v>
      </c>
      <c r="AC2" s="372"/>
      <c r="AD2" s="372"/>
      <c r="AE2" s="373"/>
    </row>
    <row r="3" spans="1:31" ht="24" customHeight="1" thickBot="1">
      <c r="A3" s="360"/>
      <c r="B3" s="365" t="s">
        <v>125</v>
      </c>
      <c r="C3" s="366"/>
      <c r="D3" s="366"/>
      <c r="E3" s="366"/>
      <c r="F3" s="366"/>
      <c r="G3" s="366"/>
      <c r="H3" s="366"/>
      <c r="I3" s="366"/>
      <c r="J3" s="366"/>
      <c r="K3" s="366"/>
      <c r="L3" s="366"/>
      <c r="M3" s="366"/>
      <c r="N3" s="366"/>
      <c r="O3" s="366"/>
      <c r="P3" s="366"/>
      <c r="Q3" s="366"/>
      <c r="R3" s="366"/>
      <c r="S3" s="366"/>
      <c r="T3" s="366"/>
      <c r="U3" s="366"/>
      <c r="V3" s="366"/>
      <c r="W3" s="366"/>
      <c r="X3" s="366"/>
      <c r="Y3" s="366"/>
      <c r="Z3" s="366"/>
      <c r="AA3" s="367"/>
      <c r="AB3" s="371" t="s">
        <v>126</v>
      </c>
      <c r="AC3" s="372"/>
      <c r="AD3" s="372"/>
      <c r="AE3" s="373"/>
    </row>
    <row r="4" spans="1:31" ht="21.75" customHeight="1" thickBot="1">
      <c r="A4" s="361"/>
      <c r="B4" s="368"/>
      <c r="C4" s="369"/>
      <c r="D4" s="369"/>
      <c r="E4" s="369"/>
      <c r="F4" s="369"/>
      <c r="G4" s="369"/>
      <c r="H4" s="369"/>
      <c r="I4" s="369"/>
      <c r="J4" s="369"/>
      <c r="K4" s="369"/>
      <c r="L4" s="369"/>
      <c r="M4" s="369"/>
      <c r="N4" s="369"/>
      <c r="O4" s="369"/>
      <c r="P4" s="369"/>
      <c r="Q4" s="369"/>
      <c r="R4" s="369"/>
      <c r="S4" s="369"/>
      <c r="T4" s="369"/>
      <c r="U4" s="369"/>
      <c r="V4" s="369"/>
      <c r="W4" s="369"/>
      <c r="X4" s="369"/>
      <c r="Y4" s="369"/>
      <c r="Z4" s="369"/>
      <c r="AA4" s="370"/>
      <c r="AB4" s="374" t="s">
        <v>127</v>
      </c>
      <c r="AC4" s="375"/>
      <c r="AD4" s="375"/>
      <c r="AE4" s="376"/>
    </row>
    <row r="5" spans="1:31" ht="9" customHeight="1" thickBot="1">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ustomHeight="1">
      <c r="A7" s="316" t="s">
        <v>4</v>
      </c>
      <c r="B7" s="317"/>
      <c r="C7" s="354" t="s">
        <v>147</v>
      </c>
      <c r="D7" s="316" t="s">
        <v>6</v>
      </c>
      <c r="E7" s="322"/>
      <c r="F7" s="322"/>
      <c r="G7" s="322"/>
      <c r="H7" s="317"/>
      <c r="I7" s="346">
        <v>45544</v>
      </c>
      <c r="J7" s="347"/>
      <c r="K7" s="316" t="s">
        <v>8</v>
      </c>
      <c r="L7" s="317"/>
      <c r="M7" s="338" t="s">
        <v>129</v>
      </c>
      <c r="N7" s="339"/>
      <c r="O7" s="327"/>
      <c r="P7" s="328"/>
      <c r="Q7" s="20"/>
      <c r="R7" s="20"/>
      <c r="S7" s="20"/>
      <c r="T7" s="20"/>
      <c r="U7" s="20"/>
      <c r="V7" s="20"/>
      <c r="W7" s="20"/>
      <c r="X7" s="20"/>
      <c r="Y7" s="20"/>
      <c r="Z7" s="21"/>
      <c r="AA7" s="20"/>
      <c r="AB7" s="20"/>
      <c r="AD7" s="22"/>
      <c r="AE7" s="23"/>
    </row>
    <row r="8" spans="1:31" ht="15" customHeight="1">
      <c r="A8" s="318"/>
      <c r="B8" s="319"/>
      <c r="C8" s="355"/>
      <c r="D8" s="318"/>
      <c r="E8" s="323"/>
      <c r="F8" s="323"/>
      <c r="G8" s="323"/>
      <c r="H8" s="319"/>
      <c r="I8" s="348"/>
      <c r="J8" s="349"/>
      <c r="K8" s="318"/>
      <c r="L8" s="319"/>
      <c r="M8" s="357" t="s">
        <v>130</v>
      </c>
      <c r="N8" s="358"/>
      <c r="O8" s="340"/>
      <c r="P8" s="341"/>
      <c r="Q8" s="20"/>
      <c r="R8" s="20"/>
      <c r="S8" s="20"/>
      <c r="T8" s="20"/>
      <c r="U8" s="20"/>
      <c r="V8" s="20"/>
      <c r="W8" s="20"/>
      <c r="X8" s="20"/>
      <c r="Y8" s="20"/>
      <c r="Z8" s="21"/>
      <c r="AA8" s="20"/>
      <c r="AB8" s="20"/>
      <c r="AD8" s="22"/>
      <c r="AE8" s="23"/>
    </row>
    <row r="9" spans="1:31" ht="15.75" customHeight="1" thickBot="1">
      <c r="A9" s="320"/>
      <c r="B9" s="321"/>
      <c r="C9" s="356"/>
      <c r="D9" s="320"/>
      <c r="E9" s="324"/>
      <c r="F9" s="324"/>
      <c r="G9" s="324"/>
      <c r="H9" s="321"/>
      <c r="I9" s="350"/>
      <c r="J9" s="351"/>
      <c r="K9" s="320"/>
      <c r="L9" s="321"/>
      <c r="M9" s="342" t="s">
        <v>131</v>
      </c>
      <c r="N9" s="343"/>
      <c r="O9" s="344" t="s">
        <v>132</v>
      </c>
      <c r="P9" s="345"/>
      <c r="Q9" s="20"/>
      <c r="R9" s="20"/>
      <c r="S9" s="20"/>
      <c r="T9" s="20"/>
      <c r="U9" s="20"/>
      <c r="V9" s="20"/>
      <c r="W9" s="20"/>
      <c r="X9" s="20"/>
      <c r="Y9" s="20"/>
      <c r="Z9" s="21"/>
      <c r="AA9" s="20"/>
      <c r="AB9" s="20"/>
      <c r="AD9" s="22"/>
      <c r="AE9" s="23"/>
    </row>
    <row r="10" spans="1:31" ht="15" customHeight="1" thickBot="1">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c r="A11" s="316" t="s">
        <v>10</v>
      </c>
      <c r="B11" s="317"/>
      <c r="C11" s="291" t="s">
        <v>133</v>
      </c>
      <c r="D11" s="292"/>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3"/>
    </row>
    <row r="12" spans="1:31" ht="15" customHeight="1">
      <c r="A12" s="318"/>
      <c r="B12" s="319"/>
      <c r="C12" s="329"/>
      <c r="D12" s="330"/>
      <c r="E12" s="330"/>
      <c r="F12" s="330"/>
      <c r="G12" s="330"/>
      <c r="H12" s="330"/>
      <c r="I12" s="330"/>
      <c r="J12" s="330"/>
      <c r="K12" s="330"/>
      <c r="L12" s="330"/>
      <c r="M12" s="330"/>
      <c r="N12" s="330"/>
      <c r="O12" s="330"/>
      <c r="P12" s="330"/>
      <c r="Q12" s="330"/>
      <c r="R12" s="330"/>
      <c r="S12" s="330"/>
      <c r="T12" s="330"/>
      <c r="U12" s="330"/>
      <c r="V12" s="330"/>
      <c r="W12" s="330"/>
      <c r="X12" s="330"/>
      <c r="Y12" s="330"/>
      <c r="Z12" s="330"/>
      <c r="AA12" s="330"/>
      <c r="AB12" s="330"/>
      <c r="AC12" s="330"/>
      <c r="AD12" s="330"/>
      <c r="AE12" s="331"/>
    </row>
    <row r="13" spans="1:31" ht="15" customHeight="1" thickBot="1">
      <c r="A13" s="320"/>
      <c r="B13" s="321"/>
      <c r="C13" s="332"/>
      <c r="D13" s="333"/>
      <c r="E13" s="333"/>
      <c r="F13" s="333"/>
      <c r="G13" s="333"/>
      <c r="H13" s="333"/>
      <c r="I13" s="333"/>
      <c r="J13" s="333"/>
      <c r="K13" s="333"/>
      <c r="L13" s="333"/>
      <c r="M13" s="333"/>
      <c r="N13" s="333"/>
      <c r="O13" s="333"/>
      <c r="P13" s="333"/>
      <c r="Q13" s="333"/>
      <c r="R13" s="333"/>
      <c r="S13" s="333"/>
      <c r="T13" s="333"/>
      <c r="U13" s="333"/>
      <c r="V13" s="333"/>
      <c r="W13" s="333"/>
      <c r="X13" s="333"/>
      <c r="Y13" s="333"/>
      <c r="Z13" s="333"/>
      <c r="AA13" s="333"/>
      <c r="AB13" s="333"/>
      <c r="AC13" s="333"/>
      <c r="AD13" s="333"/>
      <c r="AE13" s="334"/>
    </row>
    <row r="14" spans="1:31" ht="9" customHeight="1" thickBot="1">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2.15" customHeight="1" thickBot="1">
      <c r="A15" s="325" t="s">
        <v>12</v>
      </c>
      <c r="B15" s="326"/>
      <c r="C15" s="335" t="s">
        <v>134</v>
      </c>
      <c r="D15" s="336"/>
      <c r="E15" s="336"/>
      <c r="F15" s="336"/>
      <c r="G15" s="336"/>
      <c r="H15" s="336"/>
      <c r="I15" s="336"/>
      <c r="J15" s="336"/>
      <c r="K15" s="337"/>
      <c r="L15" s="352" t="s">
        <v>14</v>
      </c>
      <c r="M15" s="385"/>
      <c r="N15" s="385"/>
      <c r="O15" s="385"/>
      <c r="P15" s="385"/>
      <c r="Q15" s="353"/>
      <c r="R15" s="386" t="s">
        <v>135</v>
      </c>
      <c r="S15" s="387"/>
      <c r="T15" s="387"/>
      <c r="U15" s="387"/>
      <c r="V15" s="387"/>
      <c r="W15" s="387"/>
      <c r="X15" s="388"/>
      <c r="Y15" s="352" t="s">
        <v>15</v>
      </c>
      <c r="Z15" s="353"/>
      <c r="AA15" s="377" t="s">
        <v>136</v>
      </c>
      <c r="AB15" s="378"/>
      <c r="AC15" s="378"/>
      <c r="AD15" s="378"/>
      <c r="AE15" s="379"/>
    </row>
    <row r="16" spans="1:31" ht="9" customHeight="1" thickBot="1">
      <c r="A16" s="24"/>
      <c r="B16" s="20"/>
      <c r="C16" s="390"/>
      <c r="D16" s="390"/>
      <c r="E16" s="390"/>
      <c r="F16" s="390"/>
      <c r="G16" s="390"/>
      <c r="H16" s="390"/>
      <c r="I16" s="390"/>
      <c r="J16" s="390"/>
      <c r="K16" s="390"/>
      <c r="L16" s="390"/>
      <c r="M16" s="390"/>
      <c r="N16" s="390"/>
      <c r="O16" s="390"/>
      <c r="P16" s="390"/>
      <c r="Q16" s="390"/>
      <c r="R16" s="390"/>
      <c r="S16" s="390"/>
      <c r="T16" s="390"/>
      <c r="U16" s="390"/>
      <c r="V16" s="390"/>
      <c r="W16" s="390"/>
      <c r="X16" s="390"/>
      <c r="Y16" s="390"/>
      <c r="Z16" s="390"/>
      <c r="AA16" s="390"/>
      <c r="AB16" s="390"/>
      <c r="AD16" s="22"/>
      <c r="AE16" s="23"/>
    </row>
    <row r="17" spans="1:33" s="40" customFormat="1" ht="37.5" customHeight="1" thickBot="1">
      <c r="A17" s="325" t="s">
        <v>17</v>
      </c>
      <c r="B17" s="326"/>
      <c r="C17" s="377" t="s">
        <v>193</v>
      </c>
      <c r="D17" s="378"/>
      <c r="E17" s="378"/>
      <c r="F17" s="378"/>
      <c r="G17" s="378"/>
      <c r="H17" s="378"/>
      <c r="I17" s="378"/>
      <c r="J17" s="378"/>
      <c r="K17" s="378"/>
      <c r="L17" s="378"/>
      <c r="M17" s="378"/>
      <c r="N17" s="378"/>
      <c r="O17" s="378"/>
      <c r="P17" s="378"/>
      <c r="Q17" s="378"/>
      <c r="R17" s="378"/>
      <c r="S17" s="378"/>
      <c r="T17" s="378"/>
      <c r="U17" s="378"/>
      <c r="V17" s="378"/>
      <c r="W17" s="378"/>
      <c r="X17" s="378"/>
      <c r="Y17" s="378"/>
      <c r="Z17" s="378"/>
      <c r="AA17" s="378"/>
      <c r="AB17" s="378"/>
      <c r="AC17" s="378"/>
      <c r="AD17" s="378"/>
      <c r="AE17" s="379"/>
    </row>
    <row r="18" spans="1:33" ht="16.5" customHeight="1" thickBot="1">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5" customHeight="1" thickBot="1">
      <c r="A19" s="352" t="s">
        <v>138</v>
      </c>
      <c r="B19" s="385"/>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53"/>
      <c r="AF19" s="44"/>
    </row>
    <row r="20" spans="1:33" ht="32.15" customHeight="1" thickBot="1">
      <c r="A20" s="45" t="s">
        <v>19</v>
      </c>
      <c r="B20" s="382" t="s">
        <v>139</v>
      </c>
      <c r="C20" s="383"/>
      <c r="D20" s="383"/>
      <c r="E20" s="383"/>
      <c r="F20" s="383"/>
      <c r="G20" s="383"/>
      <c r="H20" s="383"/>
      <c r="I20" s="383"/>
      <c r="J20" s="383"/>
      <c r="K20" s="383"/>
      <c r="L20" s="383"/>
      <c r="M20" s="383"/>
      <c r="N20" s="383"/>
      <c r="O20" s="384"/>
      <c r="P20" s="352" t="s">
        <v>140</v>
      </c>
      <c r="Q20" s="385"/>
      <c r="R20" s="385"/>
      <c r="S20" s="385"/>
      <c r="T20" s="385"/>
      <c r="U20" s="385"/>
      <c r="V20" s="385"/>
      <c r="W20" s="385"/>
      <c r="X20" s="385"/>
      <c r="Y20" s="385"/>
      <c r="Z20" s="385"/>
      <c r="AA20" s="385"/>
      <c r="AB20" s="385"/>
      <c r="AC20" s="385"/>
      <c r="AD20" s="385"/>
      <c r="AE20" s="353"/>
      <c r="AF20" s="44"/>
    </row>
    <row r="21" spans="1:33" ht="32.15" customHeight="1" thickBot="1">
      <c r="A21" s="25"/>
      <c r="B21" s="46" t="s">
        <v>141</v>
      </c>
      <c r="C21" s="47" t="s">
        <v>142</v>
      </c>
      <c r="D21" s="47" t="s">
        <v>143</v>
      </c>
      <c r="E21" s="47" t="s">
        <v>144</v>
      </c>
      <c r="F21" s="47" t="s">
        <v>145</v>
      </c>
      <c r="G21" s="47" t="s">
        <v>146</v>
      </c>
      <c r="H21" s="47" t="s">
        <v>128</v>
      </c>
      <c r="I21" s="47" t="s">
        <v>147</v>
      </c>
      <c r="J21" s="47" t="s">
        <v>148</v>
      </c>
      <c r="K21" s="47" t="s">
        <v>149</v>
      </c>
      <c r="L21" s="47" t="s">
        <v>150</v>
      </c>
      <c r="M21" s="47" t="s">
        <v>151</v>
      </c>
      <c r="N21" s="47" t="s">
        <v>102</v>
      </c>
      <c r="O21" s="48" t="s">
        <v>100</v>
      </c>
      <c r="P21" s="49"/>
      <c r="Q21" s="46" t="s">
        <v>141</v>
      </c>
      <c r="R21" s="47" t="s">
        <v>142</v>
      </c>
      <c r="S21" s="47" t="s">
        <v>143</v>
      </c>
      <c r="T21" s="47" t="s">
        <v>144</v>
      </c>
      <c r="U21" s="47" t="s">
        <v>145</v>
      </c>
      <c r="V21" s="47" t="s">
        <v>146</v>
      </c>
      <c r="W21" s="47" t="s">
        <v>128</v>
      </c>
      <c r="X21" s="47" t="s">
        <v>147</v>
      </c>
      <c r="Y21" s="47" t="s">
        <v>148</v>
      </c>
      <c r="Z21" s="47" t="s">
        <v>149</v>
      </c>
      <c r="AA21" s="47" t="s">
        <v>150</v>
      </c>
      <c r="AB21" s="47" t="s">
        <v>151</v>
      </c>
      <c r="AC21" s="47" t="s">
        <v>102</v>
      </c>
      <c r="AD21" s="47" t="s">
        <v>152</v>
      </c>
      <c r="AE21" s="48" t="s">
        <v>153</v>
      </c>
      <c r="AF21" s="50"/>
    </row>
    <row r="22" spans="1:33" ht="32.15" customHeight="1">
      <c r="A22" s="51" t="s">
        <v>31</v>
      </c>
      <c r="B22" s="52"/>
      <c r="C22" s="53"/>
      <c r="D22" s="53"/>
      <c r="E22" s="53"/>
      <c r="F22" s="53"/>
      <c r="G22" s="53"/>
      <c r="H22" s="53"/>
      <c r="I22" s="53"/>
      <c r="J22" s="53"/>
      <c r="K22" s="53"/>
      <c r="L22" s="53"/>
      <c r="M22" s="53"/>
      <c r="N22" s="53">
        <f>SUM(B22:M22)</f>
        <v>0</v>
      </c>
      <c r="O22" s="54"/>
      <c r="P22" s="51" t="s">
        <v>27</v>
      </c>
      <c r="Q22" s="55"/>
      <c r="R22" s="56"/>
      <c r="S22" s="56"/>
      <c r="T22" s="56"/>
      <c r="U22" s="56"/>
      <c r="V22" s="56"/>
      <c r="W22" s="56"/>
      <c r="X22" s="236">
        <v>562165000</v>
      </c>
      <c r="Y22" s="236"/>
      <c r="Z22" s="236"/>
      <c r="AA22" s="236"/>
      <c r="AB22" s="236"/>
      <c r="AC22" s="236">
        <f>SUM(Q22:AB22)</f>
        <v>562165000</v>
      </c>
      <c r="AD22" s="106"/>
      <c r="AE22" s="163"/>
      <c r="AF22" s="50"/>
    </row>
    <row r="23" spans="1:33" ht="32.15" customHeight="1">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58"/>
      <c r="R23" s="59"/>
      <c r="S23" s="59"/>
      <c r="T23" s="59"/>
      <c r="U23" s="59"/>
      <c r="V23" s="59"/>
      <c r="W23" s="59">
        <v>0</v>
      </c>
      <c r="X23" s="236">
        <v>473225000</v>
      </c>
      <c r="Y23" s="236"/>
      <c r="Z23" s="236"/>
      <c r="AA23" s="236"/>
      <c r="AB23" s="236"/>
      <c r="AC23" s="234">
        <f>SUM(Q23:AB23)</f>
        <v>473225000</v>
      </c>
      <c r="AD23" s="235">
        <f>AC23/SUM(W22:X22)</f>
        <v>0.84179022173205376</v>
      </c>
      <c r="AE23" s="232">
        <f>AC23/AC22</f>
        <v>0.84179022173205376</v>
      </c>
      <c r="AF23" s="50"/>
    </row>
    <row r="24" spans="1:33" ht="32.15" customHeight="1">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58"/>
      <c r="R24" s="59"/>
      <c r="S24" s="59"/>
      <c r="T24" s="59"/>
      <c r="U24" s="59"/>
      <c r="V24" s="59"/>
      <c r="W24" s="59"/>
      <c r="X24" s="236"/>
      <c r="Y24" s="236">
        <v>112433000</v>
      </c>
      <c r="Z24" s="236">
        <v>112433000</v>
      </c>
      <c r="AA24" s="236">
        <v>112433000</v>
      </c>
      <c r="AB24" s="236">
        <f>+AA24*2</f>
        <v>224866000</v>
      </c>
      <c r="AC24" s="236">
        <f>SUM(Q24:AB24)</f>
        <v>562165000</v>
      </c>
      <c r="AD24" s="59"/>
      <c r="AE24" s="62"/>
      <c r="AF24" s="50"/>
    </row>
    <row r="25" spans="1:33" ht="32.15" customHeight="1" thickBot="1">
      <c r="A25" s="63" t="s">
        <v>25</v>
      </c>
      <c r="B25" s="64"/>
      <c r="C25" s="65"/>
      <c r="D25" s="65"/>
      <c r="E25" s="65"/>
      <c r="F25" s="65"/>
      <c r="G25" s="65"/>
      <c r="H25" s="65"/>
      <c r="I25" s="65"/>
      <c r="J25" s="65"/>
      <c r="K25" s="65"/>
      <c r="L25" s="65"/>
      <c r="M25" s="65"/>
      <c r="N25" s="65">
        <f>SUM(B25:M25)</f>
        <v>0</v>
      </c>
      <c r="O25" s="66" t="str">
        <f>IFERROR(N25/(SUMIF(B25:M25,"&gt;0",B24:M24))," ")</f>
        <v xml:space="preserve"> </v>
      </c>
      <c r="P25" s="63" t="s">
        <v>25</v>
      </c>
      <c r="Q25" s="64"/>
      <c r="R25" s="65"/>
      <c r="S25" s="65"/>
      <c r="T25" s="65"/>
      <c r="U25" s="65"/>
      <c r="V25" s="65"/>
      <c r="W25" s="65"/>
      <c r="X25" s="65"/>
      <c r="Y25" s="65"/>
      <c r="Z25" s="65"/>
      <c r="AA25" s="65"/>
      <c r="AB25" s="65"/>
      <c r="AC25" s="65"/>
      <c r="AD25" s="65">
        <f>AC25/SUM(W24:AB24)</f>
        <v>0</v>
      </c>
      <c r="AE25" s="164">
        <f>AC25/AC24</f>
        <v>0</v>
      </c>
      <c r="AF25" s="50"/>
    </row>
    <row r="26" spans="1:33" s="67" customFormat="1" ht="16.5" customHeight="1" thickBot="1"/>
    <row r="27" spans="1:33" ht="34" customHeight="1">
      <c r="A27" s="311" t="s">
        <v>154</v>
      </c>
      <c r="B27" s="312"/>
      <c r="C27" s="312"/>
      <c r="D27" s="312"/>
      <c r="E27" s="312"/>
      <c r="F27" s="312"/>
      <c r="G27" s="312"/>
      <c r="H27" s="312"/>
      <c r="I27" s="312"/>
      <c r="J27" s="312"/>
      <c r="K27" s="312"/>
      <c r="L27" s="312"/>
      <c r="M27" s="312"/>
      <c r="N27" s="312"/>
      <c r="O27" s="312"/>
      <c r="P27" s="312"/>
      <c r="Q27" s="312"/>
      <c r="R27" s="312"/>
      <c r="S27" s="312"/>
      <c r="T27" s="312"/>
      <c r="U27" s="312"/>
      <c r="V27" s="312"/>
      <c r="W27" s="312"/>
      <c r="X27" s="312"/>
      <c r="Y27" s="312"/>
      <c r="Z27" s="312"/>
      <c r="AA27" s="312"/>
      <c r="AB27" s="312"/>
      <c r="AC27" s="312"/>
      <c r="AD27" s="312"/>
      <c r="AE27" s="313"/>
    </row>
    <row r="28" spans="1:33" ht="15" customHeight="1">
      <c r="A28" s="288" t="s">
        <v>34</v>
      </c>
      <c r="B28" s="290" t="s">
        <v>36</v>
      </c>
      <c r="C28" s="290"/>
      <c r="D28" s="290" t="s">
        <v>155</v>
      </c>
      <c r="E28" s="290"/>
      <c r="F28" s="290"/>
      <c r="G28" s="290"/>
      <c r="H28" s="290"/>
      <c r="I28" s="290"/>
      <c r="J28" s="290"/>
      <c r="K28" s="290"/>
      <c r="L28" s="290"/>
      <c r="M28" s="290"/>
      <c r="N28" s="290"/>
      <c r="O28" s="290"/>
      <c r="P28" s="290" t="s">
        <v>102</v>
      </c>
      <c r="Q28" s="290" t="s">
        <v>156</v>
      </c>
      <c r="R28" s="290"/>
      <c r="S28" s="290"/>
      <c r="T28" s="290"/>
      <c r="U28" s="290"/>
      <c r="V28" s="290"/>
      <c r="W28" s="290"/>
      <c r="X28" s="290"/>
      <c r="Y28" s="290" t="s">
        <v>157</v>
      </c>
      <c r="Z28" s="290"/>
      <c r="AA28" s="290"/>
      <c r="AB28" s="290"/>
      <c r="AC28" s="290"/>
      <c r="AD28" s="290"/>
      <c r="AE28" s="314"/>
    </row>
    <row r="29" spans="1:33" ht="27" customHeight="1">
      <c r="A29" s="288"/>
      <c r="B29" s="290"/>
      <c r="C29" s="290"/>
      <c r="D29" s="68" t="s">
        <v>141</v>
      </c>
      <c r="E29" s="68" t="s">
        <v>142</v>
      </c>
      <c r="F29" s="68" t="s">
        <v>143</v>
      </c>
      <c r="G29" s="68" t="s">
        <v>144</v>
      </c>
      <c r="H29" s="68" t="s">
        <v>145</v>
      </c>
      <c r="I29" s="68" t="s">
        <v>146</v>
      </c>
      <c r="J29" s="68" t="s">
        <v>128</v>
      </c>
      <c r="K29" s="68" t="s">
        <v>147</v>
      </c>
      <c r="L29" s="68" t="s">
        <v>148</v>
      </c>
      <c r="M29" s="68" t="s">
        <v>149</v>
      </c>
      <c r="N29" s="68" t="s">
        <v>150</v>
      </c>
      <c r="O29" s="68" t="s">
        <v>151</v>
      </c>
      <c r="P29" s="290"/>
      <c r="Q29" s="290"/>
      <c r="R29" s="290"/>
      <c r="S29" s="290"/>
      <c r="T29" s="290"/>
      <c r="U29" s="290"/>
      <c r="V29" s="290"/>
      <c r="W29" s="290"/>
      <c r="X29" s="290"/>
      <c r="Y29" s="290"/>
      <c r="Z29" s="290"/>
      <c r="AA29" s="290"/>
      <c r="AB29" s="290"/>
      <c r="AC29" s="290"/>
      <c r="AD29" s="290"/>
      <c r="AE29" s="314"/>
    </row>
    <row r="30" spans="1:33" ht="112" customHeight="1" thickBot="1">
      <c r="A30" s="106"/>
      <c r="B30" s="389"/>
      <c r="C30" s="389"/>
      <c r="D30" s="16"/>
      <c r="E30" s="16"/>
      <c r="F30" s="16"/>
      <c r="G30" s="16"/>
      <c r="H30" s="16"/>
      <c r="I30" s="16"/>
      <c r="J30" s="16"/>
      <c r="K30" s="16"/>
      <c r="L30" s="16"/>
      <c r="M30" s="16"/>
      <c r="N30" s="16"/>
      <c r="O30" s="16"/>
      <c r="P30" s="69">
        <f>SUM(D30:O30)</f>
        <v>0</v>
      </c>
      <c r="Q30" s="380"/>
      <c r="R30" s="380"/>
      <c r="S30" s="380"/>
      <c r="T30" s="380"/>
      <c r="U30" s="380"/>
      <c r="V30" s="380"/>
      <c r="W30" s="380"/>
      <c r="X30" s="380"/>
      <c r="Y30" s="380"/>
      <c r="Z30" s="380"/>
      <c r="AA30" s="380"/>
      <c r="AB30" s="380"/>
      <c r="AC30" s="380"/>
      <c r="AD30" s="380"/>
      <c r="AE30" s="381"/>
      <c r="AF30" s="142"/>
      <c r="AG30" s="142"/>
    </row>
    <row r="31" spans="1:33" ht="12" customHeight="1" thickBot="1">
      <c r="A31" s="70"/>
      <c r="B31" s="71"/>
      <c r="C31" s="71"/>
      <c r="D31" s="27"/>
      <c r="E31" s="27"/>
      <c r="F31" s="27"/>
      <c r="G31" s="27"/>
      <c r="H31" s="27"/>
      <c r="I31" s="27"/>
      <c r="J31" s="27"/>
      <c r="K31" s="27"/>
      <c r="L31" s="27"/>
      <c r="M31" s="27"/>
      <c r="N31" s="27"/>
      <c r="O31" s="27"/>
      <c r="P31" s="72"/>
      <c r="Q31" s="143"/>
      <c r="R31" s="143"/>
      <c r="S31" s="143"/>
      <c r="T31" s="143"/>
      <c r="U31" s="143"/>
      <c r="V31" s="143"/>
      <c r="W31" s="143"/>
      <c r="X31" s="143"/>
      <c r="Y31" s="143"/>
      <c r="Z31" s="143"/>
      <c r="AA31" s="143"/>
      <c r="AB31" s="143"/>
      <c r="AC31" s="143"/>
      <c r="AD31" s="143"/>
      <c r="AE31" s="144"/>
      <c r="AF31" s="142"/>
      <c r="AG31" s="142"/>
    </row>
    <row r="32" spans="1:33" ht="45" customHeight="1">
      <c r="A32" s="291" t="s">
        <v>158</v>
      </c>
      <c r="B32" s="292"/>
      <c r="C32" s="292"/>
      <c r="D32" s="292"/>
      <c r="E32" s="292"/>
      <c r="F32" s="292"/>
      <c r="G32" s="292"/>
      <c r="H32" s="292"/>
      <c r="I32" s="292"/>
      <c r="J32" s="292"/>
      <c r="K32" s="292"/>
      <c r="L32" s="292"/>
      <c r="M32" s="292"/>
      <c r="N32" s="292"/>
      <c r="O32" s="292"/>
      <c r="P32" s="292"/>
      <c r="Q32" s="292"/>
      <c r="R32" s="292"/>
      <c r="S32" s="292"/>
      <c r="T32" s="292"/>
      <c r="U32" s="292"/>
      <c r="V32" s="292"/>
      <c r="W32" s="292"/>
      <c r="X32" s="292"/>
      <c r="Y32" s="292"/>
      <c r="Z32" s="292"/>
      <c r="AA32" s="292"/>
      <c r="AB32" s="292"/>
      <c r="AC32" s="292"/>
      <c r="AD32" s="292"/>
      <c r="AE32" s="293"/>
      <c r="AF32" s="142"/>
      <c r="AG32" s="142"/>
    </row>
    <row r="33" spans="1:41" ht="23.15" customHeight="1">
      <c r="A33" s="288" t="s">
        <v>44</v>
      </c>
      <c r="B33" s="290" t="s">
        <v>46</v>
      </c>
      <c r="C33" s="290" t="s">
        <v>36</v>
      </c>
      <c r="D33" s="290" t="s">
        <v>159</v>
      </c>
      <c r="E33" s="290"/>
      <c r="F33" s="290"/>
      <c r="G33" s="290"/>
      <c r="H33" s="290"/>
      <c r="I33" s="290"/>
      <c r="J33" s="290"/>
      <c r="K33" s="290"/>
      <c r="L33" s="290"/>
      <c r="M33" s="290"/>
      <c r="N33" s="290"/>
      <c r="O33" s="290"/>
      <c r="P33" s="290"/>
      <c r="Q33" s="290" t="s">
        <v>160</v>
      </c>
      <c r="R33" s="290"/>
      <c r="S33" s="290"/>
      <c r="T33" s="290"/>
      <c r="U33" s="290"/>
      <c r="V33" s="290"/>
      <c r="W33" s="290"/>
      <c r="X33" s="290"/>
      <c r="Y33" s="290"/>
      <c r="Z33" s="290"/>
      <c r="AA33" s="290"/>
      <c r="AB33" s="290"/>
      <c r="AC33" s="290"/>
      <c r="AD33" s="290"/>
      <c r="AE33" s="314"/>
      <c r="AF33" s="142"/>
      <c r="AG33" s="145"/>
      <c r="AH33" s="73"/>
      <c r="AI33" s="73"/>
      <c r="AJ33" s="73"/>
      <c r="AK33" s="73"/>
      <c r="AL33" s="73"/>
      <c r="AM33" s="73"/>
      <c r="AN33" s="73"/>
      <c r="AO33" s="73"/>
    </row>
    <row r="34" spans="1:41" ht="27" customHeight="1">
      <c r="A34" s="288"/>
      <c r="B34" s="290"/>
      <c r="C34" s="315"/>
      <c r="D34" s="68" t="s">
        <v>141</v>
      </c>
      <c r="E34" s="68" t="s">
        <v>142</v>
      </c>
      <c r="F34" s="68" t="s">
        <v>143</v>
      </c>
      <c r="G34" s="68" t="s">
        <v>144</v>
      </c>
      <c r="H34" s="68" t="s">
        <v>145</v>
      </c>
      <c r="I34" s="68" t="s">
        <v>146</v>
      </c>
      <c r="J34" s="68" t="s">
        <v>128</v>
      </c>
      <c r="K34" s="68" t="s">
        <v>147</v>
      </c>
      <c r="L34" s="68" t="s">
        <v>148</v>
      </c>
      <c r="M34" s="68" t="s">
        <v>149</v>
      </c>
      <c r="N34" s="68" t="s">
        <v>150</v>
      </c>
      <c r="O34" s="68" t="s">
        <v>151</v>
      </c>
      <c r="P34" s="68" t="s">
        <v>102</v>
      </c>
      <c r="Q34" s="264" t="s">
        <v>52</v>
      </c>
      <c r="R34" s="265"/>
      <c r="S34" s="265"/>
      <c r="T34" s="294"/>
      <c r="U34" s="290" t="s">
        <v>54</v>
      </c>
      <c r="V34" s="290"/>
      <c r="W34" s="290"/>
      <c r="X34" s="290"/>
      <c r="Y34" s="290" t="s">
        <v>56</v>
      </c>
      <c r="Z34" s="290"/>
      <c r="AA34" s="290"/>
      <c r="AB34" s="290"/>
      <c r="AC34" s="290" t="s">
        <v>58</v>
      </c>
      <c r="AD34" s="290"/>
      <c r="AE34" s="314"/>
      <c r="AF34" s="142"/>
      <c r="AG34" s="145"/>
      <c r="AH34" s="73"/>
      <c r="AI34" s="73"/>
      <c r="AJ34" s="73"/>
      <c r="AK34" s="73"/>
      <c r="AL34" s="73"/>
      <c r="AM34" s="73"/>
      <c r="AN34" s="73"/>
      <c r="AO34" s="73"/>
    </row>
    <row r="35" spans="1:41" ht="198.5" customHeight="1">
      <c r="A35" s="283" t="s">
        <v>193</v>
      </c>
      <c r="B35" s="391">
        <f>SUM(B41:B44)</f>
        <v>0.1</v>
      </c>
      <c r="C35" s="75" t="s">
        <v>48</v>
      </c>
      <c r="D35" s="74"/>
      <c r="E35" s="74"/>
      <c r="F35" s="74"/>
      <c r="G35" s="74"/>
      <c r="H35" s="74"/>
      <c r="I35" s="74"/>
      <c r="J35" s="156">
        <v>1</v>
      </c>
      <c r="K35" s="156">
        <v>1</v>
      </c>
      <c r="L35" s="156">
        <v>1</v>
      </c>
      <c r="M35" s="156">
        <v>1</v>
      </c>
      <c r="N35" s="156">
        <v>1</v>
      </c>
      <c r="O35" s="156">
        <v>1</v>
      </c>
      <c r="P35" s="156">
        <f>MAX(J35:O35)</f>
        <v>1</v>
      </c>
      <c r="Q35" s="300" t="s">
        <v>750</v>
      </c>
      <c r="R35" s="301"/>
      <c r="S35" s="301"/>
      <c r="T35" s="302"/>
      <c r="U35" s="306" t="s">
        <v>751</v>
      </c>
      <c r="V35" s="306"/>
      <c r="W35" s="306"/>
      <c r="X35" s="306"/>
      <c r="Y35" s="306" t="s">
        <v>194</v>
      </c>
      <c r="Z35" s="306"/>
      <c r="AA35" s="306"/>
      <c r="AB35" s="306"/>
      <c r="AC35" s="306" t="s">
        <v>195</v>
      </c>
      <c r="AD35" s="306"/>
      <c r="AE35" s="308"/>
      <c r="AF35" s="142"/>
      <c r="AG35" s="145"/>
      <c r="AH35" s="73"/>
      <c r="AI35" s="73"/>
      <c r="AJ35" s="73"/>
      <c r="AK35" s="73"/>
      <c r="AL35" s="73"/>
      <c r="AM35" s="73"/>
      <c r="AN35" s="73"/>
      <c r="AO35" s="73"/>
    </row>
    <row r="36" spans="1:41" ht="198.5" customHeight="1" thickBot="1">
      <c r="A36" s="284"/>
      <c r="B36" s="392"/>
      <c r="C36" s="76" t="s">
        <v>50</v>
      </c>
      <c r="D36" s="146"/>
      <c r="E36" s="146"/>
      <c r="F36" s="146"/>
      <c r="G36" s="77"/>
      <c r="H36" s="77"/>
      <c r="I36" s="77"/>
      <c r="J36" s="237">
        <v>1</v>
      </c>
      <c r="K36" s="237">
        <v>1</v>
      </c>
      <c r="L36" s="237"/>
      <c r="M36" s="237"/>
      <c r="N36" s="237"/>
      <c r="O36" s="237"/>
      <c r="P36" s="78">
        <f>MAX(J36:O36)</f>
        <v>1</v>
      </c>
      <c r="Q36" s="303"/>
      <c r="R36" s="304"/>
      <c r="S36" s="304"/>
      <c r="T36" s="305"/>
      <c r="U36" s="307"/>
      <c r="V36" s="307"/>
      <c r="W36" s="307"/>
      <c r="X36" s="307"/>
      <c r="Y36" s="307"/>
      <c r="Z36" s="307"/>
      <c r="AA36" s="307"/>
      <c r="AB36" s="307"/>
      <c r="AC36" s="307"/>
      <c r="AD36" s="307"/>
      <c r="AE36" s="309"/>
      <c r="AF36" s="142"/>
      <c r="AG36" s="145"/>
      <c r="AH36" s="73"/>
      <c r="AI36" s="73"/>
      <c r="AJ36" s="73"/>
      <c r="AK36" s="73"/>
      <c r="AL36" s="73"/>
      <c r="AM36" s="73"/>
      <c r="AN36" s="73"/>
      <c r="AO36" s="73"/>
    </row>
    <row r="37" spans="1:41" s="67" customFormat="1" ht="17.25" customHeight="1" thickBot="1"/>
    <row r="38" spans="1:41" ht="45" customHeight="1" thickBot="1">
      <c r="A38" s="291" t="s">
        <v>165</v>
      </c>
      <c r="B38" s="292"/>
      <c r="C38" s="292"/>
      <c r="D38" s="292"/>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3"/>
      <c r="AG38" s="73"/>
      <c r="AH38" s="73"/>
      <c r="AI38" s="73"/>
      <c r="AJ38" s="73"/>
      <c r="AK38" s="73"/>
      <c r="AL38" s="73"/>
      <c r="AM38" s="73"/>
      <c r="AN38" s="73"/>
      <c r="AO38" s="73"/>
    </row>
    <row r="39" spans="1:41" ht="26.15" customHeight="1">
      <c r="A39" s="287" t="s">
        <v>60</v>
      </c>
      <c r="B39" s="289" t="s">
        <v>166</v>
      </c>
      <c r="C39" s="295" t="s">
        <v>167</v>
      </c>
      <c r="D39" s="297" t="s">
        <v>168</v>
      </c>
      <c r="E39" s="298"/>
      <c r="F39" s="298"/>
      <c r="G39" s="298"/>
      <c r="H39" s="298"/>
      <c r="I39" s="298"/>
      <c r="J39" s="298"/>
      <c r="K39" s="298"/>
      <c r="L39" s="298"/>
      <c r="M39" s="298"/>
      <c r="N39" s="298"/>
      <c r="O39" s="298"/>
      <c r="P39" s="299"/>
      <c r="Q39" s="289" t="s">
        <v>169</v>
      </c>
      <c r="R39" s="289"/>
      <c r="S39" s="289"/>
      <c r="T39" s="289"/>
      <c r="U39" s="289"/>
      <c r="V39" s="289"/>
      <c r="W39" s="289"/>
      <c r="X39" s="289"/>
      <c r="Y39" s="289"/>
      <c r="Z39" s="289"/>
      <c r="AA39" s="289"/>
      <c r="AB39" s="289"/>
      <c r="AC39" s="289"/>
      <c r="AD39" s="289"/>
      <c r="AE39" s="310"/>
      <c r="AG39" s="73"/>
      <c r="AH39" s="73"/>
      <c r="AI39" s="73"/>
      <c r="AJ39" s="73"/>
      <c r="AK39" s="73"/>
      <c r="AL39" s="73"/>
      <c r="AM39" s="73"/>
      <c r="AN39" s="73"/>
      <c r="AO39" s="73"/>
    </row>
    <row r="40" spans="1:41" ht="26.15" customHeight="1">
      <c r="A40" s="288"/>
      <c r="B40" s="290"/>
      <c r="C40" s="296"/>
      <c r="D40" s="68" t="s">
        <v>170</v>
      </c>
      <c r="E40" s="68" t="s">
        <v>171</v>
      </c>
      <c r="F40" s="68" t="s">
        <v>172</v>
      </c>
      <c r="G40" s="68" t="s">
        <v>173</v>
      </c>
      <c r="H40" s="68" t="s">
        <v>174</v>
      </c>
      <c r="I40" s="68" t="s">
        <v>175</v>
      </c>
      <c r="J40" s="68" t="s">
        <v>176</v>
      </c>
      <c r="K40" s="68" t="s">
        <v>177</v>
      </c>
      <c r="L40" s="68" t="s">
        <v>178</v>
      </c>
      <c r="M40" s="68" t="s">
        <v>179</v>
      </c>
      <c r="N40" s="68" t="s">
        <v>180</v>
      </c>
      <c r="O40" s="68" t="s">
        <v>181</v>
      </c>
      <c r="P40" s="68" t="s">
        <v>182</v>
      </c>
      <c r="Q40" s="264" t="s">
        <v>183</v>
      </c>
      <c r="R40" s="265"/>
      <c r="S40" s="265"/>
      <c r="T40" s="265"/>
      <c r="U40" s="265"/>
      <c r="V40" s="265"/>
      <c r="W40" s="265"/>
      <c r="X40" s="294"/>
      <c r="Y40" s="264" t="s">
        <v>68</v>
      </c>
      <c r="Z40" s="265"/>
      <c r="AA40" s="265"/>
      <c r="AB40" s="265"/>
      <c r="AC40" s="265"/>
      <c r="AD40" s="265"/>
      <c r="AE40" s="266"/>
      <c r="AG40" s="79"/>
      <c r="AH40" s="79"/>
      <c r="AI40" s="79"/>
      <c r="AJ40" s="79"/>
      <c r="AK40" s="79"/>
      <c r="AL40" s="79"/>
      <c r="AM40" s="79"/>
      <c r="AN40" s="79"/>
      <c r="AO40" s="79"/>
    </row>
    <row r="41" spans="1:41" ht="124" customHeight="1">
      <c r="A41" s="278" t="s">
        <v>196</v>
      </c>
      <c r="B41" s="393">
        <v>0.05</v>
      </c>
      <c r="C41" s="80" t="s">
        <v>48</v>
      </c>
      <c r="D41" s="81"/>
      <c r="E41" s="81"/>
      <c r="F41" s="81"/>
      <c r="G41" s="81"/>
      <c r="H41" s="81"/>
      <c r="I41" s="81"/>
      <c r="J41" s="166">
        <v>0.16</v>
      </c>
      <c r="K41" s="166">
        <v>0.16</v>
      </c>
      <c r="L41" s="166">
        <v>0.17</v>
      </c>
      <c r="M41" s="166">
        <v>0.17</v>
      </c>
      <c r="N41" s="166">
        <v>0.17</v>
      </c>
      <c r="O41" s="166">
        <v>0.17</v>
      </c>
      <c r="P41" s="82">
        <f t="shared" ref="P41:P44" si="1">SUM(D41:O41)</f>
        <v>1</v>
      </c>
      <c r="Q41" s="252" t="s">
        <v>754</v>
      </c>
      <c r="R41" s="253"/>
      <c r="S41" s="253"/>
      <c r="T41" s="253"/>
      <c r="U41" s="253"/>
      <c r="V41" s="253"/>
      <c r="W41" s="253"/>
      <c r="X41" s="254"/>
      <c r="Y41" s="258" t="s">
        <v>717</v>
      </c>
      <c r="Z41" s="259"/>
      <c r="AA41" s="259"/>
      <c r="AB41" s="259"/>
      <c r="AC41" s="259"/>
      <c r="AD41" s="259"/>
      <c r="AE41" s="260"/>
      <c r="AG41" s="83"/>
      <c r="AH41" s="83"/>
      <c r="AI41" s="83"/>
      <c r="AJ41" s="83"/>
      <c r="AK41" s="83"/>
      <c r="AL41" s="83"/>
      <c r="AM41" s="83"/>
      <c r="AN41" s="83"/>
      <c r="AO41" s="83"/>
    </row>
    <row r="42" spans="1:41" ht="124" customHeight="1">
      <c r="A42" s="282"/>
      <c r="B42" s="393"/>
      <c r="C42" s="84" t="s">
        <v>50</v>
      </c>
      <c r="D42" s="85"/>
      <c r="E42" s="85"/>
      <c r="F42" s="85"/>
      <c r="G42" s="85"/>
      <c r="H42" s="85"/>
      <c r="I42" s="85"/>
      <c r="J42" s="85">
        <v>0.16</v>
      </c>
      <c r="K42" s="85">
        <v>0.16</v>
      </c>
      <c r="L42" s="85"/>
      <c r="M42" s="85"/>
      <c r="N42" s="85"/>
      <c r="O42" s="85"/>
      <c r="P42" s="82">
        <f t="shared" si="1"/>
        <v>0.32</v>
      </c>
      <c r="Q42" s="270"/>
      <c r="R42" s="271"/>
      <c r="S42" s="271"/>
      <c r="T42" s="271"/>
      <c r="U42" s="271"/>
      <c r="V42" s="271"/>
      <c r="W42" s="271"/>
      <c r="X42" s="272"/>
      <c r="Y42" s="267"/>
      <c r="Z42" s="268"/>
      <c r="AA42" s="268"/>
      <c r="AB42" s="268"/>
      <c r="AC42" s="268"/>
      <c r="AD42" s="268"/>
      <c r="AE42" s="269"/>
    </row>
    <row r="43" spans="1:41" ht="112.5" customHeight="1">
      <c r="A43" s="278" t="s">
        <v>197</v>
      </c>
      <c r="B43" s="393">
        <v>0.05</v>
      </c>
      <c r="C43" s="80" t="s">
        <v>48</v>
      </c>
      <c r="D43" s="81"/>
      <c r="E43" s="81"/>
      <c r="F43" s="81"/>
      <c r="G43" s="81"/>
      <c r="H43" s="81"/>
      <c r="I43" s="81"/>
      <c r="J43" s="166">
        <v>0.16</v>
      </c>
      <c r="K43" s="166">
        <v>0.16</v>
      </c>
      <c r="L43" s="166">
        <v>0.17</v>
      </c>
      <c r="M43" s="166">
        <v>0.17</v>
      </c>
      <c r="N43" s="166">
        <v>0.17</v>
      </c>
      <c r="O43" s="166">
        <v>0.17</v>
      </c>
      <c r="P43" s="82">
        <f t="shared" si="1"/>
        <v>1</v>
      </c>
      <c r="Q43" s="252" t="s">
        <v>753</v>
      </c>
      <c r="R43" s="253"/>
      <c r="S43" s="253"/>
      <c r="T43" s="253"/>
      <c r="U43" s="253"/>
      <c r="V43" s="253"/>
      <c r="W43" s="253"/>
      <c r="X43" s="254"/>
      <c r="Y43" s="258" t="s">
        <v>682</v>
      </c>
      <c r="Z43" s="259"/>
      <c r="AA43" s="259"/>
      <c r="AB43" s="259"/>
      <c r="AC43" s="259"/>
      <c r="AD43" s="259"/>
      <c r="AE43" s="260"/>
    </row>
    <row r="44" spans="1:41" ht="112.5" customHeight="1" thickBot="1">
      <c r="A44" s="279"/>
      <c r="B44" s="394"/>
      <c r="C44" s="76" t="s">
        <v>50</v>
      </c>
      <c r="D44" s="86"/>
      <c r="E44" s="86"/>
      <c r="F44" s="86"/>
      <c r="G44" s="86"/>
      <c r="H44" s="86"/>
      <c r="I44" s="86"/>
      <c r="J44" s="86">
        <v>0.16</v>
      </c>
      <c r="K44" s="86">
        <v>0.16</v>
      </c>
      <c r="L44" s="86"/>
      <c r="M44" s="86"/>
      <c r="N44" s="86"/>
      <c r="O44" s="86"/>
      <c r="P44" s="87">
        <f t="shared" si="1"/>
        <v>0.32</v>
      </c>
      <c r="Q44" s="255"/>
      <c r="R44" s="256"/>
      <c r="S44" s="256"/>
      <c r="T44" s="256"/>
      <c r="U44" s="256"/>
      <c r="V44" s="256"/>
      <c r="W44" s="256"/>
      <c r="X44" s="257"/>
      <c r="Y44" s="261"/>
      <c r="Z44" s="262"/>
      <c r="AA44" s="262"/>
      <c r="AB44" s="262"/>
      <c r="AC44" s="262"/>
      <c r="AD44" s="262"/>
      <c r="AE44" s="263"/>
    </row>
    <row r="45" spans="1:41" ht="98.25" customHeight="1">
      <c r="A45" s="15" t="s">
        <v>192</v>
      </c>
    </row>
    <row r="46" spans="1:41" ht="98.25" customHeight="1"/>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6D0B045C-7D9D-4332-ACFB-B894D387A589}">
      <formula1>$B$21:$M$21</formula1>
    </dataValidation>
    <dataValidation type="textLength" operator="lessThanOrEqual" allowBlank="1" showInputMessage="1" showErrorMessage="1" errorTitle="Máximo 2.000 caracteres" error="Máximo 2.000 caracteres" promptTitle="2.000 caracteres" sqref="Q30:Q31" xr:uid="{10805773-530A-44FC-B603-8652CB08665E}">
      <formula1>2000</formula1>
    </dataValidation>
    <dataValidation type="textLength" operator="lessThanOrEqual" allowBlank="1" showInputMessage="1" showErrorMessage="1" errorTitle="Máximo 2.000 caracteres" error="Máximo 2.000 caracteres" sqref="Q35 Y35 AC35 Q41 Q43" xr:uid="{0E3A0432-43B0-4D90-A67D-992CC279C3E3}">
      <formula1>2000</formula1>
    </dataValidation>
  </dataValidations>
  <hyperlinks>
    <hyperlink ref="Y43" r:id="rId1" xr:uid="{6631B9C2-B8DA-478E-9382-52573F755220}"/>
    <hyperlink ref="Y41" r:id="rId2" xr:uid="{A9F58A1E-715A-4752-9EDA-66008E8E1FF4}"/>
  </hyperlinks>
  <pageMargins left="0.25" right="0.25" top="0.75" bottom="0.75" header="0.3" footer="0.3"/>
  <pageSetup scale="21" orientation="landscape" r:id="rId3"/>
  <drawing r:id="rId4"/>
  <extLst>
    <ext xmlns:x14="http://schemas.microsoft.com/office/spreadsheetml/2009/9/main" uri="{CCE6A557-97BC-4b89-ADB6-D9C93CAAB3DF}">
      <x14:dataValidations xmlns:xm="http://schemas.microsoft.com/office/excel/2006/main" count="4">
        <x14:dataValidation type="list" allowBlank="1" showInputMessage="1" showErrorMessage="1" xr:uid="{15D1C3AA-AD31-4304-BB2F-C917B495C944}">
          <x14:formula1>
            <xm:f>listas!$C$2:$C$20</xm:f>
          </x14:formula1>
          <xm:sqref>AA15:AE15</xm:sqref>
        </x14:dataValidation>
        <x14:dataValidation type="list" allowBlank="1" showInputMessage="1" showErrorMessage="1" xr:uid="{008ED27A-BC8C-469B-B39C-392E4D2F824F}">
          <x14:formula1>
            <xm:f>listas!$B$2:$B$8</xm:f>
          </x14:formula1>
          <xm:sqref>R15:X15</xm:sqref>
        </x14:dataValidation>
        <x14:dataValidation type="list" allowBlank="1" showInputMessage="1" showErrorMessage="1" xr:uid="{ECCCE1CD-0866-43FA-B5B1-EB78BEF09CD0}">
          <x14:formula1>
            <xm:f>listas!$A$2:$A$6</xm:f>
          </x14:formula1>
          <xm:sqref>C15:K15</xm:sqref>
        </x14:dataValidation>
        <x14:dataValidation type="list" allowBlank="1" showInputMessage="1" showErrorMessage="1" xr:uid="{98EA29CB-F3B9-4FAA-A8ED-5FDD34334CF2}">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1BED3-C890-4ABF-830B-6D14CC1EBE52}">
  <sheetPr>
    <tabColor rgb="FF00B050"/>
    <pageSetUpPr fitToPage="1"/>
  </sheetPr>
  <dimension ref="A1:AO45"/>
  <sheetViews>
    <sheetView showGridLines="0" topLeftCell="Q41" zoomScale="60" zoomScaleNormal="60" workbookViewId="0">
      <selection activeCell="Y43" sqref="Y43:AE44"/>
    </sheetView>
  </sheetViews>
  <sheetFormatPr baseColWidth="10" defaultColWidth="10.81640625" defaultRowHeight="14"/>
  <cols>
    <col min="1" max="1" width="38.453125" style="15" customWidth="1"/>
    <col min="2" max="15" width="20.54296875" style="15" customWidth="1"/>
    <col min="16" max="16" width="32.453125" style="15" customWidth="1"/>
    <col min="17" max="27" width="18.1796875" style="15" customWidth="1"/>
    <col min="28" max="28" width="22.54296875" style="15" customWidth="1"/>
    <col min="29" max="29" width="19" style="15" customWidth="1"/>
    <col min="30" max="30" width="19.453125" style="15" customWidth="1"/>
    <col min="31" max="31" width="20.54296875" style="15" customWidth="1"/>
    <col min="32" max="32" width="22.81640625" style="15" customWidth="1"/>
    <col min="33" max="33" width="18.453125" style="15" bestFit="1" customWidth="1"/>
    <col min="34" max="34" width="8.453125" style="15" customWidth="1"/>
    <col min="35" max="35" width="18.453125" style="15" bestFit="1" customWidth="1"/>
    <col min="36" max="36" width="5.54296875" style="15" customWidth="1"/>
    <col min="37" max="37" width="18.453125" style="15" bestFit="1" customWidth="1"/>
    <col min="38" max="38" width="4.54296875" style="15" customWidth="1"/>
    <col min="39" max="39" width="23" style="15" bestFit="1" customWidth="1"/>
    <col min="40" max="40" width="10.81640625" style="15"/>
    <col min="41" max="41" width="18.453125" style="15" bestFit="1" customWidth="1"/>
    <col min="42" max="42" width="16.1796875" style="15" customWidth="1"/>
    <col min="43" max="16384" width="10.81640625" style="15"/>
  </cols>
  <sheetData>
    <row r="1" spans="1:31" ht="32.25" customHeight="1" thickBot="1">
      <c r="A1" s="359"/>
      <c r="B1" s="362" t="s">
        <v>121</v>
      </c>
      <c r="C1" s="363"/>
      <c r="D1" s="363"/>
      <c r="E1" s="363"/>
      <c r="F1" s="363"/>
      <c r="G1" s="363"/>
      <c r="H1" s="363"/>
      <c r="I1" s="363"/>
      <c r="J1" s="363"/>
      <c r="K1" s="363"/>
      <c r="L1" s="363"/>
      <c r="M1" s="363"/>
      <c r="N1" s="363"/>
      <c r="O1" s="363"/>
      <c r="P1" s="363"/>
      <c r="Q1" s="363"/>
      <c r="R1" s="363"/>
      <c r="S1" s="363"/>
      <c r="T1" s="363"/>
      <c r="U1" s="363"/>
      <c r="V1" s="363"/>
      <c r="W1" s="363"/>
      <c r="X1" s="363"/>
      <c r="Y1" s="363"/>
      <c r="Z1" s="363"/>
      <c r="AA1" s="364"/>
      <c r="AB1" s="371" t="s">
        <v>122</v>
      </c>
      <c r="AC1" s="372"/>
      <c r="AD1" s="372"/>
      <c r="AE1" s="373"/>
    </row>
    <row r="2" spans="1:31" ht="30.75" customHeight="1" thickBot="1">
      <c r="A2" s="360"/>
      <c r="B2" s="362" t="s">
        <v>123</v>
      </c>
      <c r="C2" s="363"/>
      <c r="D2" s="363"/>
      <c r="E2" s="363"/>
      <c r="F2" s="363"/>
      <c r="G2" s="363"/>
      <c r="H2" s="363"/>
      <c r="I2" s="363"/>
      <c r="J2" s="363"/>
      <c r="K2" s="363"/>
      <c r="L2" s="363"/>
      <c r="M2" s="363"/>
      <c r="N2" s="363"/>
      <c r="O2" s="363"/>
      <c r="P2" s="363"/>
      <c r="Q2" s="363"/>
      <c r="R2" s="363"/>
      <c r="S2" s="363"/>
      <c r="T2" s="363"/>
      <c r="U2" s="363"/>
      <c r="V2" s="363"/>
      <c r="W2" s="363"/>
      <c r="X2" s="363"/>
      <c r="Y2" s="363"/>
      <c r="Z2" s="363"/>
      <c r="AA2" s="364"/>
      <c r="AB2" s="371" t="s">
        <v>124</v>
      </c>
      <c r="AC2" s="372"/>
      <c r="AD2" s="372"/>
      <c r="AE2" s="373"/>
    </row>
    <row r="3" spans="1:31" ht="24" customHeight="1" thickBot="1">
      <c r="A3" s="360"/>
      <c r="B3" s="365" t="s">
        <v>125</v>
      </c>
      <c r="C3" s="366"/>
      <c r="D3" s="366"/>
      <c r="E3" s="366"/>
      <c r="F3" s="366"/>
      <c r="G3" s="366"/>
      <c r="H3" s="366"/>
      <c r="I3" s="366"/>
      <c r="J3" s="366"/>
      <c r="K3" s="366"/>
      <c r="L3" s="366"/>
      <c r="M3" s="366"/>
      <c r="N3" s="366"/>
      <c r="O3" s="366"/>
      <c r="P3" s="366"/>
      <c r="Q3" s="366"/>
      <c r="R3" s="366"/>
      <c r="S3" s="366"/>
      <c r="T3" s="366"/>
      <c r="U3" s="366"/>
      <c r="V3" s="366"/>
      <c r="W3" s="366"/>
      <c r="X3" s="366"/>
      <c r="Y3" s="366"/>
      <c r="Z3" s="366"/>
      <c r="AA3" s="367"/>
      <c r="AB3" s="371" t="s">
        <v>126</v>
      </c>
      <c r="AC3" s="372"/>
      <c r="AD3" s="372"/>
      <c r="AE3" s="373"/>
    </row>
    <row r="4" spans="1:31" ht="21.75" customHeight="1" thickBot="1">
      <c r="A4" s="361"/>
      <c r="B4" s="368"/>
      <c r="C4" s="369"/>
      <c r="D4" s="369"/>
      <c r="E4" s="369"/>
      <c r="F4" s="369"/>
      <c r="G4" s="369"/>
      <c r="H4" s="369"/>
      <c r="I4" s="369"/>
      <c r="J4" s="369"/>
      <c r="K4" s="369"/>
      <c r="L4" s="369"/>
      <c r="M4" s="369"/>
      <c r="N4" s="369"/>
      <c r="O4" s="369"/>
      <c r="P4" s="369"/>
      <c r="Q4" s="369"/>
      <c r="R4" s="369"/>
      <c r="S4" s="369"/>
      <c r="T4" s="369"/>
      <c r="U4" s="369"/>
      <c r="V4" s="369"/>
      <c r="W4" s="369"/>
      <c r="X4" s="369"/>
      <c r="Y4" s="369"/>
      <c r="Z4" s="369"/>
      <c r="AA4" s="370"/>
      <c r="AB4" s="374" t="s">
        <v>127</v>
      </c>
      <c r="AC4" s="375"/>
      <c r="AD4" s="375"/>
      <c r="AE4" s="376"/>
    </row>
    <row r="5" spans="1:31" ht="9" customHeight="1" thickBot="1">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ustomHeight="1">
      <c r="A7" s="316" t="s">
        <v>4</v>
      </c>
      <c r="B7" s="317"/>
      <c r="C7" s="354" t="s">
        <v>147</v>
      </c>
      <c r="D7" s="316" t="s">
        <v>6</v>
      </c>
      <c r="E7" s="322"/>
      <c r="F7" s="322"/>
      <c r="G7" s="322"/>
      <c r="H7" s="317"/>
      <c r="I7" s="346">
        <v>45544</v>
      </c>
      <c r="J7" s="347"/>
      <c r="K7" s="316" t="s">
        <v>8</v>
      </c>
      <c r="L7" s="317"/>
      <c r="M7" s="338" t="s">
        <v>129</v>
      </c>
      <c r="N7" s="339"/>
      <c r="O7" s="327"/>
      <c r="P7" s="328"/>
      <c r="Q7" s="20"/>
      <c r="R7" s="20"/>
      <c r="S7" s="20"/>
      <c r="T7" s="20"/>
      <c r="U7" s="20"/>
      <c r="V7" s="20"/>
      <c r="W7" s="20"/>
      <c r="X7" s="20"/>
      <c r="Y7" s="20"/>
      <c r="Z7" s="21"/>
      <c r="AA7" s="20"/>
      <c r="AB7" s="20"/>
      <c r="AD7" s="22"/>
      <c r="AE7" s="23"/>
    </row>
    <row r="8" spans="1:31" ht="15" customHeight="1">
      <c r="A8" s="318"/>
      <c r="B8" s="319"/>
      <c r="C8" s="355"/>
      <c r="D8" s="318"/>
      <c r="E8" s="323"/>
      <c r="F8" s="323"/>
      <c r="G8" s="323"/>
      <c r="H8" s="319"/>
      <c r="I8" s="348"/>
      <c r="J8" s="349"/>
      <c r="K8" s="318"/>
      <c r="L8" s="319"/>
      <c r="M8" s="357" t="s">
        <v>130</v>
      </c>
      <c r="N8" s="358"/>
      <c r="O8" s="340"/>
      <c r="P8" s="341"/>
      <c r="Q8" s="20"/>
      <c r="R8" s="20"/>
      <c r="S8" s="20"/>
      <c r="T8" s="20"/>
      <c r="U8" s="20"/>
      <c r="V8" s="20"/>
      <c r="W8" s="20"/>
      <c r="X8" s="20"/>
      <c r="Y8" s="20"/>
      <c r="Z8" s="21"/>
      <c r="AA8" s="20"/>
      <c r="AB8" s="20"/>
      <c r="AD8" s="22"/>
      <c r="AE8" s="23"/>
    </row>
    <row r="9" spans="1:31" ht="15.75" customHeight="1" thickBot="1">
      <c r="A9" s="320"/>
      <c r="B9" s="321"/>
      <c r="C9" s="356"/>
      <c r="D9" s="320"/>
      <c r="E9" s="324"/>
      <c r="F9" s="324"/>
      <c r="G9" s="324"/>
      <c r="H9" s="321"/>
      <c r="I9" s="350"/>
      <c r="J9" s="351"/>
      <c r="K9" s="320"/>
      <c r="L9" s="321"/>
      <c r="M9" s="342" t="s">
        <v>131</v>
      </c>
      <c r="N9" s="343"/>
      <c r="O9" s="344" t="s">
        <v>132</v>
      </c>
      <c r="P9" s="345"/>
      <c r="Q9" s="20"/>
      <c r="R9" s="20"/>
      <c r="S9" s="20"/>
      <c r="T9" s="20"/>
      <c r="U9" s="20"/>
      <c r="V9" s="20"/>
      <c r="W9" s="20"/>
      <c r="X9" s="20"/>
      <c r="Y9" s="20"/>
      <c r="Z9" s="21"/>
      <c r="AA9" s="20"/>
      <c r="AB9" s="20"/>
      <c r="AD9" s="22"/>
      <c r="AE9" s="23"/>
    </row>
    <row r="10" spans="1:31" ht="15" customHeight="1" thickBot="1">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c r="A11" s="316" t="s">
        <v>10</v>
      </c>
      <c r="B11" s="317"/>
      <c r="C11" s="291" t="s">
        <v>133</v>
      </c>
      <c r="D11" s="292"/>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3"/>
    </row>
    <row r="12" spans="1:31" ht="15" customHeight="1">
      <c r="A12" s="318"/>
      <c r="B12" s="319"/>
      <c r="C12" s="329"/>
      <c r="D12" s="330"/>
      <c r="E12" s="330"/>
      <c r="F12" s="330"/>
      <c r="G12" s="330"/>
      <c r="H12" s="330"/>
      <c r="I12" s="330"/>
      <c r="J12" s="330"/>
      <c r="K12" s="330"/>
      <c r="L12" s="330"/>
      <c r="M12" s="330"/>
      <c r="N12" s="330"/>
      <c r="O12" s="330"/>
      <c r="P12" s="330"/>
      <c r="Q12" s="330"/>
      <c r="R12" s="330"/>
      <c r="S12" s="330"/>
      <c r="T12" s="330"/>
      <c r="U12" s="330"/>
      <c r="V12" s="330"/>
      <c r="W12" s="330"/>
      <c r="X12" s="330"/>
      <c r="Y12" s="330"/>
      <c r="Z12" s="330"/>
      <c r="AA12" s="330"/>
      <c r="AB12" s="330"/>
      <c r="AC12" s="330"/>
      <c r="AD12" s="330"/>
      <c r="AE12" s="331"/>
    </row>
    <row r="13" spans="1:31" ht="15" customHeight="1" thickBot="1">
      <c r="A13" s="320"/>
      <c r="B13" s="321"/>
      <c r="C13" s="332"/>
      <c r="D13" s="333"/>
      <c r="E13" s="333"/>
      <c r="F13" s="333"/>
      <c r="G13" s="333"/>
      <c r="H13" s="333"/>
      <c r="I13" s="333"/>
      <c r="J13" s="333"/>
      <c r="K13" s="333"/>
      <c r="L13" s="333"/>
      <c r="M13" s="333"/>
      <c r="N13" s="333"/>
      <c r="O13" s="333"/>
      <c r="P13" s="333"/>
      <c r="Q13" s="333"/>
      <c r="R13" s="333"/>
      <c r="S13" s="333"/>
      <c r="T13" s="333"/>
      <c r="U13" s="333"/>
      <c r="V13" s="333"/>
      <c r="W13" s="333"/>
      <c r="X13" s="333"/>
      <c r="Y13" s="333"/>
      <c r="Z13" s="333"/>
      <c r="AA13" s="333"/>
      <c r="AB13" s="333"/>
      <c r="AC13" s="333"/>
      <c r="AD13" s="333"/>
      <c r="AE13" s="334"/>
    </row>
    <row r="14" spans="1:31" ht="9" customHeight="1" thickBot="1">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2.15" customHeight="1" thickBot="1">
      <c r="A15" s="325" t="s">
        <v>12</v>
      </c>
      <c r="B15" s="326"/>
      <c r="C15" s="335" t="s">
        <v>134</v>
      </c>
      <c r="D15" s="336"/>
      <c r="E15" s="336"/>
      <c r="F15" s="336"/>
      <c r="G15" s="336"/>
      <c r="H15" s="336"/>
      <c r="I15" s="336"/>
      <c r="J15" s="336"/>
      <c r="K15" s="337"/>
      <c r="L15" s="352" t="s">
        <v>14</v>
      </c>
      <c r="M15" s="385"/>
      <c r="N15" s="385"/>
      <c r="O15" s="385"/>
      <c r="P15" s="385"/>
      <c r="Q15" s="353"/>
      <c r="R15" s="386" t="s">
        <v>135</v>
      </c>
      <c r="S15" s="387"/>
      <c r="T15" s="387"/>
      <c r="U15" s="387"/>
      <c r="V15" s="387"/>
      <c r="W15" s="387"/>
      <c r="X15" s="388"/>
      <c r="Y15" s="352" t="s">
        <v>15</v>
      </c>
      <c r="Z15" s="353"/>
      <c r="AA15" s="377" t="s">
        <v>198</v>
      </c>
      <c r="AB15" s="378"/>
      <c r="AC15" s="378"/>
      <c r="AD15" s="378"/>
      <c r="AE15" s="379"/>
    </row>
    <row r="16" spans="1:31" ht="9" customHeight="1" thickBot="1">
      <c r="A16" s="24"/>
      <c r="B16" s="20"/>
      <c r="C16" s="390"/>
      <c r="D16" s="390"/>
      <c r="E16" s="390"/>
      <c r="F16" s="390"/>
      <c r="G16" s="390"/>
      <c r="H16" s="390"/>
      <c r="I16" s="390"/>
      <c r="J16" s="390"/>
      <c r="K16" s="390"/>
      <c r="L16" s="390"/>
      <c r="M16" s="390"/>
      <c r="N16" s="390"/>
      <c r="O16" s="390"/>
      <c r="P16" s="390"/>
      <c r="Q16" s="390"/>
      <c r="R16" s="390"/>
      <c r="S16" s="390"/>
      <c r="T16" s="390"/>
      <c r="U16" s="390"/>
      <c r="V16" s="390"/>
      <c r="W16" s="390"/>
      <c r="X16" s="390"/>
      <c r="Y16" s="390"/>
      <c r="Z16" s="390"/>
      <c r="AA16" s="390"/>
      <c r="AB16" s="390"/>
      <c r="AD16" s="22"/>
      <c r="AE16" s="23"/>
    </row>
    <row r="17" spans="1:33" s="40" customFormat="1" ht="37.5" customHeight="1" thickBot="1">
      <c r="A17" s="325" t="s">
        <v>17</v>
      </c>
      <c r="B17" s="326"/>
      <c r="C17" s="377" t="s">
        <v>199</v>
      </c>
      <c r="D17" s="378"/>
      <c r="E17" s="378"/>
      <c r="F17" s="378"/>
      <c r="G17" s="378"/>
      <c r="H17" s="378"/>
      <c r="I17" s="378"/>
      <c r="J17" s="378"/>
      <c r="K17" s="378"/>
      <c r="L17" s="378"/>
      <c r="M17" s="378"/>
      <c r="N17" s="378"/>
      <c r="O17" s="378"/>
      <c r="P17" s="378"/>
      <c r="Q17" s="378"/>
      <c r="R17" s="378"/>
      <c r="S17" s="378"/>
      <c r="T17" s="378"/>
      <c r="U17" s="378"/>
      <c r="V17" s="378"/>
      <c r="W17" s="378"/>
      <c r="X17" s="378"/>
      <c r="Y17" s="378"/>
      <c r="Z17" s="378"/>
      <c r="AA17" s="378"/>
      <c r="AB17" s="378"/>
      <c r="AC17" s="378"/>
      <c r="AD17" s="378"/>
      <c r="AE17" s="379"/>
    </row>
    <row r="18" spans="1:33" ht="16.5" customHeight="1" thickBot="1">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5" customHeight="1" thickBot="1">
      <c r="A19" s="352" t="s">
        <v>138</v>
      </c>
      <c r="B19" s="385"/>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53"/>
      <c r="AF19" s="44"/>
    </row>
    <row r="20" spans="1:33" ht="32.15" customHeight="1" thickBot="1">
      <c r="A20" s="45" t="s">
        <v>19</v>
      </c>
      <c r="B20" s="382" t="s">
        <v>139</v>
      </c>
      <c r="C20" s="383"/>
      <c r="D20" s="383"/>
      <c r="E20" s="383"/>
      <c r="F20" s="383"/>
      <c r="G20" s="383"/>
      <c r="H20" s="383"/>
      <c r="I20" s="383"/>
      <c r="J20" s="383"/>
      <c r="K20" s="383"/>
      <c r="L20" s="383"/>
      <c r="M20" s="383"/>
      <c r="N20" s="383"/>
      <c r="O20" s="384"/>
      <c r="P20" s="352" t="s">
        <v>140</v>
      </c>
      <c r="Q20" s="385"/>
      <c r="R20" s="385"/>
      <c r="S20" s="385"/>
      <c r="T20" s="385"/>
      <c r="U20" s="385"/>
      <c r="V20" s="385"/>
      <c r="W20" s="385"/>
      <c r="X20" s="385"/>
      <c r="Y20" s="385"/>
      <c r="Z20" s="385"/>
      <c r="AA20" s="385"/>
      <c r="AB20" s="385"/>
      <c r="AC20" s="385"/>
      <c r="AD20" s="385"/>
      <c r="AE20" s="353"/>
      <c r="AF20" s="44"/>
    </row>
    <row r="21" spans="1:33" ht="32.15" customHeight="1" thickBot="1">
      <c r="A21" s="25"/>
      <c r="B21" s="46" t="s">
        <v>141</v>
      </c>
      <c r="C21" s="47" t="s">
        <v>142</v>
      </c>
      <c r="D21" s="47" t="s">
        <v>143</v>
      </c>
      <c r="E21" s="47" t="s">
        <v>144</v>
      </c>
      <c r="F21" s="47" t="s">
        <v>145</v>
      </c>
      <c r="G21" s="47" t="s">
        <v>146</v>
      </c>
      <c r="H21" s="47" t="s">
        <v>128</v>
      </c>
      <c r="I21" s="47" t="s">
        <v>147</v>
      </c>
      <c r="J21" s="47" t="s">
        <v>148</v>
      </c>
      <c r="K21" s="47" t="s">
        <v>149</v>
      </c>
      <c r="L21" s="47" t="s">
        <v>150</v>
      </c>
      <c r="M21" s="47" t="s">
        <v>151</v>
      </c>
      <c r="N21" s="47" t="s">
        <v>102</v>
      </c>
      <c r="O21" s="48" t="s">
        <v>100</v>
      </c>
      <c r="P21" s="49"/>
      <c r="Q21" s="46" t="s">
        <v>141</v>
      </c>
      <c r="R21" s="47" t="s">
        <v>142</v>
      </c>
      <c r="S21" s="47" t="s">
        <v>143</v>
      </c>
      <c r="T21" s="47" t="s">
        <v>144</v>
      </c>
      <c r="U21" s="47" t="s">
        <v>145</v>
      </c>
      <c r="V21" s="47" t="s">
        <v>146</v>
      </c>
      <c r="W21" s="47" t="s">
        <v>128</v>
      </c>
      <c r="X21" s="47" t="s">
        <v>147</v>
      </c>
      <c r="Y21" s="47" t="s">
        <v>148</v>
      </c>
      <c r="Z21" s="47" t="s">
        <v>149</v>
      </c>
      <c r="AA21" s="47" t="s">
        <v>150</v>
      </c>
      <c r="AB21" s="47" t="s">
        <v>151</v>
      </c>
      <c r="AC21" s="47" t="s">
        <v>102</v>
      </c>
      <c r="AD21" s="47" t="s">
        <v>152</v>
      </c>
      <c r="AE21" s="48" t="s">
        <v>153</v>
      </c>
      <c r="AF21" s="50"/>
    </row>
    <row r="22" spans="1:33" ht="32.15" customHeight="1">
      <c r="A22" s="51" t="s">
        <v>31</v>
      </c>
      <c r="B22" s="52"/>
      <c r="C22" s="53"/>
      <c r="D22" s="53"/>
      <c r="E22" s="53"/>
      <c r="F22" s="53"/>
      <c r="G22" s="53"/>
      <c r="H22" s="53"/>
      <c r="I22" s="53"/>
      <c r="J22" s="53"/>
      <c r="K22" s="53"/>
      <c r="L22" s="53"/>
      <c r="M22" s="53"/>
      <c r="N22" s="53">
        <f>SUM(B22:M22)</f>
        <v>0</v>
      </c>
      <c r="O22" s="54"/>
      <c r="P22" s="51" t="s">
        <v>27</v>
      </c>
      <c r="Q22" s="55"/>
      <c r="R22" s="56"/>
      <c r="S22" s="56"/>
      <c r="T22" s="56"/>
      <c r="U22" s="56"/>
      <c r="V22" s="56"/>
      <c r="W22" s="56"/>
      <c r="X22" s="236">
        <v>0</v>
      </c>
      <c r="Y22" s="236">
        <v>0</v>
      </c>
      <c r="Z22" s="236">
        <v>0</v>
      </c>
      <c r="AA22" s="236">
        <v>0</v>
      </c>
      <c r="AB22" s="236">
        <v>0</v>
      </c>
      <c r="AC22" s="236">
        <f>SUM(X22:AB22)</f>
        <v>0</v>
      </c>
      <c r="AD22" s="106"/>
      <c r="AE22" s="163"/>
      <c r="AF22" s="50"/>
    </row>
    <row r="23" spans="1:33" ht="32.15" customHeight="1">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58"/>
      <c r="R23" s="59"/>
      <c r="S23" s="59"/>
      <c r="T23" s="59"/>
      <c r="U23" s="59"/>
      <c r="V23" s="59"/>
      <c r="W23" s="59">
        <v>0</v>
      </c>
      <c r="X23" s="236">
        <v>0</v>
      </c>
      <c r="Y23" s="236"/>
      <c r="Z23" s="236"/>
      <c r="AA23" s="236"/>
      <c r="AB23" s="236"/>
      <c r="AC23" s="234">
        <f>SUM(Q23:AB23)</f>
        <v>0</v>
      </c>
      <c r="AD23" s="231" t="e">
        <f>AC23/SUM(W22:X22)</f>
        <v>#DIV/0!</v>
      </c>
      <c r="AE23" s="232" t="e">
        <f>AC23/AC22</f>
        <v>#DIV/0!</v>
      </c>
      <c r="AF23" s="50"/>
    </row>
    <row r="24" spans="1:33" ht="32.15" customHeight="1">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58"/>
      <c r="R24" s="59"/>
      <c r="S24" s="59"/>
      <c r="T24" s="59"/>
      <c r="U24" s="59"/>
      <c r="V24" s="59"/>
      <c r="W24" s="59"/>
      <c r="X24" s="236"/>
      <c r="Y24" s="236"/>
      <c r="Z24" s="236"/>
      <c r="AA24" s="236"/>
      <c r="AB24" s="236"/>
      <c r="AC24" s="236">
        <f>SUM(Q24:AB24)</f>
        <v>0</v>
      </c>
      <c r="AD24" s="59"/>
      <c r="AE24" s="62"/>
      <c r="AF24" s="50"/>
    </row>
    <row r="25" spans="1:33" ht="32.15" customHeight="1" thickBot="1">
      <c r="A25" s="63" t="s">
        <v>25</v>
      </c>
      <c r="B25" s="64"/>
      <c r="C25" s="65"/>
      <c r="D25" s="65"/>
      <c r="E25" s="65"/>
      <c r="F25" s="65"/>
      <c r="G25" s="65"/>
      <c r="H25" s="65"/>
      <c r="I25" s="65"/>
      <c r="J25" s="65"/>
      <c r="K25" s="65"/>
      <c r="L25" s="65"/>
      <c r="M25" s="65"/>
      <c r="N25" s="65">
        <f>SUM(B25:M25)</f>
        <v>0</v>
      </c>
      <c r="O25" s="66" t="str">
        <f>IFERROR(N25/(SUMIF(B25:M25,"&gt;0",B24:M24))," ")</f>
        <v xml:space="preserve"> </v>
      </c>
      <c r="P25" s="63" t="s">
        <v>25</v>
      </c>
      <c r="Q25" s="64"/>
      <c r="R25" s="65"/>
      <c r="S25" s="65"/>
      <c r="T25" s="65"/>
      <c r="U25" s="65"/>
      <c r="V25" s="65"/>
      <c r="W25" s="65"/>
      <c r="X25" s="65">
        <v>0</v>
      </c>
      <c r="Y25" s="65">
        <v>0</v>
      </c>
      <c r="Z25" s="65">
        <v>0</v>
      </c>
      <c r="AA25" s="65">
        <v>0</v>
      </c>
      <c r="AB25" s="65">
        <v>0</v>
      </c>
      <c r="AC25" s="65">
        <v>0</v>
      </c>
      <c r="AD25" s="65" t="e">
        <f>AC25/SUM(W24:AB24)</f>
        <v>#DIV/0!</v>
      </c>
      <c r="AE25" s="164" t="e">
        <f>AC25/AC24</f>
        <v>#DIV/0!</v>
      </c>
      <c r="AF25" s="50"/>
    </row>
    <row r="26" spans="1:33" s="67" customFormat="1" ht="16.5" customHeight="1" thickBot="1"/>
    <row r="27" spans="1:33" ht="34" customHeight="1">
      <c r="A27" s="311" t="s">
        <v>154</v>
      </c>
      <c r="B27" s="312"/>
      <c r="C27" s="312"/>
      <c r="D27" s="312"/>
      <c r="E27" s="312"/>
      <c r="F27" s="312"/>
      <c r="G27" s="312"/>
      <c r="H27" s="312"/>
      <c r="I27" s="312"/>
      <c r="J27" s="312"/>
      <c r="K27" s="312"/>
      <c r="L27" s="312"/>
      <c r="M27" s="312"/>
      <c r="N27" s="312"/>
      <c r="O27" s="312"/>
      <c r="P27" s="312"/>
      <c r="Q27" s="312"/>
      <c r="R27" s="312"/>
      <c r="S27" s="312"/>
      <c r="T27" s="312"/>
      <c r="U27" s="312"/>
      <c r="V27" s="312"/>
      <c r="W27" s="312"/>
      <c r="X27" s="312"/>
      <c r="Y27" s="312"/>
      <c r="Z27" s="312"/>
      <c r="AA27" s="312"/>
      <c r="AB27" s="312"/>
      <c r="AC27" s="312"/>
      <c r="AD27" s="312"/>
      <c r="AE27" s="313"/>
    </row>
    <row r="28" spans="1:33" ht="15" customHeight="1">
      <c r="A28" s="288" t="s">
        <v>34</v>
      </c>
      <c r="B28" s="290" t="s">
        <v>36</v>
      </c>
      <c r="C28" s="290"/>
      <c r="D28" s="290" t="s">
        <v>155</v>
      </c>
      <c r="E28" s="290"/>
      <c r="F28" s="290"/>
      <c r="G28" s="290"/>
      <c r="H28" s="290"/>
      <c r="I28" s="290"/>
      <c r="J28" s="290"/>
      <c r="K28" s="290"/>
      <c r="L28" s="290"/>
      <c r="M28" s="290"/>
      <c r="N28" s="290"/>
      <c r="O28" s="290"/>
      <c r="P28" s="290" t="s">
        <v>102</v>
      </c>
      <c r="Q28" s="290" t="s">
        <v>156</v>
      </c>
      <c r="R28" s="290"/>
      <c r="S28" s="290"/>
      <c r="T28" s="290"/>
      <c r="U28" s="290"/>
      <c r="V28" s="290"/>
      <c r="W28" s="290"/>
      <c r="X28" s="290"/>
      <c r="Y28" s="290" t="s">
        <v>157</v>
      </c>
      <c r="Z28" s="290"/>
      <c r="AA28" s="290"/>
      <c r="AB28" s="290"/>
      <c r="AC28" s="290"/>
      <c r="AD28" s="290"/>
      <c r="AE28" s="314"/>
    </row>
    <row r="29" spans="1:33" ht="27" customHeight="1">
      <c r="A29" s="288"/>
      <c r="B29" s="290"/>
      <c r="C29" s="290"/>
      <c r="D29" s="68" t="s">
        <v>141</v>
      </c>
      <c r="E29" s="68" t="s">
        <v>142</v>
      </c>
      <c r="F29" s="68" t="s">
        <v>143</v>
      </c>
      <c r="G29" s="68" t="s">
        <v>144</v>
      </c>
      <c r="H29" s="68" t="s">
        <v>145</v>
      </c>
      <c r="I29" s="68" t="s">
        <v>146</v>
      </c>
      <c r="J29" s="68" t="s">
        <v>128</v>
      </c>
      <c r="K29" s="68" t="s">
        <v>147</v>
      </c>
      <c r="L29" s="68" t="s">
        <v>148</v>
      </c>
      <c r="M29" s="68" t="s">
        <v>149</v>
      </c>
      <c r="N29" s="68" t="s">
        <v>150</v>
      </c>
      <c r="O29" s="68" t="s">
        <v>151</v>
      </c>
      <c r="P29" s="290"/>
      <c r="Q29" s="290"/>
      <c r="R29" s="290"/>
      <c r="S29" s="290"/>
      <c r="T29" s="290"/>
      <c r="U29" s="290"/>
      <c r="V29" s="290"/>
      <c r="W29" s="290"/>
      <c r="X29" s="290"/>
      <c r="Y29" s="290"/>
      <c r="Z29" s="290"/>
      <c r="AA29" s="290"/>
      <c r="AB29" s="290"/>
      <c r="AC29" s="290"/>
      <c r="AD29" s="290"/>
      <c r="AE29" s="314"/>
    </row>
    <row r="30" spans="1:33" ht="112" customHeight="1" thickBot="1">
      <c r="A30" s="106"/>
      <c r="B30" s="389"/>
      <c r="C30" s="389"/>
      <c r="D30" s="16"/>
      <c r="E30" s="16"/>
      <c r="F30" s="16"/>
      <c r="G30" s="16"/>
      <c r="H30" s="16"/>
      <c r="I30" s="16"/>
      <c r="J30" s="16"/>
      <c r="K30" s="16"/>
      <c r="L30" s="16"/>
      <c r="M30" s="16"/>
      <c r="N30" s="16"/>
      <c r="O30" s="16"/>
      <c r="P30" s="69">
        <f>SUM(D30:O30)</f>
        <v>0</v>
      </c>
      <c r="Q30" s="380"/>
      <c r="R30" s="380"/>
      <c r="S30" s="380"/>
      <c r="T30" s="380"/>
      <c r="U30" s="380"/>
      <c r="V30" s="380"/>
      <c r="W30" s="380"/>
      <c r="X30" s="380"/>
      <c r="Y30" s="380"/>
      <c r="Z30" s="380"/>
      <c r="AA30" s="380"/>
      <c r="AB30" s="380"/>
      <c r="AC30" s="380"/>
      <c r="AD30" s="380"/>
      <c r="AE30" s="381"/>
      <c r="AF30" s="142"/>
      <c r="AG30" s="142"/>
    </row>
    <row r="31" spans="1:33" ht="12" customHeight="1" thickBot="1">
      <c r="A31" s="70"/>
      <c r="B31" s="71"/>
      <c r="C31" s="71"/>
      <c r="D31" s="27"/>
      <c r="E31" s="27"/>
      <c r="F31" s="27"/>
      <c r="G31" s="27"/>
      <c r="H31" s="27"/>
      <c r="I31" s="27"/>
      <c r="J31" s="27"/>
      <c r="K31" s="27"/>
      <c r="L31" s="27"/>
      <c r="M31" s="27"/>
      <c r="N31" s="27"/>
      <c r="O31" s="27"/>
      <c r="P31" s="72"/>
      <c r="Q31" s="143"/>
      <c r="R31" s="143"/>
      <c r="S31" s="143"/>
      <c r="T31" s="143"/>
      <c r="U31" s="143"/>
      <c r="V31" s="143"/>
      <c r="W31" s="143"/>
      <c r="X31" s="143"/>
      <c r="Y31" s="143"/>
      <c r="Z31" s="143"/>
      <c r="AA31" s="143"/>
      <c r="AB31" s="143"/>
      <c r="AC31" s="143"/>
      <c r="AD31" s="143"/>
      <c r="AE31" s="144"/>
      <c r="AF31" s="142"/>
      <c r="AG31" s="142"/>
    </row>
    <row r="32" spans="1:33" ht="45" customHeight="1">
      <c r="A32" s="291" t="s">
        <v>158</v>
      </c>
      <c r="B32" s="292"/>
      <c r="C32" s="292"/>
      <c r="D32" s="292"/>
      <c r="E32" s="292"/>
      <c r="F32" s="292"/>
      <c r="G32" s="292"/>
      <c r="H32" s="292"/>
      <c r="I32" s="292"/>
      <c r="J32" s="292"/>
      <c r="K32" s="292"/>
      <c r="L32" s="292"/>
      <c r="M32" s="292"/>
      <c r="N32" s="292"/>
      <c r="O32" s="292"/>
      <c r="P32" s="292"/>
      <c r="Q32" s="292"/>
      <c r="R32" s="292"/>
      <c r="S32" s="292"/>
      <c r="T32" s="292"/>
      <c r="U32" s="292"/>
      <c r="V32" s="292"/>
      <c r="W32" s="292"/>
      <c r="X32" s="292"/>
      <c r="Y32" s="292"/>
      <c r="Z32" s="292"/>
      <c r="AA32" s="292"/>
      <c r="AB32" s="292"/>
      <c r="AC32" s="292"/>
      <c r="AD32" s="292"/>
      <c r="AE32" s="293"/>
      <c r="AF32" s="142"/>
      <c r="AG32" s="142"/>
    </row>
    <row r="33" spans="1:41" ht="23.15" customHeight="1">
      <c r="A33" s="288" t="s">
        <v>44</v>
      </c>
      <c r="B33" s="290" t="s">
        <v>46</v>
      </c>
      <c r="C33" s="290" t="s">
        <v>36</v>
      </c>
      <c r="D33" s="290" t="s">
        <v>159</v>
      </c>
      <c r="E33" s="290"/>
      <c r="F33" s="290"/>
      <c r="G33" s="290"/>
      <c r="H33" s="290"/>
      <c r="I33" s="290"/>
      <c r="J33" s="290"/>
      <c r="K33" s="290"/>
      <c r="L33" s="290"/>
      <c r="M33" s="290"/>
      <c r="N33" s="290"/>
      <c r="O33" s="290"/>
      <c r="P33" s="290"/>
      <c r="Q33" s="290" t="s">
        <v>160</v>
      </c>
      <c r="R33" s="290"/>
      <c r="S33" s="290"/>
      <c r="T33" s="290"/>
      <c r="U33" s="290"/>
      <c r="V33" s="290"/>
      <c r="W33" s="290"/>
      <c r="X33" s="290"/>
      <c r="Y33" s="290"/>
      <c r="Z33" s="290"/>
      <c r="AA33" s="290"/>
      <c r="AB33" s="290"/>
      <c r="AC33" s="290"/>
      <c r="AD33" s="290"/>
      <c r="AE33" s="314"/>
      <c r="AF33" s="142"/>
      <c r="AG33" s="145"/>
      <c r="AH33" s="73"/>
      <c r="AI33" s="73"/>
      <c r="AJ33" s="73"/>
      <c r="AK33" s="73"/>
      <c r="AL33" s="73"/>
      <c r="AM33" s="73"/>
      <c r="AN33" s="73"/>
      <c r="AO33" s="73"/>
    </row>
    <row r="34" spans="1:41" ht="27" customHeight="1">
      <c r="A34" s="288"/>
      <c r="B34" s="290"/>
      <c r="C34" s="315"/>
      <c r="D34" s="68" t="s">
        <v>141</v>
      </c>
      <c r="E34" s="68" t="s">
        <v>142</v>
      </c>
      <c r="F34" s="68" t="s">
        <v>143</v>
      </c>
      <c r="G34" s="68" t="s">
        <v>144</v>
      </c>
      <c r="H34" s="68" t="s">
        <v>145</v>
      </c>
      <c r="I34" s="68" t="s">
        <v>146</v>
      </c>
      <c r="J34" s="68" t="s">
        <v>128</v>
      </c>
      <c r="K34" s="68" t="s">
        <v>147</v>
      </c>
      <c r="L34" s="68" t="s">
        <v>148</v>
      </c>
      <c r="M34" s="68" t="s">
        <v>149</v>
      </c>
      <c r="N34" s="68" t="s">
        <v>150</v>
      </c>
      <c r="O34" s="68" t="s">
        <v>151</v>
      </c>
      <c r="P34" s="68" t="s">
        <v>102</v>
      </c>
      <c r="Q34" s="264" t="s">
        <v>52</v>
      </c>
      <c r="R34" s="265"/>
      <c r="S34" s="265"/>
      <c r="T34" s="294"/>
      <c r="U34" s="290" t="s">
        <v>54</v>
      </c>
      <c r="V34" s="290"/>
      <c r="W34" s="290"/>
      <c r="X34" s="290"/>
      <c r="Y34" s="290" t="s">
        <v>56</v>
      </c>
      <c r="Z34" s="290"/>
      <c r="AA34" s="290"/>
      <c r="AB34" s="290"/>
      <c r="AC34" s="290" t="s">
        <v>58</v>
      </c>
      <c r="AD34" s="290"/>
      <c r="AE34" s="314"/>
      <c r="AF34" s="142"/>
      <c r="AG34" s="145"/>
      <c r="AH34" s="73"/>
      <c r="AI34" s="73"/>
      <c r="AJ34" s="73"/>
      <c r="AK34" s="73"/>
      <c r="AL34" s="73"/>
      <c r="AM34" s="73"/>
      <c r="AN34" s="73"/>
      <c r="AO34" s="73"/>
    </row>
    <row r="35" spans="1:41" ht="80" customHeight="1">
      <c r="A35" s="283" t="s">
        <v>199</v>
      </c>
      <c r="B35" s="391">
        <f>SUM(B41:B44)</f>
        <v>0.1</v>
      </c>
      <c r="C35" s="75" t="s">
        <v>48</v>
      </c>
      <c r="D35" s="74"/>
      <c r="E35" s="74"/>
      <c r="F35" s="74"/>
      <c r="G35" s="74"/>
      <c r="H35" s="74"/>
      <c r="I35" s="74"/>
      <c r="J35" s="238">
        <v>2917</v>
      </c>
      <c r="K35" s="238">
        <v>2917</v>
      </c>
      <c r="L35" s="238">
        <v>2917</v>
      </c>
      <c r="M35" s="238">
        <v>2917</v>
      </c>
      <c r="N35" s="238">
        <v>2917</v>
      </c>
      <c r="O35" s="238">
        <v>2915</v>
      </c>
      <c r="P35" s="165">
        <f>SUM(D35:O35)</f>
        <v>17500</v>
      </c>
      <c r="Q35" s="395" t="s">
        <v>771</v>
      </c>
      <c r="R35" s="396"/>
      <c r="S35" s="396"/>
      <c r="T35" s="397"/>
      <c r="U35" s="401" t="s">
        <v>770</v>
      </c>
      <c r="V35" s="401"/>
      <c r="W35" s="401"/>
      <c r="X35" s="401"/>
      <c r="Y35" s="401" t="s">
        <v>194</v>
      </c>
      <c r="Z35" s="401"/>
      <c r="AA35" s="401"/>
      <c r="AB35" s="401"/>
      <c r="AC35" s="401" t="s">
        <v>200</v>
      </c>
      <c r="AD35" s="401"/>
      <c r="AE35" s="417"/>
      <c r="AF35" s="142"/>
      <c r="AG35" s="145"/>
      <c r="AH35" s="73"/>
      <c r="AI35" s="73"/>
      <c r="AJ35" s="73"/>
      <c r="AK35" s="73"/>
      <c r="AL35" s="73"/>
      <c r="AM35" s="73"/>
      <c r="AN35" s="73"/>
      <c r="AO35" s="73"/>
    </row>
    <row r="36" spans="1:41" ht="80" customHeight="1" thickBot="1">
      <c r="A36" s="284"/>
      <c r="B36" s="392"/>
      <c r="C36" s="76" t="s">
        <v>50</v>
      </c>
      <c r="D36" s="146"/>
      <c r="E36" s="146"/>
      <c r="F36" s="146"/>
      <c r="G36" s="77"/>
      <c r="H36" s="77"/>
      <c r="I36" s="77"/>
      <c r="J36" s="239">
        <v>3695</v>
      </c>
      <c r="K36" s="239">
        <v>3490</v>
      </c>
      <c r="L36" s="240"/>
      <c r="M36" s="240"/>
      <c r="N36" s="240"/>
      <c r="O36" s="240"/>
      <c r="P36" s="239">
        <f>SUM(J36:O36)</f>
        <v>7185</v>
      </c>
      <c r="Q36" s="398"/>
      <c r="R36" s="399"/>
      <c r="S36" s="399"/>
      <c r="T36" s="400"/>
      <c r="U36" s="402"/>
      <c r="V36" s="402"/>
      <c r="W36" s="402"/>
      <c r="X36" s="402"/>
      <c r="Y36" s="402"/>
      <c r="Z36" s="402"/>
      <c r="AA36" s="402"/>
      <c r="AB36" s="402"/>
      <c r="AC36" s="402"/>
      <c r="AD36" s="402"/>
      <c r="AE36" s="418"/>
      <c r="AF36" s="142"/>
      <c r="AG36" s="145"/>
      <c r="AH36" s="73"/>
      <c r="AI36" s="73"/>
      <c r="AJ36" s="73"/>
      <c r="AK36" s="73"/>
      <c r="AL36" s="73"/>
      <c r="AM36" s="73"/>
      <c r="AN36" s="73"/>
      <c r="AO36" s="73"/>
    </row>
    <row r="37" spans="1:41" s="67" customFormat="1" ht="17.25" customHeight="1" thickBot="1"/>
    <row r="38" spans="1:41" ht="45" customHeight="1" thickBot="1">
      <c r="A38" s="291" t="s">
        <v>165</v>
      </c>
      <c r="B38" s="292"/>
      <c r="C38" s="292"/>
      <c r="D38" s="292"/>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3"/>
      <c r="AG38" s="73"/>
      <c r="AH38" s="73"/>
      <c r="AI38" s="73"/>
      <c r="AJ38" s="73"/>
      <c r="AK38" s="73"/>
      <c r="AL38" s="73"/>
      <c r="AM38" s="73"/>
      <c r="AN38" s="73"/>
      <c r="AO38" s="73"/>
    </row>
    <row r="39" spans="1:41" ht="26.15" customHeight="1">
      <c r="A39" s="287" t="s">
        <v>60</v>
      </c>
      <c r="B39" s="289" t="s">
        <v>166</v>
      </c>
      <c r="C39" s="295" t="s">
        <v>167</v>
      </c>
      <c r="D39" s="297" t="s">
        <v>168</v>
      </c>
      <c r="E39" s="298"/>
      <c r="F39" s="298"/>
      <c r="G39" s="298"/>
      <c r="H39" s="298"/>
      <c r="I39" s="298"/>
      <c r="J39" s="298"/>
      <c r="K39" s="298"/>
      <c r="L39" s="298"/>
      <c r="M39" s="298"/>
      <c r="N39" s="298"/>
      <c r="O39" s="298"/>
      <c r="P39" s="299"/>
      <c r="Q39" s="289" t="s">
        <v>169</v>
      </c>
      <c r="R39" s="289"/>
      <c r="S39" s="289"/>
      <c r="T39" s="289"/>
      <c r="U39" s="289"/>
      <c r="V39" s="289"/>
      <c r="W39" s="289"/>
      <c r="X39" s="289"/>
      <c r="Y39" s="289"/>
      <c r="Z39" s="289"/>
      <c r="AA39" s="289"/>
      <c r="AB39" s="289"/>
      <c r="AC39" s="289"/>
      <c r="AD39" s="289"/>
      <c r="AE39" s="310"/>
      <c r="AG39" s="73"/>
      <c r="AH39" s="73"/>
      <c r="AI39" s="73"/>
      <c r="AJ39" s="73"/>
      <c r="AK39" s="73"/>
      <c r="AL39" s="73"/>
      <c r="AM39" s="73"/>
      <c r="AN39" s="73"/>
      <c r="AO39" s="73"/>
    </row>
    <row r="40" spans="1:41" ht="26.15" customHeight="1">
      <c r="A40" s="288"/>
      <c r="B40" s="290"/>
      <c r="C40" s="296"/>
      <c r="D40" s="68" t="s">
        <v>170</v>
      </c>
      <c r="E40" s="68" t="s">
        <v>171</v>
      </c>
      <c r="F40" s="68" t="s">
        <v>172</v>
      </c>
      <c r="G40" s="68" t="s">
        <v>173</v>
      </c>
      <c r="H40" s="68" t="s">
        <v>174</v>
      </c>
      <c r="I40" s="68" t="s">
        <v>175</v>
      </c>
      <c r="J40" s="68" t="s">
        <v>176</v>
      </c>
      <c r="K40" s="68" t="s">
        <v>177</v>
      </c>
      <c r="L40" s="68" t="s">
        <v>178</v>
      </c>
      <c r="M40" s="68" t="s">
        <v>179</v>
      </c>
      <c r="N40" s="68" t="s">
        <v>180</v>
      </c>
      <c r="O40" s="68" t="s">
        <v>181</v>
      </c>
      <c r="P40" s="68" t="s">
        <v>182</v>
      </c>
      <c r="Q40" s="264" t="s">
        <v>183</v>
      </c>
      <c r="R40" s="265"/>
      <c r="S40" s="265"/>
      <c r="T40" s="265"/>
      <c r="U40" s="265"/>
      <c r="V40" s="265"/>
      <c r="W40" s="265"/>
      <c r="X40" s="294"/>
      <c r="Y40" s="264" t="s">
        <v>68</v>
      </c>
      <c r="Z40" s="265"/>
      <c r="AA40" s="265"/>
      <c r="AB40" s="265"/>
      <c r="AC40" s="265"/>
      <c r="AD40" s="265"/>
      <c r="AE40" s="266"/>
      <c r="AG40" s="79"/>
      <c r="AH40" s="79"/>
      <c r="AI40" s="79"/>
      <c r="AJ40" s="79"/>
      <c r="AK40" s="79"/>
      <c r="AL40" s="79"/>
      <c r="AM40" s="79"/>
      <c r="AN40" s="79"/>
      <c r="AO40" s="79"/>
    </row>
    <row r="41" spans="1:41" ht="143" customHeight="1">
      <c r="A41" s="278" t="s">
        <v>201</v>
      </c>
      <c r="B41" s="393">
        <v>0.05</v>
      </c>
      <c r="C41" s="80" t="s">
        <v>48</v>
      </c>
      <c r="D41" s="81"/>
      <c r="E41" s="81"/>
      <c r="F41" s="81"/>
      <c r="G41" s="81"/>
      <c r="H41" s="81"/>
      <c r="I41" s="81"/>
      <c r="J41" s="166">
        <v>0.16</v>
      </c>
      <c r="K41" s="166">
        <v>0.16</v>
      </c>
      <c r="L41" s="166">
        <v>0.17</v>
      </c>
      <c r="M41" s="166">
        <v>0.17</v>
      </c>
      <c r="N41" s="166">
        <v>0.17</v>
      </c>
      <c r="O41" s="166">
        <v>0.17</v>
      </c>
      <c r="P41" s="82">
        <f t="shared" ref="P41:P42" si="1">SUM(D41:O41)</f>
        <v>1</v>
      </c>
      <c r="Q41" s="405" t="s">
        <v>752</v>
      </c>
      <c r="R41" s="406"/>
      <c r="S41" s="406"/>
      <c r="T41" s="406"/>
      <c r="U41" s="406"/>
      <c r="V41" s="406"/>
      <c r="W41" s="406"/>
      <c r="X41" s="407"/>
      <c r="Y41" s="411" t="s">
        <v>683</v>
      </c>
      <c r="Z41" s="412"/>
      <c r="AA41" s="412"/>
      <c r="AB41" s="412"/>
      <c r="AC41" s="412"/>
      <c r="AD41" s="412"/>
      <c r="AE41" s="413"/>
      <c r="AG41" s="83"/>
      <c r="AH41" s="83"/>
      <c r="AI41" s="83"/>
      <c r="AJ41" s="83"/>
      <c r="AK41" s="83"/>
      <c r="AL41" s="83"/>
      <c r="AM41" s="83"/>
      <c r="AN41" s="83"/>
      <c r="AO41" s="83"/>
    </row>
    <row r="42" spans="1:41" ht="143" customHeight="1">
      <c r="A42" s="282"/>
      <c r="B42" s="393"/>
      <c r="C42" s="84" t="s">
        <v>50</v>
      </c>
      <c r="D42" s="85"/>
      <c r="E42" s="85"/>
      <c r="F42" s="85"/>
      <c r="G42" s="85"/>
      <c r="H42" s="85"/>
      <c r="I42" s="85"/>
      <c r="J42" s="85">
        <v>0.16</v>
      </c>
      <c r="K42" s="85">
        <v>0.16</v>
      </c>
      <c r="L42" s="85"/>
      <c r="M42" s="85"/>
      <c r="N42" s="85"/>
      <c r="O42" s="85"/>
      <c r="P42" s="82">
        <f t="shared" si="1"/>
        <v>0.32</v>
      </c>
      <c r="Q42" s="419"/>
      <c r="R42" s="420"/>
      <c r="S42" s="420"/>
      <c r="T42" s="420"/>
      <c r="U42" s="420"/>
      <c r="V42" s="420"/>
      <c r="W42" s="420"/>
      <c r="X42" s="421"/>
      <c r="Y42" s="422"/>
      <c r="Z42" s="423"/>
      <c r="AA42" s="423"/>
      <c r="AB42" s="423"/>
      <c r="AC42" s="423"/>
      <c r="AD42" s="423"/>
      <c r="AE42" s="424"/>
    </row>
    <row r="43" spans="1:41" ht="145.5" customHeight="1">
      <c r="A43" s="403" t="s">
        <v>202</v>
      </c>
      <c r="B43" s="393">
        <v>0.05</v>
      </c>
      <c r="C43" s="80" t="s">
        <v>48</v>
      </c>
      <c r="D43" s="81"/>
      <c r="E43" s="81"/>
      <c r="F43" s="81"/>
      <c r="G43" s="81"/>
      <c r="H43" s="81"/>
      <c r="I43" s="81"/>
      <c r="J43" s="166">
        <v>0.16</v>
      </c>
      <c r="K43" s="166">
        <v>0.16</v>
      </c>
      <c r="L43" s="166">
        <v>0.17</v>
      </c>
      <c r="M43" s="166">
        <v>0.17</v>
      </c>
      <c r="N43" s="166">
        <v>0.17</v>
      </c>
      <c r="O43" s="166">
        <v>0.17</v>
      </c>
      <c r="P43" s="82">
        <f>SUM(D43:O43)</f>
        <v>1</v>
      </c>
      <c r="Q43" s="405" t="s">
        <v>759</v>
      </c>
      <c r="R43" s="406"/>
      <c r="S43" s="406"/>
      <c r="T43" s="406"/>
      <c r="U43" s="406"/>
      <c r="V43" s="406"/>
      <c r="W43" s="406"/>
      <c r="X43" s="407"/>
      <c r="Y43" s="411" t="s">
        <v>683</v>
      </c>
      <c r="Z43" s="412"/>
      <c r="AA43" s="412"/>
      <c r="AB43" s="412"/>
      <c r="AC43" s="412"/>
      <c r="AD43" s="412"/>
      <c r="AE43" s="413"/>
      <c r="AG43" s="83"/>
      <c r="AH43" s="83"/>
      <c r="AI43" s="83"/>
      <c r="AJ43" s="83"/>
      <c r="AK43" s="83"/>
      <c r="AL43" s="83"/>
      <c r="AM43" s="83"/>
      <c r="AN43" s="83"/>
      <c r="AO43" s="83"/>
    </row>
    <row r="44" spans="1:41" ht="145.5" customHeight="1" thickBot="1">
      <c r="A44" s="404"/>
      <c r="B44" s="394"/>
      <c r="C44" s="76" t="s">
        <v>50</v>
      </c>
      <c r="D44" s="86"/>
      <c r="E44" s="86"/>
      <c r="F44" s="86"/>
      <c r="G44" s="86"/>
      <c r="H44" s="86"/>
      <c r="I44" s="86"/>
      <c r="J44" s="86">
        <v>0.16</v>
      </c>
      <c r="K44" s="86">
        <v>0.16</v>
      </c>
      <c r="L44" s="86"/>
      <c r="M44" s="86"/>
      <c r="N44" s="86"/>
      <c r="O44" s="86"/>
      <c r="P44" s="87">
        <f>SUM(D44:O44)</f>
        <v>0.32</v>
      </c>
      <c r="Q44" s="408"/>
      <c r="R44" s="409"/>
      <c r="S44" s="409"/>
      <c r="T44" s="409"/>
      <c r="U44" s="409"/>
      <c r="V44" s="409"/>
      <c r="W44" s="409"/>
      <c r="X44" s="410"/>
      <c r="Y44" s="414"/>
      <c r="Z44" s="415"/>
      <c r="AA44" s="415"/>
      <c r="AB44" s="415"/>
      <c r="AC44" s="415"/>
      <c r="AD44" s="415"/>
      <c r="AE44" s="416"/>
    </row>
    <row r="45" spans="1:41">
      <c r="A45" s="15" t="s">
        <v>192</v>
      </c>
    </row>
  </sheetData>
  <mergeCells count="75">
    <mergeCell ref="A43:A44"/>
    <mergeCell ref="B43:B44"/>
    <mergeCell ref="Q43:X44"/>
    <mergeCell ref="Y43:AE44"/>
    <mergeCell ref="AC35:AE36"/>
    <mergeCell ref="A41:A42"/>
    <mergeCell ref="B41:B42"/>
    <mergeCell ref="Q41:X42"/>
    <mergeCell ref="Y41:AE42"/>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DB67F201-3B81-4985-9D22-216AD2C0F751}">
      <formula1>$B$21:$M$21</formula1>
    </dataValidation>
    <dataValidation type="textLength" operator="lessThanOrEqual" allowBlank="1" showInputMessage="1" showErrorMessage="1" errorTitle="Máximo 2.000 caracteres" error="Máximo 2.000 caracteres" promptTitle="2.000 caracteres" sqref="Q30:Q31" xr:uid="{B5852B69-23B0-4505-A16F-339997B9B446}">
      <formula1>2000</formula1>
    </dataValidation>
    <dataValidation type="textLength" operator="lessThanOrEqual" allowBlank="1" showInputMessage="1" showErrorMessage="1" errorTitle="Máximo 2.000 caracteres" error="Máximo 2.000 caracteres" sqref="Q35 Y35 AC35 Q41 Q43" xr:uid="{25753A49-FCE9-439E-ABE3-66D5AB762761}">
      <formula1>2000</formula1>
    </dataValidation>
  </dataValidations>
  <hyperlinks>
    <hyperlink ref="Y41" r:id="rId1" xr:uid="{69AA0039-3FEB-4541-A72D-529F8512DCE7}"/>
    <hyperlink ref="Y43" r:id="rId2" xr:uid="{BCADB68C-DF7B-44DE-850D-F54659BF822E}"/>
  </hyperlinks>
  <pageMargins left="0.25" right="0.25" top="0.75" bottom="0.75" header="0.3" footer="0.3"/>
  <pageSetup scale="21" orientation="landscape" r:id="rId3"/>
  <drawing r:id="rId4"/>
  <extLst>
    <ext xmlns:x14="http://schemas.microsoft.com/office/spreadsheetml/2009/9/main" uri="{CCE6A557-97BC-4b89-ADB6-D9C93CAAB3DF}">
      <x14:dataValidations xmlns:xm="http://schemas.microsoft.com/office/excel/2006/main" count="4">
        <x14:dataValidation type="list" allowBlank="1" showInputMessage="1" showErrorMessage="1" xr:uid="{91FFE590-EE06-4EBD-90CE-19921DC61C8A}">
          <x14:formula1>
            <xm:f>listas!$C$2:$C$20</xm:f>
          </x14:formula1>
          <xm:sqref>AA15:AE15</xm:sqref>
        </x14:dataValidation>
        <x14:dataValidation type="list" allowBlank="1" showInputMessage="1" showErrorMessage="1" xr:uid="{A771DC9D-7377-485A-B743-DC79DBD0997A}">
          <x14:formula1>
            <xm:f>listas!$B$2:$B$8</xm:f>
          </x14:formula1>
          <xm:sqref>R15:X15</xm:sqref>
        </x14:dataValidation>
        <x14:dataValidation type="list" allowBlank="1" showInputMessage="1" showErrorMessage="1" xr:uid="{A21BF5C0-84D4-4AE3-8C25-FDF06FE19548}">
          <x14:formula1>
            <xm:f>listas!$A$2:$A$6</xm:f>
          </x14:formula1>
          <xm:sqref>C15:K15</xm:sqref>
        </x14:dataValidation>
        <x14:dataValidation type="list" allowBlank="1" showInputMessage="1" showErrorMessage="1" xr:uid="{D01C2FE2-DECA-4BD3-A41E-26BF115F3114}">
          <x14:formula1>
            <xm:f>listas!$D$2:$D$15</xm:f>
          </x14:formula1>
          <xm:sqref>C11:AE13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16F47-FC96-46C8-BDA6-2127FC0311B4}">
  <sheetPr>
    <tabColor rgb="FF00B050"/>
    <pageSetUpPr fitToPage="1"/>
  </sheetPr>
  <dimension ref="A1:AO45"/>
  <sheetViews>
    <sheetView showGridLines="0" topLeftCell="P39" zoomScale="60" zoomScaleNormal="60" workbookViewId="0">
      <selection activeCell="Q43" sqref="Q43:X44"/>
    </sheetView>
  </sheetViews>
  <sheetFormatPr baseColWidth="10" defaultColWidth="10.81640625" defaultRowHeight="14"/>
  <cols>
    <col min="1" max="1" width="38.453125" style="15" customWidth="1"/>
    <col min="2" max="15" width="20.54296875" style="15" customWidth="1"/>
    <col min="16" max="16" width="32.453125" style="15" customWidth="1"/>
    <col min="17" max="27" width="18.1796875" style="15" customWidth="1"/>
    <col min="28" max="28" width="22.54296875" style="15" customWidth="1"/>
    <col min="29" max="29" width="19" style="15" customWidth="1"/>
    <col min="30" max="30" width="19.453125" style="15" customWidth="1"/>
    <col min="31" max="31" width="20.54296875" style="15" customWidth="1"/>
    <col min="32" max="32" width="22.81640625" style="15" customWidth="1"/>
    <col min="33" max="33" width="18.453125" style="15" bestFit="1" customWidth="1"/>
    <col min="34" max="34" width="8.453125" style="15" customWidth="1"/>
    <col min="35" max="35" width="18.453125" style="15" bestFit="1" customWidth="1"/>
    <col min="36" max="36" width="5.54296875" style="15" customWidth="1"/>
    <col min="37" max="37" width="18.453125" style="15" bestFit="1" customWidth="1"/>
    <col min="38" max="38" width="4.54296875" style="15" customWidth="1"/>
    <col min="39" max="39" width="23" style="15" bestFit="1" customWidth="1"/>
    <col min="40" max="40" width="10.81640625" style="15"/>
    <col min="41" max="41" width="18.453125" style="15" bestFit="1" customWidth="1"/>
    <col min="42" max="42" width="16.1796875" style="15" customWidth="1"/>
    <col min="43" max="16384" width="10.81640625" style="15"/>
  </cols>
  <sheetData>
    <row r="1" spans="1:31" ht="32.25" customHeight="1" thickBot="1">
      <c r="A1" s="359"/>
      <c r="B1" s="362" t="s">
        <v>121</v>
      </c>
      <c r="C1" s="363"/>
      <c r="D1" s="363"/>
      <c r="E1" s="363"/>
      <c r="F1" s="363"/>
      <c r="G1" s="363"/>
      <c r="H1" s="363"/>
      <c r="I1" s="363"/>
      <c r="J1" s="363"/>
      <c r="K1" s="363"/>
      <c r="L1" s="363"/>
      <c r="M1" s="363"/>
      <c r="N1" s="363"/>
      <c r="O1" s="363"/>
      <c r="P1" s="363"/>
      <c r="Q1" s="363"/>
      <c r="R1" s="363"/>
      <c r="S1" s="363"/>
      <c r="T1" s="363"/>
      <c r="U1" s="363"/>
      <c r="V1" s="363"/>
      <c r="W1" s="363"/>
      <c r="X1" s="363"/>
      <c r="Y1" s="363"/>
      <c r="Z1" s="363"/>
      <c r="AA1" s="364"/>
      <c r="AB1" s="371" t="s">
        <v>122</v>
      </c>
      <c r="AC1" s="372"/>
      <c r="AD1" s="372"/>
      <c r="AE1" s="373"/>
    </row>
    <row r="2" spans="1:31" ht="30.75" customHeight="1" thickBot="1">
      <c r="A2" s="360"/>
      <c r="B2" s="362" t="s">
        <v>123</v>
      </c>
      <c r="C2" s="363"/>
      <c r="D2" s="363"/>
      <c r="E2" s="363"/>
      <c r="F2" s="363"/>
      <c r="G2" s="363"/>
      <c r="H2" s="363"/>
      <c r="I2" s="363"/>
      <c r="J2" s="363"/>
      <c r="K2" s="363"/>
      <c r="L2" s="363"/>
      <c r="M2" s="363"/>
      <c r="N2" s="363"/>
      <c r="O2" s="363"/>
      <c r="P2" s="363"/>
      <c r="Q2" s="363"/>
      <c r="R2" s="363"/>
      <c r="S2" s="363"/>
      <c r="T2" s="363"/>
      <c r="U2" s="363"/>
      <c r="V2" s="363"/>
      <c r="W2" s="363"/>
      <c r="X2" s="363"/>
      <c r="Y2" s="363"/>
      <c r="Z2" s="363"/>
      <c r="AA2" s="364"/>
      <c r="AB2" s="371" t="s">
        <v>124</v>
      </c>
      <c r="AC2" s="372"/>
      <c r="AD2" s="372"/>
      <c r="AE2" s="373"/>
    </row>
    <row r="3" spans="1:31" ht="24" customHeight="1" thickBot="1">
      <c r="A3" s="360"/>
      <c r="B3" s="365" t="s">
        <v>125</v>
      </c>
      <c r="C3" s="366"/>
      <c r="D3" s="366"/>
      <c r="E3" s="366"/>
      <c r="F3" s="366"/>
      <c r="G3" s="366"/>
      <c r="H3" s="366"/>
      <c r="I3" s="366"/>
      <c r="J3" s="366"/>
      <c r="K3" s="366"/>
      <c r="L3" s="366"/>
      <c r="M3" s="366"/>
      <c r="N3" s="366"/>
      <c r="O3" s="366"/>
      <c r="P3" s="366"/>
      <c r="Q3" s="366"/>
      <c r="R3" s="366"/>
      <c r="S3" s="366"/>
      <c r="T3" s="366"/>
      <c r="U3" s="366"/>
      <c r="V3" s="366"/>
      <c r="W3" s="366"/>
      <c r="X3" s="366"/>
      <c r="Y3" s="366"/>
      <c r="Z3" s="366"/>
      <c r="AA3" s="367"/>
      <c r="AB3" s="371" t="s">
        <v>126</v>
      </c>
      <c r="AC3" s="372"/>
      <c r="AD3" s="372"/>
      <c r="AE3" s="373"/>
    </row>
    <row r="4" spans="1:31" ht="21.75" customHeight="1" thickBot="1">
      <c r="A4" s="361"/>
      <c r="B4" s="368"/>
      <c r="C4" s="369"/>
      <c r="D4" s="369"/>
      <c r="E4" s="369"/>
      <c r="F4" s="369"/>
      <c r="G4" s="369"/>
      <c r="H4" s="369"/>
      <c r="I4" s="369"/>
      <c r="J4" s="369"/>
      <c r="K4" s="369"/>
      <c r="L4" s="369"/>
      <c r="M4" s="369"/>
      <c r="N4" s="369"/>
      <c r="O4" s="369"/>
      <c r="P4" s="369"/>
      <c r="Q4" s="369"/>
      <c r="R4" s="369"/>
      <c r="S4" s="369"/>
      <c r="T4" s="369"/>
      <c r="U4" s="369"/>
      <c r="V4" s="369"/>
      <c r="W4" s="369"/>
      <c r="X4" s="369"/>
      <c r="Y4" s="369"/>
      <c r="Z4" s="369"/>
      <c r="AA4" s="370"/>
      <c r="AB4" s="374" t="s">
        <v>127</v>
      </c>
      <c r="AC4" s="375"/>
      <c r="AD4" s="375"/>
      <c r="AE4" s="376"/>
    </row>
    <row r="5" spans="1:31" ht="9" customHeight="1" thickBot="1">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ustomHeight="1">
      <c r="A7" s="316" t="s">
        <v>4</v>
      </c>
      <c r="B7" s="317"/>
      <c r="C7" s="354" t="s">
        <v>147</v>
      </c>
      <c r="D7" s="316" t="s">
        <v>6</v>
      </c>
      <c r="E7" s="322"/>
      <c r="F7" s="322"/>
      <c r="G7" s="322"/>
      <c r="H7" s="317"/>
      <c r="I7" s="346">
        <v>45544</v>
      </c>
      <c r="J7" s="347"/>
      <c r="K7" s="316" t="s">
        <v>8</v>
      </c>
      <c r="L7" s="317"/>
      <c r="M7" s="338" t="s">
        <v>129</v>
      </c>
      <c r="N7" s="339"/>
      <c r="O7" s="327"/>
      <c r="P7" s="328"/>
      <c r="Q7" s="20"/>
      <c r="R7" s="20"/>
      <c r="S7" s="20"/>
      <c r="T7" s="20"/>
      <c r="U7" s="20"/>
      <c r="V7" s="20"/>
      <c r="W7" s="20"/>
      <c r="X7" s="20"/>
      <c r="Y7" s="20"/>
      <c r="Z7" s="21"/>
      <c r="AA7" s="20"/>
      <c r="AB7" s="20"/>
      <c r="AD7" s="22"/>
      <c r="AE7" s="23"/>
    </row>
    <row r="8" spans="1:31" ht="15" customHeight="1">
      <c r="A8" s="318"/>
      <c r="B8" s="319"/>
      <c r="C8" s="355"/>
      <c r="D8" s="318"/>
      <c r="E8" s="323"/>
      <c r="F8" s="323"/>
      <c r="G8" s="323"/>
      <c r="H8" s="319"/>
      <c r="I8" s="348"/>
      <c r="J8" s="349"/>
      <c r="K8" s="318"/>
      <c r="L8" s="319"/>
      <c r="M8" s="357" t="s">
        <v>130</v>
      </c>
      <c r="N8" s="358"/>
      <c r="O8" s="340"/>
      <c r="P8" s="341"/>
      <c r="Q8" s="20"/>
      <c r="R8" s="20"/>
      <c r="S8" s="20"/>
      <c r="T8" s="20"/>
      <c r="U8" s="20"/>
      <c r="V8" s="20"/>
      <c r="W8" s="20"/>
      <c r="X8" s="20"/>
      <c r="Y8" s="20"/>
      <c r="Z8" s="21"/>
      <c r="AA8" s="20"/>
      <c r="AB8" s="20"/>
      <c r="AD8" s="22"/>
      <c r="AE8" s="23"/>
    </row>
    <row r="9" spans="1:31" ht="15.75" customHeight="1" thickBot="1">
      <c r="A9" s="320"/>
      <c r="B9" s="321"/>
      <c r="C9" s="356"/>
      <c r="D9" s="320"/>
      <c r="E9" s="324"/>
      <c r="F9" s="324"/>
      <c r="G9" s="324"/>
      <c r="H9" s="321"/>
      <c r="I9" s="350"/>
      <c r="J9" s="351"/>
      <c r="K9" s="320"/>
      <c r="L9" s="321"/>
      <c r="M9" s="342" t="s">
        <v>131</v>
      </c>
      <c r="N9" s="343"/>
      <c r="O9" s="344" t="s">
        <v>132</v>
      </c>
      <c r="P9" s="345"/>
      <c r="Q9" s="20"/>
      <c r="R9" s="20"/>
      <c r="S9" s="20"/>
      <c r="T9" s="20"/>
      <c r="U9" s="20"/>
      <c r="V9" s="20"/>
      <c r="W9" s="20"/>
      <c r="X9" s="20"/>
      <c r="Y9" s="20"/>
      <c r="Z9" s="21"/>
      <c r="AA9" s="20"/>
      <c r="AB9" s="20"/>
      <c r="AD9" s="22"/>
      <c r="AE9" s="23"/>
    </row>
    <row r="10" spans="1:31" ht="15" customHeight="1" thickBot="1">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c r="A11" s="316" t="s">
        <v>10</v>
      </c>
      <c r="B11" s="317"/>
      <c r="C11" s="291" t="s">
        <v>133</v>
      </c>
      <c r="D11" s="292"/>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3"/>
    </row>
    <row r="12" spans="1:31" ht="15" customHeight="1">
      <c r="A12" s="318"/>
      <c r="B12" s="319"/>
      <c r="C12" s="329"/>
      <c r="D12" s="330"/>
      <c r="E12" s="330"/>
      <c r="F12" s="330"/>
      <c r="G12" s="330"/>
      <c r="H12" s="330"/>
      <c r="I12" s="330"/>
      <c r="J12" s="330"/>
      <c r="K12" s="330"/>
      <c r="L12" s="330"/>
      <c r="M12" s="330"/>
      <c r="N12" s="330"/>
      <c r="O12" s="330"/>
      <c r="P12" s="330"/>
      <c r="Q12" s="330"/>
      <c r="R12" s="330"/>
      <c r="S12" s="330"/>
      <c r="T12" s="330"/>
      <c r="U12" s="330"/>
      <c r="V12" s="330"/>
      <c r="W12" s="330"/>
      <c r="X12" s="330"/>
      <c r="Y12" s="330"/>
      <c r="Z12" s="330"/>
      <c r="AA12" s="330"/>
      <c r="AB12" s="330"/>
      <c r="AC12" s="330"/>
      <c r="AD12" s="330"/>
      <c r="AE12" s="331"/>
    </row>
    <row r="13" spans="1:31" ht="15" customHeight="1" thickBot="1">
      <c r="A13" s="320"/>
      <c r="B13" s="321"/>
      <c r="C13" s="332"/>
      <c r="D13" s="333"/>
      <c r="E13" s="333"/>
      <c r="F13" s="333"/>
      <c r="G13" s="333"/>
      <c r="H13" s="333"/>
      <c r="I13" s="333"/>
      <c r="J13" s="333"/>
      <c r="K13" s="333"/>
      <c r="L13" s="333"/>
      <c r="M13" s="333"/>
      <c r="N13" s="333"/>
      <c r="O13" s="333"/>
      <c r="P13" s="333"/>
      <c r="Q13" s="333"/>
      <c r="R13" s="333"/>
      <c r="S13" s="333"/>
      <c r="T13" s="333"/>
      <c r="U13" s="333"/>
      <c r="V13" s="333"/>
      <c r="W13" s="333"/>
      <c r="X13" s="333"/>
      <c r="Y13" s="333"/>
      <c r="Z13" s="333"/>
      <c r="AA13" s="333"/>
      <c r="AB13" s="333"/>
      <c r="AC13" s="333"/>
      <c r="AD13" s="333"/>
      <c r="AE13" s="334"/>
    </row>
    <row r="14" spans="1:31" ht="9" customHeight="1" thickBot="1">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2.15" customHeight="1" thickBot="1">
      <c r="A15" s="325" t="s">
        <v>12</v>
      </c>
      <c r="B15" s="326"/>
      <c r="C15" s="335" t="s">
        <v>134</v>
      </c>
      <c r="D15" s="336"/>
      <c r="E15" s="336"/>
      <c r="F15" s="336"/>
      <c r="G15" s="336"/>
      <c r="H15" s="336"/>
      <c r="I15" s="336"/>
      <c r="J15" s="336"/>
      <c r="K15" s="337"/>
      <c r="L15" s="352" t="s">
        <v>14</v>
      </c>
      <c r="M15" s="385"/>
      <c r="N15" s="385"/>
      <c r="O15" s="385"/>
      <c r="P15" s="385"/>
      <c r="Q15" s="353"/>
      <c r="R15" s="386" t="s">
        <v>135</v>
      </c>
      <c r="S15" s="387"/>
      <c r="T15" s="387"/>
      <c r="U15" s="387"/>
      <c r="V15" s="387"/>
      <c r="W15" s="387"/>
      <c r="X15" s="388"/>
      <c r="Y15" s="352" t="s">
        <v>15</v>
      </c>
      <c r="Z15" s="353"/>
      <c r="AA15" s="377" t="s">
        <v>198</v>
      </c>
      <c r="AB15" s="378"/>
      <c r="AC15" s="378"/>
      <c r="AD15" s="378"/>
      <c r="AE15" s="379"/>
    </row>
    <row r="16" spans="1:31" ht="9" customHeight="1" thickBot="1">
      <c r="A16" s="24"/>
      <c r="B16" s="20"/>
      <c r="C16" s="390"/>
      <c r="D16" s="390"/>
      <c r="E16" s="390"/>
      <c r="F16" s="390"/>
      <c r="G16" s="390"/>
      <c r="H16" s="390"/>
      <c r="I16" s="390"/>
      <c r="J16" s="390"/>
      <c r="K16" s="390"/>
      <c r="L16" s="390"/>
      <c r="M16" s="390"/>
      <c r="N16" s="390"/>
      <c r="O16" s="390"/>
      <c r="P16" s="390"/>
      <c r="Q16" s="390"/>
      <c r="R16" s="390"/>
      <c r="S16" s="390"/>
      <c r="T16" s="390"/>
      <c r="U16" s="390"/>
      <c r="V16" s="390"/>
      <c r="W16" s="390"/>
      <c r="X16" s="390"/>
      <c r="Y16" s="390"/>
      <c r="Z16" s="390"/>
      <c r="AA16" s="390"/>
      <c r="AB16" s="390"/>
      <c r="AD16" s="22"/>
      <c r="AE16" s="23"/>
    </row>
    <row r="17" spans="1:33" s="40" customFormat="1" ht="37.5" customHeight="1" thickBot="1">
      <c r="A17" s="325" t="s">
        <v>17</v>
      </c>
      <c r="B17" s="326"/>
      <c r="C17" s="377" t="s">
        <v>203</v>
      </c>
      <c r="D17" s="378"/>
      <c r="E17" s="378"/>
      <c r="F17" s="378"/>
      <c r="G17" s="378"/>
      <c r="H17" s="378"/>
      <c r="I17" s="378"/>
      <c r="J17" s="378"/>
      <c r="K17" s="378"/>
      <c r="L17" s="378"/>
      <c r="M17" s="378"/>
      <c r="N17" s="378"/>
      <c r="O17" s="378"/>
      <c r="P17" s="378"/>
      <c r="Q17" s="378"/>
      <c r="R17" s="378"/>
      <c r="S17" s="378"/>
      <c r="T17" s="378"/>
      <c r="U17" s="378"/>
      <c r="V17" s="378"/>
      <c r="W17" s="378"/>
      <c r="X17" s="378"/>
      <c r="Y17" s="378"/>
      <c r="Z17" s="378"/>
      <c r="AA17" s="378"/>
      <c r="AB17" s="378"/>
      <c r="AC17" s="378"/>
      <c r="AD17" s="378"/>
      <c r="AE17" s="379"/>
    </row>
    <row r="18" spans="1:33" ht="16.5" customHeight="1" thickBot="1">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5" customHeight="1" thickBot="1">
      <c r="A19" s="352" t="s">
        <v>138</v>
      </c>
      <c r="B19" s="385"/>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53"/>
      <c r="AF19" s="44"/>
    </row>
    <row r="20" spans="1:33" ht="32.15" customHeight="1" thickBot="1">
      <c r="A20" s="45" t="s">
        <v>19</v>
      </c>
      <c r="B20" s="382" t="s">
        <v>139</v>
      </c>
      <c r="C20" s="383"/>
      <c r="D20" s="383"/>
      <c r="E20" s="383"/>
      <c r="F20" s="383"/>
      <c r="G20" s="383"/>
      <c r="H20" s="383"/>
      <c r="I20" s="383"/>
      <c r="J20" s="383"/>
      <c r="K20" s="383"/>
      <c r="L20" s="383"/>
      <c r="M20" s="383"/>
      <c r="N20" s="383"/>
      <c r="O20" s="384"/>
      <c r="P20" s="352" t="s">
        <v>140</v>
      </c>
      <c r="Q20" s="385"/>
      <c r="R20" s="385"/>
      <c r="S20" s="385"/>
      <c r="T20" s="385"/>
      <c r="U20" s="385"/>
      <c r="V20" s="385"/>
      <c r="W20" s="385"/>
      <c r="X20" s="385"/>
      <c r="Y20" s="385"/>
      <c r="Z20" s="385"/>
      <c r="AA20" s="385"/>
      <c r="AB20" s="385"/>
      <c r="AC20" s="385"/>
      <c r="AD20" s="385"/>
      <c r="AE20" s="353"/>
      <c r="AF20" s="44"/>
    </row>
    <row r="21" spans="1:33" ht="32.15" customHeight="1" thickBot="1">
      <c r="A21" s="25"/>
      <c r="B21" s="46" t="s">
        <v>141</v>
      </c>
      <c r="C21" s="47" t="s">
        <v>142</v>
      </c>
      <c r="D21" s="47" t="s">
        <v>143</v>
      </c>
      <c r="E21" s="47" t="s">
        <v>144</v>
      </c>
      <c r="F21" s="47" t="s">
        <v>145</v>
      </c>
      <c r="G21" s="47" t="s">
        <v>146</v>
      </c>
      <c r="H21" s="47" t="s">
        <v>128</v>
      </c>
      <c r="I21" s="47" t="s">
        <v>147</v>
      </c>
      <c r="J21" s="47" t="s">
        <v>148</v>
      </c>
      <c r="K21" s="47" t="s">
        <v>149</v>
      </c>
      <c r="L21" s="47" t="s">
        <v>150</v>
      </c>
      <c r="M21" s="47" t="s">
        <v>151</v>
      </c>
      <c r="N21" s="47" t="s">
        <v>102</v>
      </c>
      <c r="O21" s="48" t="s">
        <v>100</v>
      </c>
      <c r="P21" s="49"/>
      <c r="Q21" s="46" t="s">
        <v>141</v>
      </c>
      <c r="R21" s="47" t="s">
        <v>142</v>
      </c>
      <c r="S21" s="47" t="s">
        <v>143</v>
      </c>
      <c r="T21" s="47" t="s">
        <v>144</v>
      </c>
      <c r="U21" s="47" t="s">
        <v>145</v>
      </c>
      <c r="V21" s="47" t="s">
        <v>146</v>
      </c>
      <c r="W21" s="47" t="s">
        <v>128</v>
      </c>
      <c r="X21" s="47" t="s">
        <v>147</v>
      </c>
      <c r="Y21" s="47" t="s">
        <v>148</v>
      </c>
      <c r="Z21" s="47" t="s">
        <v>149</v>
      </c>
      <c r="AA21" s="47" t="s">
        <v>150</v>
      </c>
      <c r="AB21" s="47" t="s">
        <v>151</v>
      </c>
      <c r="AC21" s="47" t="s">
        <v>102</v>
      </c>
      <c r="AD21" s="47" t="s">
        <v>152</v>
      </c>
      <c r="AE21" s="48" t="s">
        <v>153</v>
      </c>
      <c r="AF21" s="50"/>
    </row>
    <row r="22" spans="1:33" ht="32.15" customHeight="1">
      <c r="A22" s="51" t="s">
        <v>31</v>
      </c>
      <c r="B22" s="52"/>
      <c r="C22" s="53"/>
      <c r="D22" s="53"/>
      <c r="E22" s="53"/>
      <c r="F22" s="53"/>
      <c r="G22" s="53"/>
      <c r="H22" s="53"/>
      <c r="I22" s="53"/>
      <c r="J22" s="53"/>
      <c r="K22" s="53"/>
      <c r="L22" s="53"/>
      <c r="M22" s="53"/>
      <c r="N22" s="53">
        <f>SUM(B22:M22)</f>
        <v>0</v>
      </c>
      <c r="O22" s="54"/>
      <c r="P22" s="51" t="s">
        <v>27</v>
      </c>
      <c r="Q22" s="55"/>
      <c r="R22" s="56"/>
      <c r="S22" s="56"/>
      <c r="T22" s="56"/>
      <c r="U22" s="56"/>
      <c r="V22" s="56"/>
      <c r="W22" s="56"/>
      <c r="X22" s="236">
        <v>847699000</v>
      </c>
      <c r="Y22" s="236"/>
      <c r="Z22" s="236"/>
      <c r="AA22" s="236"/>
      <c r="AB22" s="236">
        <v>24411000</v>
      </c>
      <c r="AC22" s="236">
        <f>SUM(Q22:AB22)</f>
        <v>872110000</v>
      </c>
      <c r="AD22" s="106"/>
      <c r="AE22" s="163"/>
      <c r="AF22" s="50"/>
    </row>
    <row r="23" spans="1:33" ht="32.15" customHeight="1">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58"/>
      <c r="R23" s="59"/>
      <c r="S23" s="59"/>
      <c r="T23" s="59"/>
      <c r="U23" s="59"/>
      <c r="V23" s="59"/>
      <c r="W23" s="59">
        <v>0</v>
      </c>
      <c r="X23" s="236">
        <v>798629000</v>
      </c>
      <c r="Y23" s="236"/>
      <c r="Z23" s="236"/>
      <c r="AA23" s="236"/>
      <c r="AB23" s="236"/>
      <c r="AC23" s="234">
        <f>SUM(Q23:AB23)</f>
        <v>798629000</v>
      </c>
      <c r="AD23" s="235">
        <f>AC23/SUM(W22:X22)</f>
        <v>0.94211388712266975</v>
      </c>
      <c r="AE23" s="232">
        <f>AC23/AC22</f>
        <v>0.9157434268612904</v>
      </c>
      <c r="AF23" s="50"/>
    </row>
    <row r="24" spans="1:33" ht="32.15" customHeight="1">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58"/>
      <c r="R24" s="59"/>
      <c r="S24" s="59"/>
      <c r="T24" s="59"/>
      <c r="U24" s="59"/>
      <c r="V24" s="59"/>
      <c r="W24" s="59"/>
      <c r="X24" s="236"/>
      <c r="Y24" s="236">
        <v>166715000</v>
      </c>
      <c r="Z24" s="236">
        <v>170246000</v>
      </c>
      <c r="AA24" s="236">
        <v>170246000</v>
      </c>
      <c r="AB24" s="236">
        <f>+AA24*2+24411000</f>
        <v>364903000</v>
      </c>
      <c r="AC24" s="236">
        <f>SUM(Q24:AB24)</f>
        <v>872110000</v>
      </c>
      <c r="AD24" s="59"/>
      <c r="AE24" s="62"/>
      <c r="AF24" s="50"/>
    </row>
    <row r="25" spans="1:33" ht="32.15" customHeight="1" thickBot="1">
      <c r="A25" s="63" t="s">
        <v>25</v>
      </c>
      <c r="B25" s="64"/>
      <c r="C25" s="65"/>
      <c r="D25" s="65"/>
      <c r="E25" s="65"/>
      <c r="F25" s="65"/>
      <c r="G25" s="65"/>
      <c r="H25" s="65"/>
      <c r="I25" s="65"/>
      <c r="J25" s="65"/>
      <c r="K25" s="65"/>
      <c r="L25" s="65"/>
      <c r="M25" s="65"/>
      <c r="N25" s="65">
        <f>SUM(B25:M25)</f>
        <v>0</v>
      </c>
      <c r="O25" s="66" t="str">
        <f>IFERROR(N25/(SUMIF(B25:M25,"&gt;0",B24:M24))," ")</f>
        <v xml:space="preserve"> </v>
      </c>
      <c r="P25" s="63" t="s">
        <v>25</v>
      </c>
      <c r="Q25" s="64"/>
      <c r="R25" s="65"/>
      <c r="S25" s="65"/>
      <c r="T25" s="65"/>
      <c r="U25" s="65"/>
      <c r="V25" s="65"/>
      <c r="W25" s="65"/>
      <c r="X25" s="65"/>
      <c r="Y25" s="65"/>
      <c r="Z25" s="65"/>
      <c r="AA25" s="65"/>
      <c r="AB25" s="65"/>
      <c r="AC25" s="65"/>
      <c r="AD25" s="65">
        <f>AC25/SUM(W24:AB24)</f>
        <v>0</v>
      </c>
      <c r="AE25" s="164">
        <f>AC25/AC24</f>
        <v>0</v>
      </c>
      <c r="AF25" s="50"/>
    </row>
    <row r="26" spans="1:33" s="67" customFormat="1" ht="16.5" customHeight="1" thickBot="1"/>
    <row r="27" spans="1:33" ht="34" customHeight="1">
      <c r="A27" s="311" t="s">
        <v>154</v>
      </c>
      <c r="B27" s="312"/>
      <c r="C27" s="312"/>
      <c r="D27" s="312"/>
      <c r="E27" s="312"/>
      <c r="F27" s="312"/>
      <c r="G27" s="312"/>
      <c r="H27" s="312"/>
      <c r="I27" s="312"/>
      <c r="J27" s="312"/>
      <c r="K27" s="312"/>
      <c r="L27" s="312"/>
      <c r="M27" s="312"/>
      <c r="N27" s="312"/>
      <c r="O27" s="312"/>
      <c r="P27" s="312"/>
      <c r="Q27" s="312"/>
      <c r="R27" s="312"/>
      <c r="S27" s="312"/>
      <c r="T27" s="312"/>
      <c r="U27" s="312"/>
      <c r="V27" s="312"/>
      <c r="W27" s="312"/>
      <c r="X27" s="312"/>
      <c r="Y27" s="312"/>
      <c r="Z27" s="312"/>
      <c r="AA27" s="312"/>
      <c r="AB27" s="312"/>
      <c r="AC27" s="312"/>
      <c r="AD27" s="312"/>
      <c r="AE27" s="313"/>
    </row>
    <row r="28" spans="1:33" ht="15" customHeight="1">
      <c r="A28" s="288" t="s">
        <v>34</v>
      </c>
      <c r="B28" s="290" t="s">
        <v>36</v>
      </c>
      <c r="C28" s="290"/>
      <c r="D28" s="290" t="s">
        <v>155</v>
      </c>
      <c r="E28" s="290"/>
      <c r="F28" s="290"/>
      <c r="G28" s="290"/>
      <c r="H28" s="290"/>
      <c r="I28" s="290"/>
      <c r="J28" s="290"/>
      <c r="K28" s="290"/>
      <c r="L28" s="290"/>
      <c r="M28" s="290"/>
      <c r="N28" s="290"/>
      <c r="O28" s="290"/>
      <c r="P28" s="290" t="s">
        <v>102</v>
      </c>
      <c r="Q28" s="290" t="s">
        <v>156</v>
      </c>
      <c r="R28" s="290"/>
      <c r="S28" s="290"/>
      <c r="T28" s="290"/>
      <c r="U28" s="290"/>
      <c r="V28" s="290"/>
      <c r="W28" s="290"/>
      <c r="X28" s="290"/>
      <c r="Y28" s="290" t="s">
        <v>157</v>
      </c>
      <c r="Z28" s="290"/>
      <c r="AA28" s="290"/>
      <c r="AB28" s="290"/>
      <c r="AC28" s="290"/>
      <c r="AD28" s="290"/>
      <c r="AE28" s="314"/>
    </row>
    <row r="29" spans="1:33" ht="27" customHeight="1">
      <c r="A29" s="288"/>
      <c r="B29" s="290"/>
      <c r="C29" s="290"/>
      <c r="D29" s="68" t="s">
        <v>141</v>
      </c>
      <c r="E29" s="68" t="s">
        <v>142</v>
      </c>
      <c r="F29" s="68" t="s">
        <v>143</v>
      </c>
      <c r="G29" s="68" t="s">
        <v>144</v>
      </c>
      <c r="H29" s="68" t="s">
        <v>145</v>
      </c>
      <c r="I29" s="68" t="s">
        <v>146</v>
      </c>
      <c r="J29" s="68" t="s">
        <v>128</v>
      </c>
      <c r="K29" s="68" t="s">
        <v>147</v>
      </c>
      <c r="L29" s="68" t="s">
        <v>148</v>
      </c>
      <c r="M29" s="68" t="s">
        <v>149</v>
      </c>
      <c r="N29" s="68" t="s">
        <v>150</v>
      </c>
      <c r="O29" s="68" t="s">
        <v>151</v>
      </c>
      <c r="P29" s="290"/>
      <c r="Q29" s="290"/>
      <c r="R29" s="290"/>
      <c r="S29" s="290"/>
      <c r="T29" s="290"/>
      <c r="U29" s="290"/>
      <c r="V29" s="290"/>
      <c r="W29" s="290"/>
      <c r="X29" s="290"/>
      <c r="Y29" s="290"/>
      <c r="Z29" s="290"/>
      <c r="AA29" s="290"/>
      <c r="AB29" s="290"/>
      <c r="AC29" s="290"/>
      <c r="AD29" s="290"/>
      <c r="AE29" s="314"/>
    </row>
    <row r="30" spans="1:33" ht="112" customHeight="1" thickBot="1">
      <c r="A30" s="106"/>
      <c r="B30" s="389"/>
      <c r="C30" s="389"/>
      <c r="D30" s="16"/>
      <c r="E30" s="16"/>
      <c r="F30" s="16"/>
      <c r="G30" s="16"/>
      <c r="H30" s="16"/>
      <c r="I30" s="16"/>
      <c r="J30" s="16"/>
      <c r="K30" s="16"/>
      <c r="L30" s="16"/>
      <c r="M30" s="16"/>
      <c r="N30" s="16"/>
      <c r="O30" s="16"/>
      <c r="P30" s="69">
        <f>SUM(D30:O30)</f>
        <v>0</v>
      </c>
      <c r="Q30" s="380"/>
      <c r="R30" s="380"/>
      <c r="S30" s="380"/>
      <c r="T30" s="380"/>
      <c r="U30" s="380"/>
      <c r="V30" s="380"/>
      <c r="W30" s="380"/>
      <c r="X30" s="380"/>
      <c r="Y30" s="380"/>
      <c r="Z30" s="380"/>
      <c r="AA30" s="380"/>
      <c r="AB30" s="380"/>
      <c r="AC30" s="380"/>
      <c r="AD30" s="380"/>
      <c r="AE30" s="381"/>
      <c r="AF30" s="142"/>
      <c r="AG30" s="142"/>
    </row>
    <row r="31" spans="1:33" ht="12" customHeight="1" thickBot="1">
      <c r="A31" s="70"/>
      <c r="B31" s="71"/>
      <c r="C31" s="71"/>
      <c r="D31" s="27"/>
      <c r="E31" s="27"/>
      <c r="F31" s="27"/>
      <c r="G31" s="27"/>
      <c r="H31" s="27"/>
      <c r="I31" s="27"/>
      <c r="J31" s="27"/>
      <c r="K31" s="27"/>
      <c r="L31" s="27"/>
      <c r="M31" s="27"/>
      <c r="N31" s="27"/>
      <c r="O31" s="27"/>
      <c r="P31" s="72"/>
      <c r="Q31" s="143"/>
      <c r="R31" s="143"/>
      <c r="S31" s="143"/>
      <c r="T31" s="143"/>
      <c r="U31" s="143"/>
      <c r="V31" s="143"/>
      <c r="W31" s="143"/>
      <c r="X31" s="143"/>
      <c r="Y31" s="143"/>
      <c r="Z31" s="143"/>
      <c r="AA31" s="143"/>
      <c r="AB31" s="143"/>
      <c r="AC31" s="143"/>
      <c r="AD31" s="143"/>
      <c r="AE31" s="144"/>
      <c r="AF31" s="142"/>
      <c r="AG31" s="142"/>
    </row>
    <row r="32" spans="1:33" ht="45" customHeight="1">
      <c r="A32" s="291"/>
      <c r="B32" s="292"/>
      <c r="C32" s="292"/>
      <c r="D32" s="292"/>
      <c r="E32" s="292"/>
      <c r="F32" s="292"/>
      <c r="G32" s="292"/>
      <c r="H32" s="292"/>
      <c r="I32" s="292"/>
      <c r="J32" s="292"/>
      <c r="K32" s="292"/>
      <c r="L32" s="292"/>
      <c r="M32" s="292"/>
      <c r="N32" s="292"/>
      <c r="O32" s="292"/>
      <c r="P32" s="292"/>
      <c r="Q32" s="292"/>
      <c r="R32" s="292"/>
      <c r="S32" s="292"/>
      <c r="T32" s="292"/>
      <c r="U32" s="292"/>
      <c r="V32" s="292"/>
      <c r="W32" s="292"/>
      <c r="X32" s="292"/>
      <c r="Y32" s="292"/>
      <c r="Z32" s="292"/>
      <c r="AA32" s="292"/>
      <c r="AB32" s="292"/>
      <c r="AC32" s="292"/>
      <c r="AD32" s="292"/>
      <c r="AE32" s="293"/>
      <c r="AF32" s="142"/>
      <c r="AG32" s="142"/>
    </row>
    <row r="33" spans="1:41" ht="23.15" customHeight="1">
      <c r="A33" s="288" t="s">
        <v>44</v>
      </c>
      <c r="B33" s="290" t="s">
        <v>46</v>
      </c>
      <c r="C33" s="290" t="s">
        <v>36</v>
      </c>
      <c r="D33" s="290" t="s">
        <v>159</v>
      </c>
      <c r="E33" s="290"/>
      <c r="F33" s="290"/>
      <c r="G33" s="290"/>
      <c r="H33" s="290"/>
      <c r="I33" s="290"/>
      <c r="J33" s="290"/>
      <c r="K33" s="290"/>
      <c r="L33" s="290"/>
      <c r="M33" s="290"/>
      <c r="N33" s="290"/>
      <c r="O33" s="290"/>
      <c r="P33" s="290"/>
      <c r="Q33" s="290" t="s">
        <v>160</v>
      </c>
      <c r="R33" s="290"/>
      <c r="S33" s="290"/>
      <c r="T33" s="290"/>
      <c r="U33" s="290"/>
      <c r="V33" s="290"/>
      <c r="W33" s="290"/>
      <c r="X33" s="290"/>
      <c r="Y33" s="290"/>
      <c r="Z33" s="290"/>
      <c r="AA33" s="290"/>
      <c r="AB33" s="290"/>
      <c r="AC33" s="290"/>
      <c r="AD33" s="290"/>
      <c r="AE33" s="314"/>
      <c r="AF33" s="142"/>
      <c r="AG33" s="145"/>
      <c r="AH33" s="73"/>
      <c r="AI33" s="73"/>
      <c r="AJ33" s="73"/>
      <c r="AK33" s="73"/>
      <c r="AL33" s="73"/>
      <c r="AM33" s="73"/>
      <c r="AN33" s="73"/>
      <c r="AO33" s="73"/>
    </row>
    <row r="34" spans="1:41" ht="27" customHeight="1">
      <c r="A34" s="288"/>
      <c r="B34" s="290"/>
      <c r="C34" s="315"/>
      <c r="D34" s="68" t="s">
        <v>141</v>
      </c>
      <c r="E34" s="68" t="s">
        <v>142</v>
      </c>
      <c r="F34" s="68" t="s">
        <v>143</v>
      </c>
      <c r="G34" s="68" t="s">
        <v>144</v>
      </c>
      <c r="H34" s="68" t="s">
        <v>145</v>
      </c>
      <c r="I34" s="68" t="s">
        <v>146</v>
      </c>
      <c r="J34" s="68" t="s">
        <v>128</v>
      </c>
      <c r="K34" s="68" t="s">
        <v>147</v>
      </c>
      <c r="L34" s="68" t="s">
        <v>148</v>
      </c>
      <c r="M34" s="68" t="s">
        <v>149</v>
      </c>
      <c r="N34" s="68" t="s">
        <v>150</v>
      </c>
      <c r="O34" s="68" t="s">
        <v>151</v>
      </c>
      <c r="P34" s="68" t="s">
        <v>102</v>
      </c>
      <c r="Q34" s="264" t="s">
        <v>52</v>
      </c>
      <c r="R34" s="265"/>
      <c r="S34" s="265"/>
      <c r="T34" s="294"/>
      <c r="U34" s="290" t="s">
        <v>54</v>
      </c>
      <c r="V34" s="290"/>
      <c r="W34" s="290"/>
      <c r="X34" s="290"/>
      <c r="Y34" s="290" t="s">
        <v>56</v>
      </c>
      <c r="Z34" s="290"/>
      <c r="AA34" s="290"/>
      <c r="AB34" s="290"/>
      <c r="AC34" s="290" t="s">
        <v>58</v>
      </c>
      <c r="AD34" s="290"/>
      <c r="AE34" s="314"/>
      <c r="AF34" s="142"/>
      <c r="AG34" s="145"/>
      <c r="AH34" s="73"/>
      <c r="AI34" s="73"/>
      <c r="AJ34" s="73"/>
      <c r="AK34" s="73"/>
      <c r="AL34" s="73"/>
      <c r="AM34" s="73"/>
      <c r="AN34" s="73"/>
      <c r="AO34" s="73"/>
    </row>
    <row r="35" spans="1:41" ht="104" customHeight="1">
      <c r="A35" s="283" t="s">
        <v>203</v>
      </c>
      <c r="B35" s="391">
        <f>SUM(B41:B44)</f>
        <v>0.1</v>
      </c>
      <c r="C35" s="75" t="s">
        <v>48</v>
      </c>
      <c r="D35" s="74"/>
      <c r="E35" s="74"/>
      <c r="F35" s="74"/>
      <c r="G35" s="74"/>
      <c r="H35" s="74"/>
      <c r="I35" s="74"/>
      <c r="J35" s="238">
        <v>75</v>
      </c>
      <c r="K35" s="238">
        <v>75</v>
      </c>
      <c r="L35" s="238">
        <v>75</v>
      </c>
      <c r="M35" s="238">
        <v>75</v>
      </c>
      <c r="N35" s="238">
        <v>75</v>
      </c>
      <c r="O35" s="238">
        <v>75</v>
      </c>
      <c r="P35" s="157">
        <f>SUM(D35:O35)</f>
        <v>450</v>
      </c>
      <c r="Q35" s="395" t="s">
        <v>777</v>
      </c>
      <c r="R35" s="396"/>
      <c r="S35" s="396"/>
      <c r="T35" s="397"/>
      <c r="U35" s="401" t="s">
        <v>772</v>
      </c>
      <c r="V35" s="401"/>
      <c r="W35" s="401"/>
      <c r="X35" s="401"/>
      <c r="Y35" s="401" t="s">
        <v>194</v>
      </c>
      <c r="Z35" s="401"/>
      <c r="AA35" s="401"/>
      <c r="AB35" s="401"/>
      <c r="AC35" s="401" t="s">
        <v>675</v>
      </c>
      <c r="AD35" s="401"/>
      <c r="AE35" s="417"/>
      <c r="AF35" s="142"/>
      <c r="AG35" s="145"/>
      <c r="AH35" s="73"/>
      <c r="AI35" s="73"/>
      <c r="AJ35" s="73"/>
      <c r="AK35" s="73"/>
      <c r="AL35" s="73"/>
      <c r="AM35" s="73"/>
      <c r="AN35" s="73"/>
      <c r="AO35" s="73"/>
    </row>
    <row r="36" spans="1:41" ht="104" customHeight="1" thickBot="1">
      <c r="A36" s="284"/>
      <c r="B36" s="392"/>
      <c r="C36" s="76" t="s">
        <v>50</v>
      </c>
      <c r="D36" s="146"/>
      <c r="E36" s="146"/>
      <c r="F36" s="146"/>
      <c r="G36" s="77"/>
      <c r="H36" s="77"/>
      <c r="I36" s="77"/>
      <c r="J36" s="240">
        <v>71</v>
      </c>
      <c r="K36" s="240">
        <v>110</v>
      </c>
      <c r="L36" s="240"/>
      <c r="M36" s="240"/>
      <c r="N36" s="240"/>
      <c r="O36" s="240"/>
      <c r="P36" s="239">
        <f>SUM(D36:O36)</f>
        <v>181</v>
      </c>
      <c r="Q36" s="398"/>
      <c r="R36" s="399"/>
      <c r="S36" s="399"/>
      <c r="T36" s="400"/>
      <c r="U36" s="402"/>
      <c r="V36" s="402"/>
      <c r="W36" s="402"/>
      <c r="X36" s="402"/>
      <c r="Y36" s="402"/>
      <c r="Z36" s="402"/>
      <c r="AA36" s="402"/>
      <c r="AB36" s="402"/>
      <c r="AC36" s="402"/>
      <c r="AD36" s="402"/>
      <c r="AE36" s="418"/>
      <c r="AF36" s="142"/>
      <c r="AG36" s="145"/>
      <c r="AH36" s="73"/>
      <c r="AI36" s="73"/>
      <c r="AJ36" s="73"/>
      <c r="AK36" s="73"/>
      <c r="AL36" s="73"/>
      <c r="AM36" s="73"/>
      <c r="AN36" s="73"/>
      <c r="AO36" s="73"/>
    </row>
    <row r="37" spans="1:41" s="67" customFormat="1" ht="17.25" customHeight="1" thickBot="1"/>
    <row r="38" spans="1:41" ht="45" customHeight="1" thickBot="1">
      <c r="A38" s="291" t="s">
        <v>165</v>
      </c>
      <c r="B38" s="292"/>
      <c r="C38" s="292"/>
      <c r="D38" s="292"/>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3"/>
      <c r="AG38" s="73"/>
      <c r="AH38" s="73"/>
      <c r="AI38" s="73"/>
      <c r="AJ38" s="73"/>
      <c r="AK38" s="73"/>
      <c r="AL38" s="73"/>
      <c r="AM38" s="73"/>
      <c r="AN38" s="73"/>
      <c r="AO38" s="73"/>
    </row>
    <row r="39" spans="1:41" ht="26.15" customHeight="1">
      <c r="A39" s="287" t="s">
        <v>60</v>
      </c>
      <c r="B39" s="289" t="s">
        <v>166</v>
      </c>
      <c r="C39" s="295" t="s">
        <v>167</v>
      </c>
      <c r="D39" s="297" t="s">
        <v>168</v>
      </c>
      <c r="E39" s="298"/>
      <c r="F39" s="298"/>
      <c r="G39" s="298"/>
      <c r="H39" s="298"/>
      <c r="I39" s="298"/>
      <c r="J39" s="298"/>
      <c r="K39" s="298"/>
      <c r="L39" s="298"/>
      <c r="M39" s="298"/>
      <c r="N39" s="298"/>
      <c r="O39" s="298"/>
      <c r="P39" s="299"/>
      <c r="Q39" s="289" t="s">
        <v>169</v>
      </c>
      <c r="R39" s="289"/>
      <c r="S39" s="289"/>
      <c r="T39" s="289"/>
      <c r="U39" s="289"/>
      <c r="V39" s="289"/>
      <c r="W39" s="289"/>
      <c r="X39" s="289"/>
      <c r="Y39" s="289"/>
      <c r="Z39" s="289"/>
      <c r="AA39" s="289"/>
      <c r="AB39" s="289"/>
      <c r="AC39" s="289"/>
      <c r="AD39" s="289"/>
      <c r="AE39" s="310"/>
      <c r="AG39" s="73"/>
      <c r="AH39" s="73"/>
      <c r="AI39" s="73"/>
      <c r="AJ39" s="73"/>
      <c r="AK39" s="73"/>
      <c r="AL39" s="73"/>
      <c r="AM39" s="73"/>
      <c r="AN39" s="73"/>
      <c r="AO39" s="73"/>
    </row>
    <row r="40" spans="1:41" ht="26.15" customHeight="1">
      <c r="A40" s="288"/>
      <c r="B40" s="290"/>
      <c r="C40" s="296"/>
      <c r="D40" s="68" t="s">
        <v>170</v>
      </c>
      <c r="E40" s="68" t="s">
        <v>171</v>
      </c>
      <c r="F40" s="68" t="s">
        <v>172</v>
      </c>
      <c r="G40" s="68" t="s">
        <v>173</v>
      </c>
      <c r="H40" s="68" t="s">
        <v>174</v>
      </c>
      <c r="I40" s="68" t="s">
        <v>175</v>
      </c>
      <c r="J40" s="68" t="s">
        <v>176</v>
      </c>
      <c r="K40" s="68" t="s">
        <v>177</v>
      </c>
      <c r="L40" s="68" t="s">
        <v>178</v>
      </c>
      <c r="M40" s="68" t="s">
        <v>179</v>
      </c>
      <c r="N40" s="68" t="s">
        <v>180</v>
      </c>
      <c r="O40" s="68" t="s">
        <v>181</v>
      </c>
      <c r="P40" s="68" t="s">
        <v>182</v>
      </c>
      <c r="Q40" s="264" t="s">
        <v>183</v>
      </c>
      <c r="R40" s="265"/>
      <c r="S40" s="265"/>
      <c r="T40" s="265"/>
      <c r="U40" s="265"/>
      <c r="V40" s="265"/>
      <c r="W40" s="265"/>
      <c r="X40" s="294"/>
      <c r="Y40" s="264" t="s">
        <v>68</v>
      </c>
      <c r="Z40" s="265"/>
      <c r="AA40" s="265"/>
      <c r="AB40" s="265"/>
      <c r="AC40" s="265"/>
      <c r="AD40" s="265"/>
      <c r="AE40" s="266"/>
      <c r="AG40" s="79"/>
      <c r="AH40" s="79"/>
      <c r="AI40" s="79"/>
      <c r="AJ40" s="79"/>
      <c r="AK40" s="79"/>
      <c r="AL40" s="79"/>
      <c r="AM40" s="79"/>
      <c r="AN40" s="79"/>
      <c r="AO40" s="79"/>
    </row>
    <row r="41" spans="1:41" ht="98" customHeight="1">
      <c r="A41" s="403" t="s">
        <v>204</v>
      </c>
      <c r="B41" s="393">
        <v>0.05</v>
      </c>
      <c r="C41" s="80" t="s">
        <v>48</v>
      </c>
      <c r="D41" s="81"/>
      <c r="E41" s="81"/>
      <c r="F41" s="81"/>
      <c r="G41" s="81"/>
      <c r="H41" s="81"/>
      <c r="I41" s="81"/>
      <c r="J41" s="166">
        <v>0.16</v>
      </c>
      <c r="K41" s="166">
        <v>0.16</v>
      </c>
      <c r="L41" s="166">
        <v>0.17</v>
      </c>
      <c r="M41" s="166">
        <v>0.17</v>
      </c>
      <c r="N41" s="166">
        <v>0.17</v>
      </c>
      <c r="O41" s="166">
        <v>0.17</v>
      </c>
      <c r="P41" s="82">
        <f>SUM(D41:O41)</f>
        <v>1</v>
      </c>
      <c r="Q41" s="425" t="s">
        <v>780</v>
      </c>
      <c r="R41" s="426"/>
      <c r="S41" s="426"/>
      <c r="T41" s="426"/>
      <c r="U41" s="426"/>
      <c r="V41" s="426"/>
      <c r="W41" s="426"/>
      <c r="X41" s="427"/>
      <c r="Y41" s="411" t="s">
        <v>684</v>
      </c>
      <c r="Z41" s="412"/>
      <c r="AA41" s="412"/>
      <c r="AB41" s="412"/>
      <c r="AC41" s="412"/>
      <c r="AD41" s="412"/>
      <c r="AE41" s="413"/>
      <c r="AG41" s="83"/>
      <c r="AH41" s="83"/>
      <c r="AI41" s="83"/>
      <c r="AJ41" s="83"/>
      <c r="AK41" s="83"/>
      <c r="AL41" s="83"/>
      <c r="AM41" s="83"/>
      <c r="AN41" s="83"/>
      <c r="AO41" s="83"/>
    </row>
    <row r="42" spans="1:41" ht="98" customHeight="1">
      <c r="A42" s="440"/>
      <c r="B42" s="393"/>
      <c r="C42" s="84" t="s">
        <v>50</v>
      </c>
      <c r="D42" s="85"/>
      <c r="E42" s="85"/>
      <c r="F42" s="85"/>
      <c r="G42" s="85"/>
      <c r="H42" s="85"/>
      <c r="I42" s="85"/>
      <c r="J42" s="85">
        <v>0.16</v>
      </c>
      <c r="K42" s="85">
        <v>0.16</v>
      </c>
      <c r="L42" s="85"/>
      <c r="M42" s="85"/>
      <c r="N42" s="85"/>
      <c r="O42" s="85"/>
      <c r="P42" s="82">
        <f>SUM(D42:O42)</f>
        <v>0.32</v>
      </c>
      <c r="Q42" s="428"/>
      <c r="R42" s="429"/>
      <c r="S42" s="429"/>
      <c r="T42" s="429"/>
      <c r="U42" s="429"/>
      <c r="V42" s="429"/>
      <c r="W42" s="429"/>
      <c r="X42" s="430"/>
      <c r="Y42" s="422"/>
      <c r="Z42" s="423"/>
      <c r="AA42" s="423"/>
      <c r="AB42" s="423"/>
      <c r="AC42" s="423"/>
      <c r="AD42" s="423"/>
      <c r="AE42" s="424"/>
    </row>
    <row r="43" spans="1:41" ht="81.650000000000006" customHeight="1">
      <c r="A43" s="278" t="s">
        <v>205</v>
      </c>
      <c r="B43" s="393">
        <v>0.05</v>
      </c>
      <c r="C43" s="80" t="s">
        <v>48</v>
      </c>
      <c r="D43" s="81"/>
      <c r="E43" s="81"/>
      <c r="F43" s="81"/>
      <c r="G43" s="81"/>
      <c r="H43" s="81"/>
      <c r="I43" s="81"/>
      <c r="J43" s="166">
        <v>0.16</v>
      </c>
      <c r="K43" s="166">
        <v>0.16</v>
      </c>
      <c r="L43" s="166">
        <v>0.17</v>
      </c>
      <c r="M43" s="166">
        <v>0.17</v>
      </c>
      <c r="N43" s="166">
        <v>0.17</v>
      </c>
      <c r="O43" s="166">
        <v>0.17</v>
      </c>
      <c r="P43" s="82">
        <f t="shared" ref="P43:P44" si="1">SUM(D43:O43)</f>
        <v>1</v>
      </c>
      <c r="Q43" s="425" t="s">
        <v>779</v>
      </c>
      <c r="R43" s="426"/>
      <c r="S43" s="426"/>
      <c r="T43" s="426"/>
      <c r="U43" s="426"/>
      <c r="V43" s="426"/>
      <c r="W43" s="426"/>
      <c r="X43" s="427"/>
      <c r="Y43" s="431" t="s">
        <v>685</v>
      </c>
      <c r="Z43" s="432"/>
      <c r="AA43" s="432"/>
      <c r="AB43" s="432"/>
      <c r="AC43" s="432"/>
      <c r="AD43" s="432"/>
      <c r="AE43" s="433"/>
    </row>
    <row r="44" spans="1:41" ht="86.15" customHeight="1" thickBot="1">
      <c r="A44" s="279"/>
      <c r="B44" s="394"/>
      <c r="C44" s="158" t="s">
        <v>50</v>
      </c>
      <c r="D44" s="159"/>
      <c r="E44" s="159"/>
      <c r="F44" s="159"/>
      <c r="G44" s="159"/>
      <c r="H44" s="159"/>
      <c r="I44" s="159"/>
      <c r="J44" s="159">
        <v>0.16</v>
      </c>
      <c r="K44" s="159">
        <v>0.16</v>
      </c>
      <c r="L44" s="159"/>
      <c r="M44" s="159"/>
      <c r="N44" s="159"/>
      <c r="O44" s="159"/>
      <c r="P44" s="160">
        <f t="shared" si="1"/>
        <v>0.32</v>
      </c>
      <c r="Q44" s="437"/>
      <c r="R44" s="438"/>
      <c r="S44" s="438"/>
      <c r="T44" s="438"/>
      <c r="U44" s="438"/>
      <c r="V44" s="438"/>
      <c r="W44" s="438"/>
      <c r="X44" s="439"/>
      <c r="Y44" s="434"/>
      <c r="Z44" s="435"/>
      <c r="AA44" s="435"/>
      <c r="AB44" s="435"/>
      <c r="AC44" s="435"/>
      <c r="AD44" s="435"/>
      <c r="AE44" s="436"/>
    </row>
    <row r="45" spans="1:41">
      <c r="A45" s="15" t="s">
        <v>192</v>
      </c>
    </row>
  </sheetData>
  <mergeCells count="75">
    <mergeCell ref="Y43:AE44"/>
    <mergeCell ref="AC35:AE36"/>
    <mergeCell ref="A43:A44"/>
    <mergeCell ref="B43:B44"/>
    <mergeCell ref="Q43:X44"/>
    <mergeCell ref="Y41:AE42"/>
    <mergeCell ref="A38:AE38"/>
    <mergeCell ref="A39:A40"/>
    <mergeCell ref="B39:B40"/>
    <mergeCell ref="C39:C40"/>
    <mergeCell ref="D39:P39"/>
    <mergeCell ref="Q39:AE39"/>
    <mergeCell ref="Q40:X40"/>
    <mergeCell ref="Y40:AE40"/>
    <mergeCell ref="A41:A42"/>
    <mergeCell ref="B41:B42"/>
    <mergeCell ref="Q41:X42"/>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Q41 Q35 Q43 Y35 AC35" xr:uid="{E6C6AD46-1DDF-46F9-8FD1-B7739F2C10DF}">
      <formula1>2000</formula1>
    </dataValidation>
    <dataValidation type="textLength" operator="lessThanOrEqual" allowBlank="1" showInputMessage="1" showErrorMessage="1" errorTitle="Máximo 2.000 caracteres" error="Máximo 2.000 caracteres" promptTitle="2.000 caracteres" sqref="Q30:Q31" xr:uid="{1B8C887B-C941-4A5E-882F-1DD9C4C4FD07}">
      <formula1>2000</formula1>
    </dataValidation>
    <dataValidation type="list" allowBlank="1" showInputMessage="1" showErrorMessage="1" sqref="C7:C9" xr:uid="{4DBCEFD8-4505-488F-8EAE-9CCC33A786BF}">
      <formula1>$B$21:$M$21</formula1>
    </dataValidation>
  </dataValidations>
  <hyperlinks>
    <hyperlink ref="Y41" r:id="rId1" xr:uid="{631C4D7E-CCB0-455D-961E-3B0C5FE8AEA6}"/>
    <hyperlink ref="Y43" r:id="rId2" xr:uid="{216BAEBF-C3F3-495A-918A-3BCB154F1EE9}"/>
  </hyperlinks>
  <pageMargins left="0.25" right="0.25" top="0.75" bottom="0.75" header="0.3" footer="0.3"/>
  <pageSetup scale="21" orientation="landscape" r:id="rId3"/>
  <drawing r:id="rId4"/>
  <extLst>
    <ext xmlns:x14="http://schemas.microsoft.com/office/spreadsheetml/2009/9/main" uri="{CCE6A557-97BC-4b89-ADB6-D9C93CAAB3DF}">
      <x14:dataValidations xmlns:xm="http://schemas.microsoft.com/office/excel/2006/main" count="4">
        <x14:dataValidation type="list" allowBlank="1" showInputMessage="1" showErrorMessage="1" xr:uid="{9BDC8D85-694E-47F0-99B0-CA790D42B14E}">
          <x14:formula1>
            <xm:f>listas!$D$2:$D$15</xm:f>
          </x14:formula1>
          <xm:sqref>C11:AE13</xm:sqref>
        </x14:dataValidation>
        <x14:dataValidation type="list" allowBlank="1" showInputMessage="1" showErrorMessage="1" xr:uid="{89B11DE2-8F2A-43A5-B681-34E5E5DB6D48}">
          <x14:formula1>
            <xm:f>listas!$A$2:$A$6</xm:f>
          </x14:formula1>
          <xm:sqref>C15:K15</xm:sqref>
        </x14:dataValidation>
        <x14:dataValidation type="list" allowBlank="1" showInputMessage="1" showErrorMessage="1" xr:uid="{53C67EB5-AC38-4C57-A715-884293C38085}">
          <x14:formula1>
            <xm:f>listas!$B$2:$B$8</xm:f>
          </x14:formula1>
          <xm:sqref>R15:X15</xm:sqref>
        </x14:dataValidation>
        <x14:dataValidation type="list" allowBlank="1" showInputMessage="1" showErrorMessage="1" xr:uid="{CA578091-0A9F-40E5-8F49-0BAE7AE993F4}">
          <x14:formula1>
            <xm:f>listas!$C$2:$C$20</xm:f>
          </x14:formula1>
          <xm:sqref>AA15:AE15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A77FC-B730-419B-9870-DAB5EF4C91DA}">
  <sheetPr>
    <tabColor rgb="FF00B050"/>
    <pageSetUpPr fitToPage="1"/>
  </sheetPr>
  <dimension ref="A1:AO47"/>
  <sheetViews>
    <sheetView showGridLines="0" topLeftCell="H35" zoomScale="60" zoomScaleNormal="60" workbookViewId="0">
      <selection activeCell="Q35" sqref="Q35:T36"/>
    </sheetView>
  </sheetViews>
  <sheetFormatPr baseColWidth="10" defaultColWidth="10.81640625" defaultRowHeight="14"/>
  <cols>
    <col min="1" max="1" width="38.453125" style="15" customWidth="1"/>
    <col min="2" max="15" width="20.54296875" style="15" customWidth="1"/>
    <col min="16" max="16" width="32.453125" style="15" customWidth="1"/>
    <col min="17" max="27" width="18.1796875" style="15" customWidth="1"/>
    <col min="28" max="28" width="22.54296875" style="15" customWidth="1"/>
    <col min="29" max="29" width="19" style="15" customWidth="1"/>
    <col min="30" max="30" width="19.453125" style="15" customWidth="1"/>
    <col min="31" max="31" width="20.54296875" style="15" customWidth="1"/>
    <col min="32" max="32" width="22.81640625" style="15" customWidth="1"/>
    <col min="33" max="33" width="18.453125" style="15" bestFit="1" customWidth="1"/>
    <col min="34" max="34" width="8.453125" style="15" customWidth="1"/>
    <col min="35" max="35" width="18.453125" style="15" bestFit="1" customWidth="1"/>
    <col min="36" max="36" width="5.54296875" style="15" customWidth="1"/>
    <col min="37" max="37" width="18.453125" style="15" bestFit="1" customWidth="1"/>
    <col min="38" max="38" width="4.54296875" style="15" customWidth="1"/>
    <col min="39" max="39" width="23" style="15" bestFit="1" customWidth="1"/>
    <col min="40" max="40" width="10.81640625" style="15"/>
    <col min="41" max="41" width="18.453125" style="15" bestFit="1" customWidth="1"/>
    <col min="42" max="42" width="16.1796875" style="15" customWidth="1"/>
    <col min="43" max="16384" width="10.81640625" style="15"/>
  </cols>
  <sheetData>
    <row r="1" spans="1:31" ht="32.25" customHeight="1" thickBot="1">
      <c r="A1" s="359"/>
      <c r="B1" s="362" t="s">
        <v>121</v>
      </c>
      <c r="C1" s="363"/>
      <c r="D1" s="363"/>
      <c r="E1" s="363"/>
      <c r="F1" s="363"/>
      <c r="G1" s="363"/>
      <c r="H1" s="363"/>
      <c r="I1" s="363"/>
      <c r="J1" s="363"/>
      <c r="K1" s="363"/>
      <c r="L1" s="363"/>
      <c r="M1" s="363"/>
      <c r="N1" s="363"/>
      <c r="O1" s="363"/>
      <c r="P1" s="363"/>
      <c r="Q1" s="363"/>
      <c r="R1" s="363"/>
      <c r="S1" s="363"/>
      <c r="T1" s="363"/>
      <c r="U1" s="363"/>
      <c r="V1" s="363"/>
      <c r="W1" s="363"/>
      <c r="X1" s="363"/>
      <c r="Y1" s="363"/>
      <c r="Z1" s="363"/>
      <c r="AA1" s="364"/>
      <c r="AB1" s="371" t="s">
        <v>122</v>
      </c>
      <c r="AC1" s="372"/>
      <c r="AD1" s="372"/>
      <c r="AE1" s="373"/>
    </row>
    <row r="2" spans="1:31" ht="30.75" customHeight="1" thickBot="1">
      <c r="A2" s="360"/>
      <c r="B2" s="362" t="s">
        <v>123</v>
      </c>
      <c r="C2" s="363"/>
      <c r="D2" s="363"/>
      <c r="E2" s="363"/>
      <c r="F2" s="363"/>
      <c r="G2" s="363"/>
      <c r="H2" s="363"/>
      <c r="I2" s="363"/>
      <c r="J2" s="363"/>
      <c r="K2" s="363"/>
      <c r="L2" s="363"/>
      <c r="M2" s="363"/>
      <c r="N2" s="363"/>
      <c r="O2" s="363"/>
      <c r="P2" s="363"/>
      <c r="Q2" s="363"/>
      <c r="R2" s="363"/>
      <c r="S2" s="363"/>
      <c r="T2" s="363"/>
      <c r="U2" s="363"/>
      <c r="V2" s="363"/>
      <c r="W2" s="363"/>
      <c r="X2" s="363"/>
      <c r="Y2" s="363"/>
      <c r="Z2" s="363"/>
      <c r="AA2" s="364"/>
      <c r="AB2" s="371" t="s">
        <v>124</v>
      </c>
      <c r="AC2" s="372"/>
      <c r="AD2" s="372"/>
      <c r="AE2" s="373"/>
    </row>
    <row r="3" spans="1:31" ht="24" customHeight="1" thickBot="1">
      <c r="A3" s="360"/>
      <c r="B3" s="365" t="s">
        <v>125</v>
      </c>
      <c r="C3" s="366"/>
      <c r="D3" s="366"/>
      <c r="E3" s="366"/>
      <c r="F3" s="366"/>
      <c r="G3" s="366"/>
      <c r="H3" s="366"/>
      <c r="I3" s="366"/>
      <c r="J3" s="366"/>
      <c r="K3" s="366"/>
      <c r="L3" s="366"/>
      <c r="M3" s="366"/>
      <c r="N3" s="366"/>
      <c r="O3" s="366"/>
      <c r="P3" s="366"/>
      <c r="Q3" s="366"/>
      <c r="R3" s="366"/>
      <c r="S3" s="366"/>
      <c r="T3" s="366"/>
      <c r="U3" s="366"/>
      <c r="V3" s="366"/>
      <c r="W3" s="366"/>
      <c r="X3" s="366"/>
      <c r="Y3" s="366"/>
      <c r="Z3" s="366"/>
      <c r="AA3" s="367"/>
      <c r="AB3" s="371" t="s">
        <v>126</v>
      </c>
      <c r="AC3" s="372"/>
      <c r="AD3" s="372"/>
      <c r="AE3" s="373"/>
    </row>
    <row r="4" spans="1:31" ht="21.75" customHeight="1" thickBot="1">
      <c r="A4" s="361"/>
      <c r="B4" s="368"/>
      <c r="C4" s="369"/>
      <c r="D4" s="369"/>
      <c r="E4" s="369"/>
      <c r="F4" s="369"/>
      <c r="G4" s="369"/>
      <c r="H4" s="369"/>
      <c r="I4" s="369"/>
      <c r="J4" s="369"/>
      <c r="K4" s="369"/>
      <c r="L4" s="369"/>
      <c r="M4" s="369"/>
      <c r="N4" s="369"/>
      <c r="O4" s="369"/>
      <c r="P4" s="369"/>
      <c r="Q4" s="369"/>
      <c r="R4" s="369"/>
      <c r="S4" s="369"/>
      <c r="T4" s="369"/>
      <c r="U4" s="369"/>
      <c r="V4" s="369"/>
      <c r="W4" s="369"/>
      <c r="X4" s="369"/>
      <c r="Y4" s="369"/>
      <c r="Z4" s="369"/>
      <c r="AA4" s="370"/>
      <c r="AB4" s="374" t="s">
        <v>127</v>
      </c>
      <c r="AC4" s="375"/>
      <c r="AD4" s="375"/>
      <c r="AE4" s="376"/>
    </row>
    <row r="5" spans="1:31" ht="9" customHeight="1" thickBot="1">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ustomHeight="1">
      <c r="A7" s="316" t="s">
        <v>4</v>
      </c>
      <c r="B7" s="317"/>
      <c r="C7" s="354" t="s">
        <v>147</v>
      </c>
      <c r="D7" s="316" t="s">
        <v>6</v>
      </c>
      <c r="E7" s="322"/>
      <c r="F7" s="322"/>
      <c r="G7" s="322"/>
      <c r="H7" s="317"/>
      <c r="I7" s="346">
        <v>45544</v>
      </c>
      <c r="J7" s="347"/>
      <c r="K7" s="316" t="s">
        <v>8</v>
      </c>
      <c r="L7" s="317"/>
      <c r="M7" s="338" t="s">
        <v>129</v>
      </c>
      <c r="N7" s="339"/>
      <c r="O7" s="327"/>
      <c r="P7" s="328"/>
      <c r="Q7" s="20"/>
      <c r="R7" s="20"/>
      <c r="S7" s="20"/>
      <c r="T7" s="20"/>
      <c r="U7" s="20"/>
      <c r="V7" s="20"/>
      <c r="W7" s="20"/>
      <c r="X7" s="20"/>
      <c r="Y7" s="20"/>
      <c r="Z7" s="21"/>
      <c r="AA7" s="20"/>
      <c r="AB7" s="20"/>
      <c r="AD7" s="22"/>
      <c r="AE7" s="23"/>
    </row>
    <row r="8" spans="1:31" ht="15" customHeight="1">
      <c r="A8" s="318"/>
      <c r="B8" s="319"/>
      <c r="C8" s="355"/>
      <c r="D8" s="318"/>
      <c r="E8" s="323"/>
      <c r="F8" s="323"/>
      <c r="G8" s="323"/>
      <c r="H8" s="319"/>
      <c r="I8" s="348"/>
      <c r="J8" s="349"/>
      <c r="K8" s="318"/>
      <c r="L8" s="319"/>
      <c r="M8" s="357" t="s">
        <v>130</v>
      </c>
      <c r="N8" s="358"/>
      <c r="O8" s="340"/>
      <c r="P8" s="341"/>
      <c r="Q8" s="20"/>
      <c r="R8" s="20"/>
      <c r="S8" s="20"/>
      <c r="T8" s="20"/>
      <c r="U8" s="20"/>
      <c r="V8" s="20"/>
      <c r="W8" s="20"/>
      <c r="X8" s="20"/>
      <c r="Y8" s="20"/>
      <c r="Z8" s="21"/>
      <c r="AA8" s="20"/>
      <c r="AB8" s="20"/>
      <c r="AD8" s="22"/>
      <c r="AE8" s="23"/>
    </row>
    <row r="9" spans="1:31" ht="15.75" customHeight="1" thickBot="1">
      <c r="A9" s="320"/>
      <c r="B9" s="321"/>
      <c r="C9" s="356"/>
      <c r="D9" s="320"/>
      <c r="E9" s="324"/>
      <c r="F9" s="324"/>
      <c r="G9" s="324"/>
      <c r="H9" s="321"/>
      <c r="I9" s="350"/>
      <c r="J9" s="351"/>
      <c r="K9" s="320"/>
      <c r="L9" s="321"/>
      <c r="M9" s="342" t="s">
        <v>131</v>
      </c>
      <c r="N9" s="343"/>
      <c r="O9" s="344" t="s">
        <v>132</v>
      </c>
      <c r="P9" s="345"/>
      <c r="Q9" s="20"/>
      <c r="R9" s="20"/>
      <c r="S9" s="20"/>
      <c r="T9" s="20"/>
      <c r="U9" s="20"/>
      <c r="V9" s="20"/>
      <c r="W9" s="20"/>
      <c r="X9" s="20"/>
      <c r="Y9" s="20"/>
      <c r="Z9" s="21"/>
      <c r="AA9" s="20"/>
      <c r="AB9" s="20"/>
      <c r="AD9" s="22"/>
      <c r="AE9" s="23"/>
    </row>
    <row r="10" spans="1:31" ht="15" customHeight="1" thickBot="1">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c r="A11" s="316" t="s">
        <v>10</v>
      </c>
      <c r="B11" s="317"/>
      <c r="C11" s="291" t="s">
        <v>133</v>
      </c>
      <c r="D11" s="292"/>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3"/>
    </row>
    <row r="12" spans="1:31" ht="15" customHeight="1">
      <c r="A12" s="318"/>
      <c r="B12" s="319"/>
      <c r="C12" s="329"/>
      <c r="D12" s="330"/>
      <c r="E12" s="330"/>
      <c r="F12" s="330"/>
      <c r="G12" s="330"/>
      <c r="H12" s="330"/>
      <c r="I12" s="330"/>
      <c r="J12" s="330"/>
      <c r="K12" s="330"/>
      <c r="L12" s="330"/>
      <c r="M12" s="330"/>
      <c r="N12" s="330"/>
      <c r="O12" s="330"/>
      <c r="P12" s="330"/>
      <c r="Q12" s="330"/>
      <c r="R12" s="330"/>
      <c r="S12" s="330"/>
      <c r="T12" s="330"/>
      <c r="U12" s="330"/>
      <c r="V12" s="330"/>
      <c r="W12" s="330"/>
      <c r="X12" s="330"/>
      <c r="Y12" s="330"/>
      <c r="Z12" s="330"/>
      <c r="AA12" s="330"/>
      <c r="AB12" s="330"/>
      <c r="AC12" s="330"/>
      <c r="AD12" s="330"/>
      <c r="AE12" s="331"/>
    </row>
    <row r="13" spans="1:31" ht="15" customHeight="1" thickBot="1">
      <c r="A13" s="320"/>
      <c r="B13" s="321"/>
      <c r="C13" s="332"/>
      <c r="D13" s="333"/>
      <c r="E13" s="333"/>
      <c r="F13" s="333"/>
      <c r="G13" s="333"/>
      <c r="H13" s="333"/>
      <c r="I13" s="333"/>
      <c r="J13" s="333"/>
      <c r="K13" s="333"/>
      <c r="L13" s="333"/>
      <c r="M13" s="333"/>
      <c r="N13" s="333"/>
      <c r="O13" s="333"/>
      <c r="P13" s="333"/>
      <c r="Q13" s="333"/>
      <c r="R13" s="333"/>
      <c r="S13" s="333"/>
      <c r="T13" s="333"/>
      <c r="U13" s="333"/>
      <c r="V13" s="333"/>
      <c r="W13" s="333"/>
      <c r="X13" s="333"/>
      <c r="Y13" s="333"/>
      <c r="Z13" s="333"/>
      <c r="AA13" s="333"/>
      <c r="AB13" s="333"/>
      <c r="AC13" s="333"/>
      <c r="AD13" s="333"/>
      <c r="AE13" s="334"/>
    </row>
    <row r="14" spans="1:31" ht="9" customHeight="1" thickBot="1">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2.15" customHeight="1" thickBot="1">
      <c r="A15" s="325" t="s">
        <v>12</v>
      </c>
      <c r="B15" s="326"/>
      <c r="C15" s="335" t="s">
        <v>134</v>
      </c>
      <c r="D15" s="336"/>
      <c r="E15" s="336"/>
      <c r="F15" s="336"/>
      <c r="G15" s="336"/>
      <c r="H15" s="336"/>
      <c r="I15" s="336"/>
      <c r="J15" s="336"/>
      <c r="K15" s="337"/>
      <c r="L15" s="352" t="s">
        <v>14</v>
      </c>
      <c r="M15" s="385"/>
      <c r="N15" s="385"/>
      <c r="O15" s="385"/>
      <c r="P15" s="385"/>
      <c r="Q15" s="353"/>
      <c r="R15" s="386" t="s">
        <v>135</v>
      </c>
      <c r="S15" s="387"/>
      <c r="T15" s="387"/>
      <c r="U15" s="387"/>
      <c r="V15" s="387"/>
      <c r="W15" s="387"/>
      <c r="X15" s="388"/>
      <c r="Y15" s="352" t="s">
        <v>15</v>
      </c>
      <c r="Z15" s="353"/>
      <c r="AA15" s="377" t="s">
        <v>198</v>
      </c>
      <c r="AB15" s="378"/>
      <c r="AC15" s="378"/>
      <c r="AD15" s="378"/>
      <c r="AE15" s="379"/>
    </row>
    <row r="16" spans="1:31" ht="9" customHeight="1" thickBot="1">
      <c r="A16" s="24"/>
      <c r="B16" s="20"/>
      <c r="C16" s="390"/>
      <c r="D16" s="390"/>
      <c r="E16" s="390"/>
      <c r="F16" s="390"/>
      <c r="G16" s="390"/>
      <c r="H16" s="390"/>
      <c r="I16" s="390"/>
      <c r="J16" s="390"/>
      <c r="K16" s="390"/>
      <c r="L16" s="390"/>
      <c r="M16" s="390"/>
      <c r="N16" s="390"/>
      <c r="O16" s="390"/>
      <c r="P16" s="390"/>
      <c r="Q16" s="390"/>
      <c r="R16" s="390"/>
      <c r="S16" s="390"/>
      <c r="T16" s="390"/>
      <c r="U16" s="390"/>
      <c r="V16" s="390"/>
      <c r="W16" s="390"/>
      <c r="X16" s="390"/>
      <c r="Y16" s="390"/>
      <c r="Z16" s="390"/>
      <c r="AA16" s="390"/>
      <c r="AB16" s="390"/>
      <c r="AD16" s="22"/>
      <c r="AE16" s="23"/>
    </row>
    <row r="17" spans="1:33" s="40" customFormat="1" ht="37.5" customHeight="1" thickBot="1">
      <c r="A17" s="325" t="s">
        <v>17</v>
      </c>
      <c r="B17" s="326"/>
      <c r="C17" s="377" t="s">
        <v>206</v>
      </c>
      <c r="D17" s="378"/>
      <c r="E17" s="378"/>
      <c r="F17" s="378"/>
      <c r="G17" s="378"/>
      <c r="H17" s="378"/>
      <c r="I17" s="378"/>
      <c r="J17" s="378"/>
      <c r="K17" s="378"/>
      <c r="L17" s="378"/>
      <c r="M17" s="378"/>
      <c r="N17" s="378"/>
      <c r="O17" s="378"/>
      <c r="P17" s="378"/>
      <c r="Q17" s="378"/>
      <c r="R17" s="378"/>
      <c r="S17" s="378"/>
      <c r="T17" s="378"/>
      <c r="U17" s="378"/>
      <c r="V17" s="378"/>
      <c r="W17" s="378"/>
      <c r="X17" s="378"/>
      <c r="Y17" s="378"/>
      <c r="Z17" s="378"/>
      <c r="AA17" s="378"/>
      <c r="AB17" s="378"/>
      <c r="AC17" s="378"/>
      <c r="AD17" s="378"/>
      <c r="AE17" s="379"/>
    </row>
    <row r="18" spans="1:33" ht="16.5" customHeight="1" thickBot="1">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5" customHeight="1" thickBot="1">
      <c r="A19" s="352" t="s">
        <v>138</v>
      </c>
      <c r="B19" s="385"/>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53"/>
      <c r="AF19" s="44"/>
    </row>
    <row r="20" spans="1:33" ht="32.15" customHeight="1" thickBot="1">
      <c r="A20" s="45" t="s">
        <v>19</v>
      </c>
      <c r="B20" s="382" t="s">
        <v>139</v>
      </c>
      <c r="C20" s="383"/>
      <c r="D20" s="383"/>
      <c r="E20" s="383"/>
      <c r="F20" s="383"/>
      <c r="G20" s="383"/>
      <c r="H20" s="383"/>
      <c r="I20" s="383"/>
      <c r="J20" s="383"/>
      <c r="K20" s="383"/>
      <c r="L20" s="383"/>
      <c r="M20" s="383"/>
      <c r="N20" s="383"/>
      <c r="O20" s="384"/>
      <c r="P20" s="352" t="s">
        <v>140</v>
      </c>
      <c r="Q20" s="385"/>
      <c r="R20" s="385"/>
      <c r="S20" s="385"/>
      <c r="T20" s="385"/>
      <c r="U20" s="385"/>
      <c r="V20" s="385"/>
      <c r="W20" s="385"/>
      <c r="X20" s="385"/>
      <c r="Y20" s="385"/>
      <c r="Z20" s="385"/>
      <c r="AA20" s="385"/>
      <c r="AB20" s="385"/>
      <c r="AC20" s="385"/>
      <c r="AD20" s="385"/>
      <c r="AE20" s="353"/>
      <c r="AF20" s="44"/>
    </row>
    <row r="21" spans="1:33" ht="32.15" customHeight="1" thickBot="1">
      <c r="A21" s="25"/>
      <c r="B21" s="46" t="s">
        <v>141</v>
      </c>
      <c r="C21" s="47" t="s">
        <v>142</v>
      </c>
      <c r="D21" s="47" t="s">
        <v>143</v>
      </c>
      <c r="E21" s="47" t="s">
        <v>144</v>
      </c>
      <c r="F21" s="47" t="s">
        <v>145</v>
      </c>
      <c r="G21" s="47" t="s">
        <v>146</v>
      </c>
      <c r="H21" s="47" t="s">
        <v>128</v>
      </c>
      <c r="I21" s="47" t="s">
        <v>147</v>
      </c>
      <c r="J21" s="47" t="s">
        <v>148</v>
      </c>
      <c r="K21" s="47" t="s">
        <v>149</v>
      </c>
      <c r="L21" s="47" t="s">
        <v>150</v>
      </c>
      <c r="M21" s="47" t="s">
        <v>151</v>
      </c>
      <c r="N21" s="47" t="s">
        <v>102</v>
      </c>
      <c r="O21" s="48" t="s">
        <v>100</v>
      </c>
      <c r="P21" s="49"/>
      <c r="Q21" s="46" t="s">
        <v>141</v>
      </c>
      <c r="R21" s="47" t="s">
        <v>142</v>
      </c>
      <c r="S21" s="47" t="s">
        <v>143</v>
      </c>
      <c r="T21" s="47" t="s">
        <v>144</v>
      </c>
      <c r="U21" s="47" t="s">
        <v>145</v>
      </c>
      <c r="V21" s="47" t="s">
        <v>146</v>
      </c>
      <c r="W21" s="47" t="s">
        <v>128</v>
      </c>
      <c r="X21" s="47" t="s">
        <v>147</v>
      </c>
      <c r="Y21" s="47" t="s">
        <v>148</v>
      </c>
      <c r="Z21" s="47" t="s">
        <v>149</v>
      </c>
      <c r="AA21" s="47" t="s">
        <v>150</v>
      </c>
      <c r="AB21" s="47" t="s">
        <v>151</v>
      </c>
      <c r="AC21" s="47" t="s">
        <v>102</v>
      </c>
      <c r="AD21" s="47" t="s">
        <v>152</v>
      </c>
      <c r="AE21" s="48" t="s">
        <v>153</v>
      </c>
      <c r="AF21" s="50"/>
    </row>
    <row r="22" spans="1:33" ht="32.15" customHeight="1">
      <c r="A22" s="51" t="s">
        <v>31</v>
      </c>
      <c r="B22" s="52"/>
      <c r="C22" s="53"/>
      <c r="D22" s="53"/>
      <c r="E22" s="53"/>
      <c r="F22" s="53"/>
      <c r="G22" s="53"/>
      <c r="H22" s="53"/>
      <c r="I22" s="53"/>
      <c r="J22" s="53"/>
      <c r="K22" s="53"/>
      <c r="L22" s="53"/>
      <c r="M22" s="53"/>
      <c r="N22" s="53">
        <f>SUM(B22:M22)</f>
        <v>0</v>
      </c>
      <c r="O22" s="54"/>
      <c r="P22" s="51" t="s">
        <v>27</v>
      </c>
      <c r="Q22" s="55"/>
      <c r="R22" s="56"/>
      <c r="S22" s="56"/>
      <c r="T22" s="56"/>
      <c r="U22" s="56"/>
      <c r="V22" s="56"/>
      <c r="W22" s="56"/>
      <c r="X22" s="236">
        <v>289071000</v>
      </c>
      <c r="Y22" s="236"/>
      <c r="Z22" s="236"/>
      <c r="AA22" s="236"/>
      <c r="AB22" s="236"/>
      <c r="AC22" s="236">
        <f>SUM(Q22:AB22)</f>
        <v>289071000</v>
      </c>
      <c r="AD22" s="106"/>
      <c r="AE22" s="163"/>
      <c r="AF22" s="50"/>
    </row>
    <row r="23" spans="1:33" ht="32.15" customHeight="1">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58"/>
      <c r="R23" s="59"/>
      <c r="S23" s="59"/>
      <c r="T23" s="59"/>
      <c r="U23" s="59"/>
      <c r="V23" s="59"/>
      <c r="W23" s="59">
        <v>0</v>
      </c>
      <c r="X23" s="236">
        <v>107994000</v>
      </c>
      <c r="Y23" s="236"/>
      <c r="Z23" s="236"/>
      <c r="AA23" s="236"/>
      <c r="AB23" s="236"/>
      <c r="AC23" s="234">
        <f>SUM(Q23:AB23)</f>
        <v>107994000</v>
      </c>
      <c r="AD23" s="235">
        <f>AC23/SUM(W22:X22)</f>
        <v>0.37358987930300858</v>
      </c>
      <c r="AE23" s="232">
        <f>AC23/AC22</f>
        <v>0.37358987930300858</v>
      </c>
      <c r="AF23" s="50"/>
    </row>
    <row r="24" spans="1:33" ht="32.15" customHeight="1">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58"/>
      <c r="R24" s="59"/>
      <c r="S24" s="59"/>
      <c r="T24" s="59"/>
      <c r="U24" s="59"/>
      <c r="V24" s="59"/>
      <c r="W24" s="59"/>
      <c r="X24" s="236"/>
      <c r="Y24" s="236">
        <v>37191000</v>
      </c>
      <c r="Z24" s="236">
        <v>62970000</v>
      </c>
      <c r="AA24" s="236">
        <v>62970000</v>
      </c>
      <c r="AB24" s="236">
        <f>+AA24*2</f>
        <v>125940000</v>
      </c>
      <c r="AC24" s="236">
        <f>SUM(Q24:AB24)</f>
        <v>289071000</v>
      </c>
      <c r="AD24" s="59"/>
      <c r="AE24" s="62"/>
      <c r="AF24" s="50"/>
    </row>
    <row r="25" spans="1:33" ht="32.15" customHeight="1" thickBot="1">
      <c r="A25" s="63" t="s">
        <v>25</v>
      </c>
      <c r="B25" s="64"/>
      <c r="C25" s="65"/>
      <c r="D25" s="65"/>
      <c r="E25" s="65"/>
      <c r="F25" s="65"/>
      <c r="G25" s="65"/>
      <c r="H25" s="65"/>
      <c r="I25" s="65"/>
      <c r="J25" s="65"/>
      <c r="K25" s="65"/>
      <c r="L25" s="65"/>
      <c r="M25" s="65"/>
      <c r="N25" s="65">
        <f>SUM(B25:M25)</f>
        <v>0</v>
      </c>
      <c r="O25" s="66" t="str">
        <f>IFERROR(N25/(SUMIF(B25:M25,"&gt;0",B24:M24))," ")</f>
        <v xml:space="preserve"> </v>
      </c>
      <c r="P25" s="63" t="s">
        <v>25</v>
      </c>
      <c r="Q25" s="64"/>
      <c r="R25" s="65"/>
      <c r="S25" s="65"/>
      <c r="T25" s="65"/>
      <c r="U25" s="65"/>
      <c r="V25" s="65"/>
      <c r="W25" s="65"/>
      <c r="X25" s="65"/>
      <c r="Y25" s="65"/>
      <c r="Z25" s="65"/>
      <c r="AA25" s="65"/>
      <c r="AB25" s="65"/>
      <c r="AC25" s="65"/>
      <c r="AD25" s="65">
        <f>AC25/SUM(W24:AB24)</f>
        <v>0</v>
      </c>
      <c r="AE25" s="164">
        <f>AC25/AC24</f>
        <v>0</v>
      </c>
      <c r="AF25" s="50"/>
    </row>
    <row r="26" spans="1:33" s="67" customFormat="1" ht="16.5" customHeight="1" thickBot="1"/>
    <row r="27" spans="1:33" ht="34" customHeight="1">
      <c r="A27" s="311" t="s">
        <v>154</v>
      </c>
      <c r="B27" s="312"/>
      <c r="C27" s="312"/>
      <c r="D27" s="312"/>
      <c r="E27" s="312"/>
      <c r="F27" s="312"/>
      <c r="G27" s="312"/>
      <c r="H27" s="312"/>
      <c r="I27" s="312"/>
      <c r="J27" s="312"/>
      <c r="K27" s="312"/>
      <c r="L27" s="312"/>
      <c r="M27" s="312"/>
      <c r="N27" s="312"/>
      <c r="O27" s="312"/>
      <c r="P27" s="312"/>
      <c r="Q27" s="312"/>
      <c r="R27" s="312"/>
      <c r="S27" s="312"/>
      <c r="T27" s="312"/>
      <c r="U27" s="312"/>
      <c r="V27" s="312"/>
      <c r="W27" s="312"/>
      <c r="X27" s="312"/>
      <c r="Y27" s="312"/>
      <c r="Z27" s="312"/>
      <c r="AA27" s="312"/>
      <c r="AB27" s="312"/>
      <c r="AC27" s="312"/>
      <c r="AD27" s="312"/>
      <c r="AE27" s="313"/>
    </row>
    <row r="28" spans="1:33" ht="15" customHeight="1">
      <c r="A28" s="288" t="s">
        <v>34</v>
      </c>
      <c r="B28" s="290" t="s">
        <v>36</v>
      </c>
      <c r="C28" s="290"/>
      <c r="D28" s="290" t="s">
        <v>155</v>
      </c>
      <c r="E28" s="290"/>
      <c r="F28" s="290"/>
      <c r="G28" s="290"/>
      <c r="H28" s="290"/>
      <c r="I28" s="290"/>
      <c r="J28" s="290"/>
      <c r="K28" s="290"/>
      <c r="L28" s="290"/>
      <c r="M28" s="290"/>
      <c r="N28" s="290"/>
      <c r="O28" s="290"/>
      <c r="P28" s="290" t="s">
        <v>102</v>
      </c>
      <c r="Q28" s="290" t="s">
        <v>156</v>
      </c>
      <c r="R28" s="290"/>
      <c r="S28" s="290"/>
      <c r="T28" s="290"/>
      <c r="U28" s="290"/>
      <c r="V28" s="290"/>
      <c r="W28" s="290"/>
      <c r="X28" s="290"/>
      <c r="Y28" s="290" t="s">
        <v>157</v>
      </c>
      <c r="Z28" s="290"/>
      <c r="AA28" s="290"/>
      <c r="AB28" s="290"/>
      <c r="AC28" s="290"/>
      <c r="AD28" s="290"/>
      <c r="AE28" s="314"/>
    </row>
    <row r="29" spans="1:33" ht="27" customHeight="1">
      <c r="A29" s="288"/>
      <c r="B29" s="290"/>
      <c r="C29" s="290"/>
      <c r="D29" s="68" t="s">
        <v>141</v>
      </c>
      <c r="E29" s="68" t="s">
        <v>142</v>
      </c>
      <c r="F29" s="68" t="s">
        <v>143</v>
      </c>
      <c r="G29" s="68" t="s">
        <v>144</v>
      </c>
      <c r="H29" s="68" t="s">
        <v>145</v>
      </c>
      <c r="I29" s="68" t="s">
        <v>146</v>
      </c>
      <c r="J29" s="68" t="s">
        <v>128</v>
      </c>
      <c r="K29" s="68" t="s">
        <v>147</v>
      </c>
      <c r="L29" s="68" t="s">
        <v>148</v>
      </c>
      <c r="M29" s="68" t="s">
        <v>149</v>
      </c>
      <c r="N29" s="68" t="s">
        <v>150</v>
      </c>
      <c r="O29" s="68" t="s">
        <v>151</v>
      </c>
      <c r="P29" s="290"/>
      <c r="Q29" s="290"/>
      <c r="R29" s="290"/>
      <c r="S29" s="290"/>
      <c r="T29" s="290"/>
      <c r="U29" s="290"/>
      <c r="V29" s="290"/>
      <c r="W29" s="290"/>
      <c r="X29" s="290"/>
      <c r="Y29" s="290"/>
      <c r="Z29" s="290"/>
      <c r="AA29" s="290"/>
      <c r="AB29" s="290"/>
      <c r="AC29" s="290"/>
      <c r="AD29" s="290"/>
      <c r="AE29" s="314"/>
    </row>
    <row r="30" spans="1:33" ht="218.25" customHeight="1" thickBot="1">
      <c r="A30" s="106"/>
      <c r="B30" s="389"/>
      <c r="C30" s="389"/>
      <c r="D30" s="16"/>
      <c r="E30" s="16"/>
      <c r="F30" s="16"/>
      <c r="G30" s="16"/>
      <c r="H30" s="16"/>
      <c r="I30" s="16"/>
      <c r="J30" s="16"/>
      <c r="K30" s="16"/>
      <c r="L30" s="16"/>
      <c r="M30" s="16"/>
      <c r="N30" s="16"/>
      <c r="O30" s="16"/>
      <c r="P30" s="69">
        <f>SUM(D30:O30)</f>
        <v>0</v>
      </c>
      <c r="Q30" s="441"/>
      <c r="R30" s="441"/>
      <c r="S30" s="441"/>
      <c r="T30" s="441"/>
      <c r="U30" s="441"/>
      <c r="V30" s="441"/>
      <c r="W30" s="441"/>
      <c r="X30" s="441"/>
      <c r="Y30" s="442"/>
      <c r="Z30" s="442"/>
      <c r="AA30" s="442"/>
      <c r="AB30" s="442"/>
      <c r="AC30" s="442"/>
      <c r="AD30" s="442"/>
      <c r="AE30" s="443"/>
      <c r="AF30" s="142"/>
      <c r="AG30" s="142"/>
    </row>
    <row r="31" spans="1:33" ht="12" customHeight="1" thickBot="1">
      <c r="A31" s="70"/>
      <c r="B31" s="71"/>
      <c r="C31" s="71"/>
      <c r="D31" s="27"/>
      <c r="E31" s="27"/>
      <c r="F31" s="27"/>
      <c r="G31" s="27"/>
      <c r="H31" s="27"/>
      <c r="I31" s="27"/>
      <c r="J31" s="27"/>
      <c r="K31" s="27"/>
      <c r="L31" s="27"/>
      <c r="M31" s="27"/>
      <c r="N31" s="27"/>
      <c r="O31" s="27"/>
      <c r="P31" s="72"/>
      <c r="Q31" s="143"/>
      <c r="R31" s="143"/>
      <c r="S31" s="143"/>
      <c r="T31" s="143"/>
      <c r="U31" s="143"/>
      <c r="V31" s="143"/>
      <c r="W31" s="143"/>
      <c r="X31" s="143"/>
      <c r="Y31" s="143"/>
      <c r="Z31" s="143"/>
      <c r="AA31" s="143"/>
      <c r="AB31" s="143"/>
      <c r="AC31" s="143"/>
      <c r="AD31" s="143"/>
      <c r="AE31" s="144"/>
      <c r="AF31" s="142"/>
      <c r="AG31" s="142"/>
    </row>
    <row r="32" spans="1:33" ht="45" customHeight="1">
      <c r="A32" s="291" t="s">
        <v>158</v>
      </c>
      <c r="B32" s="292"/>
      <c r="C32" s="292"/>
      <c r="D32" s="292"/>
      <c r="E32" s="292"/>
      <c r="F32" s="292"/>
      <c r="G32" s="292"/>
      <c r="H32" s="292"/>
      <c r="I32" s="292"/>
      <c r="J32" s="292"/>
      <c r="K32" s="292"/>
      <c r="L32" s="292"/>
      <c r="M32" s="292"/>
      <c r="N32" s="292"/>
      <c r="O32" s="292"/>
      <c r="P32" s="292"/>
      <c r="Q32" s="292"/>
      <c r="R32" s="292"/>
      <c r="S32" s="292"/>
      <c r="T32" s="292"/>
      <c r="U32" s="292"/>
      <c r="V32" s="292"/>
      <c r="W32" s="292"/>
      <c r="X32" s="292"/>
      <c r="Y32" s="292"/>
      <c r="Z32" s="292"/>
      <c r="AA32" s="292"/>
      <c r="AB32" s="292"/>
      <c r="AC32" s="292"/>
      <c r="AD32" s="292"/>
      <c r="AE32" s="293"/>
      <c r="AF32" s="142"/>
      <c r="AG32" s="142"/>
    </row>
    <row r="33" spans="1:41" ht="23.15" customHeight="1">
      <c r="A33" s="288" t="s">
        <v>44</v>
      </c>
      <c r="B33" s="290" t="s">
        <v>46</v>
      </c>
      <c r="C33" s="290" t="s">
        <v>36</v>
      </c>
      <c r="D33" s="290" t="s">
        <v>159</v>
      </c>
      <c r="E33" s="290"/>
      <c r="F33" s="290"/>
      <c r="G33" s="290"/>
      <c r="H33" s="290"/>
      <c r="I33" s="290"/>
      <c r="J33" s="290"/>
      <c r="K33" s="290"/>
      <c r="L33" s="290"/>
      <c r="M33" s="290"/>
      <c r="N33" s="290"/>
      <c r="O33" s="290"/>
      <c r="P33" s="290"/>
      <c r="Q33" s="290" t="s">
        <v>160</v>
      </c>
      <c r="R33" s="290"/>
      <c r="S33" s="290"/>
      <c r="T33" s="290"/>
      <c r="U33" s="290"/>
      <c r="V33" s="290"/>
      <c r="W33" s="290"/>
      <c r="X33" s="290"/>
      <c r="Y33" s="290"/>
      <c r="Z33" s="290"/>
      <c r="AA33" s="290"/>
      <c r="AB33" s="290"/>
      <c r="AC33" s="290"/>
      <c r="AD33" s="290"/>
      <c r="AE33" s="314"/>
      <c r="AF33" s="142"/>
      <c r="AG33" s="145"/>
      <c r="AH33" s="73"/>
      <c r="AI33" s="73"/>
      <c r="AJ33" s="73"/>
      <c r="AK33" s="73"/>
      <c r="AL33" s="73"/>
      <c r="AM33" s="73"/>
      <c r="AN33" s="73"/>
      <c r="AO33" s="73"/>
    </row>
    <row r="34" spans="1:41" ht="27" customHeight="1">
      <c r="A34" s="288"/>
      <c r="B34" s="290"/>
      <c r="C34" s="315"/>
      <c r="D34" s="68" t="s">
        <v>141</v>
      </c>
      <c r="E34" s="68" t="s">
        <v>142</v>
      </c>
      <c r="F34" s="68" t="s">
        <v>143</v>
      </c>
      <c r="G34" s="68" t="s">
        <v>144</v>
      </c>
      <c r="H34" s="68" t="s">
        <v>145</v>
      </c>
      <c r="I34" s="68" t="s">
        <v>146</v>
      </c>
      <c r="J34" s="68" t="s">
        <v>128</v>
      </c>
      <c r="K34" s="68" t="s">
        <v>147</v>
      </c>
      <c r="L34" s="68" t="s">
        <v>148</v>
      </c>
      <c r="M34" s="68" t="s">
        <v>149</v>
      </c>
      <c r="N34" s="68" t="s">
        <v>150</v>
      </c>
      <c r="O34" s="68" t="s">
        <v>151</v>
      </c>
      <c r="P34" s="68" t="s">
        <v>102</v>
      </c>
      <c r="Q34" s="264" t="s">
        <v>52</v>
      </c>
      <c r="R34" s="265"/>
      <c r="S34" s="265"/>
      <c r="T34" s="294"/>
      <c r="U34" s="290" t="s">
        <v>54</v>
      </c>
      <c r="V34" s="290"/>
      <c r="W34" s="290"/>
      <c r="X34" s="290"/>
      <c r="Y34" s="290" t="s">
        <v>56</v>
      </c>
      <c r="Z34" s="290"/>
      <c r="AA34" s="290"/>
      <c r="AB34" s="290"/>
      <c r="AC34" s="290" t="s">
        <v>58</v>
      </c>
      <c r="AD34" s="290"/>
      <c r="AE34" s="314"/>
      <c r="AF34" s="142"/>
      <c r="AG34" s="145"/>
      <c r="AH34" s="73"/>
      <c r="AI34" s="73"/>
      <c r="AJ34" s="73"/>
      <c r="AK34" s="73"/>
      <c r="AL34" s="73"/>
      <c r="AM34" s="73"/>
      <c r="AN34" s="73"/>
      <c r="AO34" s="73"/>
    </row>
    <row r="35" spans="1:41" ht="70" customHeight="1">
      <c r="A35" s="283" t="s">
        <v>206</v>
      </c>
      <c r="B35" s="285">
        <f>SUM(B41:B46)</f>
        <v>0.1</v>
      </c>
      <c r="C35" s="75" t="s">
        <v>48</v>
      </c>
      <c r="D35" s="74"/>
      <c r="E35" s="74"/>
      <c r="F35" s="74"/>
      <c r="G35" s="74"/>
      <c r="H35" s="74"/>
      <c r="I35" s="74"/>
      <c r="J35" s="238">
        <v>60</v>
      </c>
      <c r="K35" s="238">
        <v>0</v>
      </c>
      <c r="L35" s="238">
        <v>40</v>
      </c>
      <c r="M35" s="238">
        <v>135</v>
      </c>
      <c r="N35" s="238">
        <v>135</v>
      </c>
      <c r="O35" s="238">
        <v>130</v>
      </c>
      <c r="P35" s="165">
        <f>SUM(D35:O35)</f>
        <v>500</v>
      </c>
      <c r="Q35" s="444" t="s">
        <v>755</v>
      </c>
      <c r="R35" s="444"/>
      <c r="S35" s="444"/>
      <c r="T35" s="444"/>
      <c r="U35" s="444" t="s">
        <v>756</v>
      </c>
      <c r="V35" s="444"/>
      <c r="W35" s="444"/>
      <c r="X35" s="444"/>
      <c r="Y35" s="446" t="s">
        <v>194</v>
      </c>
      <c r="Z35" s="447"/>
      <c r="AA35" s="447"/>
      <c r="AB35" s="448"/>
      <c r="AC35" s="444" t="s">
        <v>676</v>
      </c>
      <c r="AD35" s="444"/>
      <c r="AE35" s="444"/>
      <c r="AF35" s="142"/>
      <c r="AG35" s="145"/>
      <c r="AH35" s="73"/>
      <c r="AI35" s="73"/>
      <c r="AJ35" s="73"/>
      <c r="AK35" s="73"/>
      <c r="AL35" s="73"/>
      <c r="AM35" s="73"/>
      <c r="AN35" s="73"/>
      <c r="AO35" s="73"/>
    </row>
    <row r="36" spans="1:41" ht="70" customHeight="1" thickBot="1">
      <c r="A36" s="284"/>
      <c r="B36" s="445"/>
      <c r="C36" s="76" t="s">
        <v>50</v>
      </c>
      <c r="D36" s="146"/>
      <c r="E36" s="146"/>
      <c r="F36" s="146"/>
      <c r="G36" s="77"/>
      <c r="H36" s="77"/>
      <c r="I36" s="77"/>
      <c r="J36" s="240">
        <v>64</v>
      </c>
      <c r="K36" s="240">
        <v>0</v>
      </c>
      <c r="L36" s="240"/>
      <c r="M36" s="240"/>
      <c r="N36" s="240"/>
      <c r="O36" s="240"/>
      <c r="P36" s="239">
        <f>SUM(D36:O36)</f>
        <v>64</v>
      </c>
      <c r="Q36" s="444"/>
      <c r="R36" s="444"/>
      <c r="S36" s="444"/>
      <c r="T36" s="444"/>
      <c r="U36" s="444"/>
      <c r="V36" s="444"/>
      <c r="W36" s="444"/>
      <c r="X36" s="444"/>
      <c r="Y36" s="449"/>
      <c r="Z36" s="450"/>
      <c r="AA36" s="450"/>
      <c r="AB36" s="451"/>
      <c r="AC36" s="444"/>
      <c r="AD36" s="444"/>
      <c r="AE36" s="444"/>
      <c r="AF36" s="142"/>
      <c r="AG36" s="145"/>
      <c r="AH36" s="73"/>
      <c r="AI36" s="73"/>
      <c r="AJ36" s="73"/>
      <c r="AK36" s="73"/>
      <c r="AL36" s="73"/>
      <c r="AM36" s="73"/>
      <c r="AN36" s="73"/>
      <c r="AO36" s="73"/>
    </row>
    <row r="37" spans="1:41" s="67" customFormat="1" ht="17.25" customHeight="1" thickBot="1"/>
    <row r="38" spans="1:41" ht="45" customHeight="1" thickBot="1">
      <c r="A38" s="291" t="s">
        <v>165</v>
      </c>
      <c r="B38" s="292"/>
      <c r="C38" s="292"/>
      <c r="D38" s="292"/>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3"/>
      <c r="AG38" s="73"/>
      <c r="AH38" s="73"/>
      <c r="AI38" s="73"/>
      <c r="AJ38" s="73"/>
      <c r="AK38" s="73"/>
      <c r="AL38" s="73"/>
      <c r="AM38" s="73"/>
      <c r="AN38" s="73"/>
      <c r="AO38" s="73"/>
    </row>
    <row r="39" spans="1:41" ht="26.15" customHeight="1">
      <c r="A39" s="287" t="s">
        <v>60</v>
      </c>
      <c r="B39" s="289" t="s">
        <v>166</v>
      </c>
      <c r="C39" s="295" t="s">
        <v>167</v>
      </c>
      <c r="D39" s="297" t="s">
        <v>168</v>
      </c>
      <c r="E39" s="298"/>
      <c r="F39" s="298"/>
      <c r="G39" s="298"/>
      <c r="H39" s="298"/>
      <c r="I39" s="298"/>
      <c r="J39" s="298"/>
      <c r="K39" s="298"/>
      <c r="L39" s="298"/>
      <c r="M39" s="298"/>
      <c r="N39" s="298"/>
      <c r="O39" s="298"/>
      <c r="P39" s="299"/>
      <c r="Q39" s="289" t="s">
        <v>169</v>
      </c>
      <c r="R39" s="289"/>
      <c r="S39" s="289"/>
      <c r="T39" s="289"/>
      <c r="U39" s="289"/>
      <c r="V39" s="289"/>
      <c r="W39" s="289"/>
      <c r="X39" s="289"/>
      <c r="Y39" s="289"/>
      <c r="Z39" s="289"/>
      <c r="AA39" s="289"/>
      <c r="AB39" s="289"/>
      <c r="AC39" s="289"/>
      <c r="AD39" s="289"/>
      <c r="AE39" s="310"/>
      <c r="AG39" s="73"/>
      <c r="AH39" s="73"/>
      <c r="AI39" s="73"/>
      <c r="AJ39" s="73"/>
      <c r="AK39" s="73"/>
      <c r="AL39" s="73"/>
      <c r="AM39" s="73"/>
      <c r="AN39" s="73"/>
      <c r="AO39" s="73"/>
    </row>
    <row r="40" spans="1:41" ht="26.15" customHeight="1">
      <c r="A40" s="288"/>
      <c r="B40" s="290"/>
      <c r="C40" s="296"/>
      <c r="D40" s="68" t="s">
        <v>170</v>
      </c>
      <c r="E40" s="68" t="s">
        <v>171</v>
      </c>
      <c r="F40" s="68" t="s">
        <v>172</v>
      </c>
      <c r="G40" s="68" t="s">
        <v>173</v>
      </c>
      <c r="H40" s="68" t="s">
        <v>174</v>
      </c>
      <c r="I40" s="68" t="s">
        <v>175</v>
      </c>
      <c r="J40" s="68" t="s">
        <v>176</v>
      </c>
      <c r="K40" s="68" t="s">
        <v>177</v>
      </c>
      <c r="L40" s="68" t="s">
        <v>178</v>
      </c>
      <c r="M40" s="68" t="s">
        <v>179</v>
      </c>
      <c r="N40" s="68" t="s">
        <v>180</v>
      </c>
      <c r="O40" s="68" t="s">
        <v>181</v>
      </c>
      <c r="P40" s="68" t="s">
        <v>182</v>
      </c>
      <c r="Q40" s="264" t="s">
        <v>183</v>
      </c>
      <c r="R40" s="265"/>
      <c r="S40" s="265"/>
      <c r="T40" s="265"/>
      <c r="U40" s="265"/>
      <c r="V40" s="265"/>
      <c r="W40" s="265"/>
      <c r="X40" s="294"/>
      <c r="Y40" s="264" t="s">
        <v>68</v>
      </c>
      <c r="Z40" s="265"/>
      <c r="AA40" s="265"/>
      <c r="AB40" s="265"/>
      <c r="AC40" s="265"/>
      <c r="AD40" s="265"/>
      <c r="AE40" s="266"/>
      <c r="AG40" s="79"/>
      <c r="AH40" s="79"/>
      <c r="AI40" s="79"/>
      <c r="AJ40" s="79"/>
      <c r="AK40" s="79"/>
      <c r="AL40" s="79"/>
      <c r="AM40" s="79"/>
      <c r="AN40" s="79"/>
      <c r="AO40" s="79"/>
    </row>
    <row r="41" spans="1:41" ht="170" customHeight="1">
      <c r="A41" s="278" t="s">
        <v>209</v>
      </c>
      <c r="B41" s="393">
        <v>0.04</v>
      </c>
      <c r="C41" s="80" t="s">
        <v>48</v>
      </c>
      <c r="D41" s="81"/>
      <c r="E41" s="81"/>
      <c r="F41" s="81"/>
      <c r="G41" s="81"/>
      <c r="H41" s="81"/>
      <c r="I41" s="81"/>
      <c r="J41" s="166">
        <v>0.18</v>
      </c>
      <c r="K41" s="166">
        <v>0</v>
      </c>
      <c r="L41" s="166">
        <v>0.1</v>
      </c>
      <c r="M41" s="166">
        <v>0.24</v>
      </c>
      <c r="N41" s="166">
        <v>0.24</v>
      </c>
      <c r="O41" s="166">
        <v>0.24</v>
      </c>
      <c r="P41" s="82">
        <f t="shared" ref="P41:P44" si="1">SUM(D41:O41)</f>
        <v>1</v>
      </c>
      <c r="Q41" s="425" t="s">
        <v>757</v>
      </c>
      <c r="R41" s="426"/>
      <c r="S41" s="426"/>
      <c r="T41" s="426"/>
      <c r="U41" s="426"/>
      <c r="V41" s="426"/>
      <c r="W41" s="426"/>
      <c r="X41" s="427"/>
      <c r="Y41" s="452" t="s">
        <v>686</v>
      </c>
      <c r="Z41" s="426"/>
      <c r="AA41" s="426"/>
      <c r="AB41" s="426"/>
      <c r="AC41" s="426"/>
      <c r="AD41" s="426"/>
      <c r="AE41" s="453"/>
      <c r="AG41" s="83"/>
      <c r="AH41" s="83"/>
      <c r="AI41" s="83"/>
      <c r="AJ41" s="83"/>
      <c r="AK41" s="83"/>
      <c r="AL41" s="83"/>
      <c r="AM41" s="83"/>
      <c r="AN41" s="83"/>
      <c r="AO41" s="83"/>
    </row>
    <row r="42" spans="1:41" ht="170" customHeight="1">
      <c r="A42" s="282"/>
      <c r="B42" s="393"/>
      <c r="C42" s="84" t="s">
        <v>50</v>
      </c>
      <c r="D42" s="85"/>
      <c r="E42" s="85"/>
      <c r="F42" s="85"/>
      <c r="G42" s="85"/>
      <c r="H42" s="85"/>
      <c r="I42" s="85"/>
      <c r="J42" s="85">
        <v>0.18</v>
      </c>
      <c r="K42" s="85">
        <v>0</v>
      </c>
      <c r="L42" s="85"/>
      <c r="M42" s="85"/>
      <c r="N42" s="85"/>
      <c r="O42" s="85"/>
      <c r="P42" s="82">
        <f t="shared" si="1"/>
        <v>0.18</v>
      </c>
      <c r="Q42" s="428"/>
      <c r="R42" s="429"/>
      <c r="S42" s="429"/>
      <c r="T42" s="429"/>
      <c r="U42" s="429"/>
      <c r="V42" s="429"/>
      <c r="W42" s="429"/>
      <c r="X42" s="430"/>
      <c r="Y42" s="428"/>
      <c r="Z42" s="429"/>
      <c r="AA42" s="429"/>
      <c r="AB42" s="429"/>
      <c r="AC42" s="429"/>
      <c r="AD42" s="429"/>
      <c r="AE42" s="455"/>
    </row>
    <row r="43" spans="1:41" ht="92" customHeight="1">
      <c r="A43" s="278" t="s">
        <v>210</v>
      </c>
      <c r="B43" s="393">
        <v>0.04</v>
      </c>
      <c r="C43" s="80" t="s">
        <v>48</v>
      </c>
      <c r="D43" s="81"/>
      <c r="E43" s="81"/>
      <c r="F43" s="81"/>
      <c r="G43" s="81"/>
      <c r="H43" s="81"/>
      <c r="I43" s="81"/>
      <c r="J43" s="166">
        <v>0.18</v>
      </c>
      <c r="K43" s="166">
        <v>0</v>
      </c>
      <c r="L43" s="166">
        <v>0.1</v>
      </c>
      <c r="M43" s="166">
        <v>0.24</v>
      </c>
      <c r="N43" s="166">
        <v>0.24</v>
      </c>
      <c r="O43" s="166">
        <v>0.24</v>
      </c>
      <c r="P43" s="82">
        <f t="shared" si="1"/>
        <v>1</v>
      </c>
      <c r="Q43" s="425" t="s">
        <v>758</v>
      </c>
      <c r="R43" s="426"/>
      <c r="S43" s="426"/>
      <c r="T43" s="426"/>
      <c r="U43" s="426"/>
      <c r="V43" s="426"/>
      <c r="W43" s="426"/>
      <c r="X43" s="427"/>
      <c r="Y43" s="452" t="s">
        <v>687</v>
      </c>
      <c r="Z43" s="426"/>
      <c r="AA43" s="426"/>
      <c r="AB43" s="426"/>
      <c r="AC43" s="426"/>
      <c r="AD43" s="426"/>
      <c r="AE43" s="453"/>
    </row>
    <row r="44" spans="1:41" ht="92" customHeight="1">
      <c r="A44" s="282"/>
      <c r="B44" s="393"/>
      <c r="C44" s="84" t="s">
        <v>50</v>
      </c>
      <c r="D44" s="85"/>
      <c r="E44" s="85"/>
      <c r="F44" s="85"/>
      <c r="G44" s="85"/>
      <c r="H44" s="85"/>
      <c r="I44" s="85"/>
      <c r="J44" s="85">
        <v>0.18</v>
      </c>
      <c r="K44" s="85">
        <v>0</v>
      </c>
      <c r="L44" s="85"/>
      <c r="M44" s="85"/>
      <c r="N44" s="85"/>
      <c r="O44" s="85"/>
      <c r="P44" s="82">
        <f t="shared" si="1"/>
        <v>0.18</v>
      </c>
      <c r="Q44" s="428"/>
      <c r="R44" s="429"/>
      <c r="S44" s="429"/>
      <c r="T44" s="429"/>
      <c r="U44" s="429"/>
      <c r="V44" s="429"/>
      <c r="W44" s="429"/>
      <c r="X44" s="430"/>
      <c r="Y44" s="428"/>
      <c r="Z44" s="429"/>
      <c r="AA44" s="429"/>
      <c r="AB44" s="429"/>
      <c r="AC44" s="429"/>
      <c r="AD44" s="429"/>
      <c r="AE44" s="455"/>
    </row>
    <row r="45" spans="1:41" ht="122" customHeight="1">
      <c r="A45" s="278" t="s">
        <v>211</v>
      </c>
      <c r="B45" s="393">
        <v>0.02</v>
      </c>
      <c r="C45" s="80" t="s">
        <v>48</v>
      </c>
      <c r="D45" s="81"/>
      <c r="E45" s="81"/>
      <c r="F45" s="81"/>
      <c r="G45" s="81"/>
      <c r="H45" s="81"/>
      <c r="I45" s="81"/>
      <c r="J45" s="166">
        <v>0.18</v>
      </c>
      <c r="K45" s="166">
        <v>0</v>
      </c>
      <c r="L45" s="166">
        <v>0.1</v>
      </c>
      <c r="M45" s="166">
        <v>0.24</v>
      </c>
      <c r="N45" s="166">
        <v>0.24</v>
      </c>
      <c r="O45" s="166">
        <v>0.24</v>
      </c>
      <c r="P45" s="82">
        <f t="shared" ref="P45:P46" si="2">SUM(D45:O45)</f>
        <v>1</v>
      </c>
      <c r="Q45" s="425" t="s">
        <v>737</v>
      </c>
      <c r="R45" s="426"/>
      <c r="S45" s="426"/>
      <c r="T45" s="426"/>
      <c r="U45" s="426"/>
      <c r="V45" s="426"/>
      <c r="W45" s="426"/>
      <c r="X45" s="427"/>
      <c r="Y45" s="452" t="s">
        <v>688</v>
      </c>
      <c r="Z45" s="426"/>
      <c r="AA45" s="426"/>
      <c r="AB45" s="426"/>
      <c r="AC45" s="426"/>
      <c r="AD45" s="426"/>
      <c r="AE45" s="453"/>
    </row>
    <row r="46" spans="1:41" ht="122" customHeight="1" thickBot="1">
      <c r="A46" s="279"/>
      <c r="B46" s="394"/>
      <c r="C46" s="76" t="s">
        <v>50</v>
      </c>
      <c r="D46" s="86"/>
      <c r="E46" s="86"/>
      <c r="F46" s="86"/>
      <c r="G46" s="86"/>
      <c r="H46" s="86"/>
      <c r="I46" s="86"/>
      <c r="J46" s="86">
        <v>0.18</v>
      </c>
      <c r="K46" s="86">
        <v>0</v>
      </c>
      <c r="L46" s="86"/>
      <c r="M46" s="86"/>
      <c r="N46" s="86"/>
      <c r="O46" s="86"/>
      <c r="P46" s="87">
        <f t="shared" si="2"/>
        <v>0.18</v>
      </c>
      <c r="Q46" s="437"/>
      <c r="R46" s="438"/>
      <c r="S46" s="438"/>
      <c r="T46" s="438"/>
      <c r="U46" s="438"/>
      <c r="V46" s="438"/>
      <c r="W46" s="438"/>
      <c r="X46" s="439"/>
      <c r="Y46" s="437"/>
      <c r="Z46" s="438"/>
      <c r="AA46" s="438"/>
      <c r="AB46" s="438"/>
      <c r="AC46" s="438"/>
      <c r="AD46" s="438"/>
      <c r="AE46" s="454"/>
    </row>
    <row r="47" spans="1:41">
      <c r="A47" s="15" t="s">
        <v>192</v>
      </c>
    </row>
  </sheetData>
  <mergeCells count="79">
    <mergeCell ref="A45:A46"/>
    <mergeCell ref="B45:B46"/>
    <mergeCell ref="Q45:X46"/>
    <mergeCell ref="Y45:AE46"/>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4">
    <dataValidation type="textLength" operator="lessThanOrEqual" allowBlank="1" showInputMessage="1" showErrorMessage="1" errorTitle="Máximo 2.000 caracteres" error="Máximo 2.000 caracteres" sqref="Q35 U35 Y35" xr:uid="{713B9E76-61C5-48B4-B1F7-8FA739957EE3}">
      <formula1>2000</formula1>
    </dataValidation>
    <dataValidation type="textLength" operator="lessThanOrEqual" allowBlank="1" showInputMessage="1" showErrorMessage="1" errorTitle="Máximo 2.000 caracteres" error="Máximo 2.000 caracteres" promptTitle="2.000 caracteres" sqref="Q30:Q31" xr:uid="{8C3F0D2C-B68D-49CE-B919-DB6E896A873A}">
      <formula1>2000</formula1>
    </dataValidation>
    <dataValidation type="list" allowBlank="1" showInputMessage="1" showErrorMessage="1" sqref="C7:C9" xr:uid="{5EA9B3E1-02A8-4723-834A-DBF74419E958}">
      <formula1>$B$21:$M$21</formula1>
    </dataValidation>
    <dataValidation operator="lessThanOrEqual" allowBlank="1" showInputMessage="1" showErrorMessage="1" errorTitle="Máximo 2.000 caracteres" error="Máximo 2.000 caracteres" sqref="Q45:X46" xr:uid="{0759FBB1-653F-4B74-8A9B-73BB765406E0}"/>
  </dataValidations>
  <hyperlinks>
    <hyperlink ref="Y41" r:id="rId1" xr:uid="{702354C0-FB88-4B8C-8D5A-A2D3319693F1}"/>
    <hyperlink ref="Y43" r:id="rId2" xr:uid="{C3A5D053-C6BF-45F2-8D7D-5C04340412B4}"/>
    <hyperlink ref="Y45" r:id="rId3" xr:uid="{8FDE80BF-C745-4CDB-B51A-FFA645DCB60E}"/>
  </hyperlinks>
  <pageMargins left="0.25" right="0.25" top="0.75" bottom="0.75" header="0.3" footer="0.3"/>
  <pageSetup scale="21" orientation="landscape" r:id="rId4"/>
  <drawing r:id="rId5"/>
  <extLst>
    <ext xmlns:x14="http://schemas.microsoft.com/office/spreadsheetml/2009/9/main" uri="{CCE6A557-97BC-4b89-ADB6-D9C93CAAB3DF}">
      <x14:dataValidations xmlns:xm="http://schemas.microsoft.com/office/excel/2006/main" count="4">
        <x14:dataValidation type="list" allowBlank="1" showInputMessage="1" showErrorMessage="1" xr:uid="{A9B2D863-073F-4CD8-AB70-9F57B9868EC6}">
          <x14:formula1>
            <xm:f>listas!$D$2:$D$15</xm:f>
          </x14:formula1>
          <xm:sqref>C11:AE13</xm:sqref>
        </x14:dataValidation>
        <x14:dataValidation type="list" allowBlank="1" showInputMessage="1" showErrorMessage="1" xr:uid="{AED49CD0-DB93-47D1-8CB9-B50A0852CDFE}">
          <x14:formula1>
            <xm:f>listas!$A$2:$A$6</xm:f>
          </x14:formula1>
          <xm:sqref>C15:K15</xm:sqref>
        </x14:dataValidation>
        <x14:dataValidation type="list" allowBlank="1" showInputMessage="1" showErrorMessage="1" xr:uid="{048E0726-DD14-4BDD-A81E-185701371365}">
          <x14:formula1>
            <xm:f>listas!$B$2:$B$8</xm:f>
          </x14:formula1>
          <xm:sqref>R15:X15</xm:sqref>
        </x14:dataValidation>
        <x14:dataValidation type="list" allowBlank="1" showInputMessage="1" showErrorMessage="1" xr:uid="{57582599-F657-4CC2-B017-0185138B20DE}">
          <x14:formula1>
            <xm:f>listas!$C$2:$C$20</xm:f>
          </x14:formula1>
          <xm:sqref>AA15:AE15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C3916-3265-49E0-ADFD-17EE37CE88BF}">
  <sheetPr>
    <tabColor rgb="FF00B050"/>
    <pageSetUpPr fitToPage="1"/>
  </sheetPr>
  <dimension ref="A1:AO45"/>
  <sheetViews>
    <sheetView showGridLines="0" topLeftCell="Q43" zoomScale="60" zoomScaleNormal="60" workbookViewId="0">
      <selection activeCell="U45" sqref="U45"/>
    </sheetView>
  </sheetViews>
  <sheetFormatPr baseColWidth="10" defaultColWidth="10.81640625" defaultRowHeight="14"/>
  <cols>
    <col min="1" max="1" width="38.453125" style="15" customWidth="1"/>
    <col min="2" max="15" width="20.54296875" style="15" customWidth="1"/>
    <col min="16" max="16" width="32.453125" style="15" customWidth="1"/>
    <col min="17" max="27" width="18.1796875" style="15" customWidth="1"/>
    <col min="28" max="28" width="22.54296875" style="15" customWidth="1"/>
    <col min="29" max="29" width="19" style="15" customWidth="1"/>
    <col min="30" max="30" width="19.453125" style="15" customWidth="1"/>
    <col min="31" max="31" width="20.54296875" style="15" customWidth="1"/>
    <col min="32" max="32" width="22.81640625" style="15" customWidth="1"/>
    <col min="33" max="33" width="18.453125" style="15" bestFit="1" customWidth="1"/>
    <col min="34" max="34" width="8.453125" style="15" customWidth="1"/>
    <col min="35" max="35" width="18.453125" style="15" bestFit="1" customWidth="1"/>
    <col min="36" max="36" width="5.54296875" style="15" customWidth="1"/>
    <col min="37" max="37" width="18.453125" style="15" bestFit="1" customWidth="1"/>
    <col min="38" max="38" width="4.54296875" style="15" customWidth="1"/>
    <col min="39" max="39" width="23" style="15" bestFit="1" customWidth="1"/>
    <col min="40" max="40" width="10.81640625" style="15"/>
    <col min="41" max="41" width="18.453125" style="15" bestFit="1" customWidth="1"/>
    <col min="42" max="42" width="16.1796875" style="15" customWidth="1"/>
    <col min="43" max="16384" width="10.81640625" style="15"/>
  </cols>
  <sheetData>
    <row r="1" spans="1:31" ht="32.25" customHeight="1" thickBot="1">
      <c r="A1" s="359"/>
      <c r="B1" s="362" t="s">
        <v>121</v>
      </c>
      <c r="C1" s="363"/>
      <c r="D1" s="363"/>
      <c r="E1" s="363"/>
      <c r="F1" s="363"/>
      <c r="G1" s="363"/>
      <c r="H1" s="363"/>
      <c r="I1" s="363"/>
      <c r="J1" s="363"/>
      <c r="K1" s="363"/>
      <c r="L1" s="363"/>
      <c r="M1" s="363"/>
      <c r="N1" s="363"/>
      <c r="O1" s="363"/>
      <c r="P1" s="363"/>
      <c r="Q1" s="363"/>
      <c r="R1" s="363"/>
      <c r="S1" s="363"/>
      <c r="T1" s="363"/>
      <c r="U1" s="363"/>
      <c r="V1" s="363"/>
      <c r="W1" s="363"/>
      <c r="X1" s="363"/>
      <c r="Y1" s="363"/>
      <c r="Z1" s="363"/>
      <c r="AA1" s="364"/>
      <c r="AB1" s="371" t="s">
        <v>122</v>
      </c>
      <c r="AC1" s="372"/>
      <c r="AD1" s="372"/>
      <c r="AE1" s="373"/>
    </row>
    <row r="2" spans="1:31" ht="30.75" customHeight="1" thickBot="1">
      <c r="A2" s="360"/>
      <c r="B2" s="362" t="s">
        <v>123</v>
      </c>
      <c r="C2" s="363"/>
      <c r="D2" s="363"/>
      <c r="E2" s="363"/>
      <c r="F2" s="363"/>
      <c r="G2" s="363"/>
      <c r="H2" s="363"/>
      <c r="I2" s="363"/>
      <c r="J2" s="363"/>
      <c r="K2" s="363"/>
      <c r="L2" s="363"/>
      <c r="M2" s="363"/>
      <c r="N2" s="363"/>
      <c r="O2" s="363"/>
      <c r="P2" s="363"/>
      <c r="Q2" s="363"/>
      <c r="R2" s="363"/>
      <c r="S2" s="363"/>
      <c r="T2" s="363"/>
      <c r="U2" s="363"/>
      <c r="V2" s="363"/>
      <c r="W2" s="363"/>
      <c r="X2" s="363"/>
      <c r="Y2" s="363"/>
      <c r="Z2" s="363"/>
      <c r="AA2" s="364"/>
      <c r="AB2" s="371" t="s">
        <v>124</v>
      </c>
      <c r="AC2" s="372"/>
      <c r="AD2" s="372"/>
      <c r="AE2" s="373"/>
    </row>
    <row r="3" spans="1:31" ht="24" customHeight="1" thickBot="1">
      <c r="A3" s="360"/>
      <c r="B3" s="365" t="s">
        <v>125</v>
      </c>
      <c r="C3" s="366"/>
      <c r="D3" s="366"/>
      <c r="E3" s="366"/>
      <c r="F3" s="366"/>
      <c r="G3" s="366"/>
      <c r="H3" s="366"/>
      <c r="I3" s="366"/>
      <c r="J3" s="366"/>
      <c r="K3" s="366"/>
      <c r="L3" s="366"/>
      <c r="M3" s="366"/>
      <c r="N3" s="366"/>
      <c r="O3" s="366"/>
      <c r="P3" s="366"/>
      <c r="Q3" s="366"/>
      <c r="R3" s="366"/>
      <c r="S3" s="366"/>
      <c r="T3" s="366"/>
      <c r="U3" s="366"/>
      <c r="V3" s="366"/>
      <c r="W3" s="366"/>
      <c r="X3" s="366"/>
      <c r="Y3" s="366"/>
      <c r="Z3" s="366"/>
      <c r="AA3" s="367"/>
      <c r="AB3" s="371" t="s">
        <v>126</v>
      </c>
      <c r="AC3" s="372"/>
      <c r="AD3" s="372"/>
      <c r="AE3" s="373"/>
    </row>
    <row r="4" spans="1:31" ht="21.75" customHeight="1" thickBot="1">
      <c r="A4" s="361"/>
      <c r="B4" s="368"/>
      <c r="C4" s="369"/>
      <c r="D4" s="369"/>
      <c r="E4" s="369"/>
      <c r="F4" s="369"/>
      <c r="G4" s="369"/>
      <c r="H4" s="369"/>
      <c r="I4" s="369"/>
      <c r="J4" s="369"/>
      <c r="K4" s="369"/>
      <c r="L4" s="369"/>
      <c r="M4" s="369"/>
      <c r="N4" s="369"/>
      <c r="O4" s="369"/>
      <c r="P4" s="369"/>
      <c r="Q4" s="369"/>
      <c r="R4" s="369"/>
      <c r="S4" s="369"/>
      <c r="T4" s="369"/>
      <c r="U4" s="369"/>
      <c r="V4" s="369"/>
      <c r="W4" s="369"/>
      <c r="X4" s="369"/>
      <c r="Y4" s="369"/>
      <c r="Z4" s="369"/>
      <c r="AA4" s="370"/>
      <c r="AB4" s="374" t="s">
        <v>127</v>
      </c>
      <c r="AC4" s="375"/>
      <c r="AD4" s="375"/>
      <c r="AE4" s="376"/>
    </row>
    <row r="5" spans="1:31" ht="9" customHeight="1" thickBot="1">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ustomHeight="1">
      <c r="A7" s="316" t="s">
        <v>4</v>
      </c>
      <c r="B7" s="317"/>
      <c r="C7" s="354" t="s">
        <v>147</v>
      </c>
      <c r="D7" s="316" t="s">
        <v>6</v>
      </c>
      <c r="E7" s="322"/>
      <c r="F7" s="322"/>
      <c r="G7" s="322"/>
      <c r="H7" s="317"/>
      <c r="I7" s="346">
        <v>45544</v>
      </c>
      <c r="J7" s="347"/>
      <c r="K7" s="316" t="s">
        <v>8</v>
      </c>
      <c r="L7" s="317"/>
      <c r="M7" s="338" t="s">
        <v>129</v>
      </c>
      <c r="N7" s="339"/>
      <c r="O7" s="327"/>
      <c r="P7" s="328"/>
      <c r="Q7" s="20"/>
      <c r="R7" s="20"/>
      <c r="S7" s="20"/>
      <c r="T7" s="20"/>
      <c r="U7" s="20"/>
      <c r="V7" s="20"/>
      <c r="W7" s="20"/>
      <c r="X7" s="20"/>
      <c r="Y7" s="20"/>
      <c r="Z7" s="21"/>
      <c r="AA7" s="20"/>
      <c r="AB7" s="20"/>
      <c r="AD7" s="22"/>
      <c r="AE7" s="23"/>
    </row>
    <row r="8" spans="1:31" ht="15" customHeight="1">
      <c r="A8" s="318"/>
      <c r="B8" s="319"/>
      <c r="C8" s="355"/>
      <c r="D8" s="318"/>
      <c r="E8" s="323"/>
      <c r="F8" s="323"/>
      <c r="G8" s="323"/>
      <c r="H8" s="319"/>
      <c r="I8" s="348"/>
      <c r="J8" s="349"/>
      <c r="K8" s="318"/>
      <c r="L8" s="319"/>
      <c r="M8" s="357" t="s">
        <v>130</v>
      </c>
      <c r="N8" s="358"/>
      <c r="O8" s="340"/>
      <c r="P8" s="341"/>
      <c r="Q8" s="20"/>
      <c r="R8" s="20"/>
      <c r="S8" s="20"/>
      <c r="T8" s="20"/>
      <c r="U8" s="20"/>
      <c r="V8" s="20"/>
      <c r="W8" s="20"/>
      <c r="X8" s="20"/>
      <c r="Y8" s="20"/>
      <c r="Z8" s="21"/>
      <c r="AA8" s="20"/>
      <c r="AB8" s="20"/>
      <c r="AD8" s="22"/>
      <c r="AE8" s="23"/>
    </row>
    <row r="9" spans="1:31" ht="15.75" customHeight="1" thickBot="1">
      <c r="A9" s="320"/>
      <c r="B9" s="321"/>
      <c r="C9" s="356"/>
      <c r="D9" s="320"/>
      <c r="E9" s="324"/>
      <c r="F9" s="324"/>
      <c r="G9" s="324"/>
      <c r="H9" s="321"/>
      <c r="I9" s="350"/>
      <c r="J9" s="351"/>
      <c r="K9" s="320"/>
      <c r="L9" s="321"/>
      <c r="M9" s="342" t="s">
        <v>131</v>
      </c>
      <c r="N9" s="343"/>
      <c r="O9" s="344" t="s">
        <v>132</v>
      </c>
      <c r="P9" s="345"/>
      <c r="Q9" s="20"/>
      <c r="R9" s="20"/>
      <c r="S9" s="20"/>
      <c r="T9" s="20"/>
      <c r="U9" s="20"/>
      <c r="V9" s="20"/>
      <c r="W9" s="20"/>
      <c r="X9" s="20"/>
      <c r="Y9" s="20"/>
      <c r="Z9" s="21"/>
      <c r="AA9" s="20"/>
      <c r="AB9" s="20"/>
      <c r="AD9" s="22"/>
      <c r="AE9" s="23"/>
    </row>
    <row r="10" spans="1:31" ht="15" customHeight="1" thickBot="1">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c r="A11" s="316" t="s">
        <v>10</v>
      </c>
      <c r="B11" s="317"/>
      <c r="C11" s="291" t="s">
        <v>133</v>
      </c>
      <c r="D11" s="292"/>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3"/>
    </row>
    <row r="12" spans="1:31" ht="15" customHeight="1">
      <c r="A12" s="318"/>
      <c r="B12" s="319"/>
      <c r="C12" s="329"/>
      <c r="D12" s="330"/>
      <c r="E12" s="330"/>
      <c r="F12" s="330"/>
      <c r="G12" s="330"/>
      <c r="H12" s="330"/>
      <c r="I12" s="330"/>
      <c r="J12" s="330"/>
      <c r="K12" s="330"/>
      <c r="L12" s="330"/>
      <c r="M12" s="330"/>
      <c r="N12" s="330"/>
      <c r="O12" s="330"/>
      <c r="P12" s="330"/>
      <c r="Q12" s="330"/>
      <c r="R12" s="330"/>
      <c r="S12" s="330"/>
      <c r="T12" s="330"/>
      <c r="U12" s="330"/>
      <c r="V12" s="330"/>
      <c r="W12" s="330"/>
      <c r="X12" s="330"/>
      <c r="Y12" s="330"/>
      <c r="Z12" s="330"/>
      <c r="AA12" s="330"/>
      <c r="AB12" s="330"/>
      <c r="AC12" s="330"/>
      <c r="AD12" s="330"/>
      <c r="AE12" s="331"/>
    </row>
    <row r="13" spans="1:31" ht="15" customHeight="1" thickBot="1">
      <c r="A13" s="320"/>
      <c r="B13" s="321"/>
      <c r="C13" s="332"/>
      <c r="D13" s="333"/>
      <c r="E13" s="333"/>
      <c r="F13" s="333"/>
      <c r="G13" s="333"/>
      <c r="H13" s="333"/>
      <c r="I13" s="333"/>
      <c r="J13" s="333"/>
      <c r="K13" s="333"/>
      <c r="L13" s="333"/>
      <c r="M13" s="333"/>
      <c r="N13" s="333"/>
      <c r="O13" s="333"/>
      <c r="P13" s="333"/>
      <c r="Q13" s="333"/>
      <c r="R13" s="333"/>
      <c r="S13" s="333"/>
      <c r="T13" s="333"/>
      <c r="U13" s="333"/>
      <c r="V13" s="333"/>
      <c r="W13" s="333"/>
      <c r="X13" s="333"/>
      <c r="Y13" s="333"/>
      <c r="Z13" s="333"/>
      <c r="AA13" s="333"/>
      <c r="AB13" s="333"/>
      <c r="AC13" s="333"/>
      <c r="AD13" s="333"/>
      <c r="AE13" s="334"/>
    </row>
    <row r="14" spans="1:31" ht="9" customHeight="1" thickBot="1">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2.15" customHeight="1" thickBot="1">
      <c r="A15" s="325" t="s">
        <v>12</v>
      </c>
      <c r="B15" s="326"/>
      <c r="C15" s="335" t="s">
        <v>134</v>
      </c>
      <c r="D15" s="336"/>
      <c r="E15" s="336"/>
      <c r="F15" s="336"/>
      <c r="G15" s="336"/>
      <c r="H15" s="336"/>
      <c r="I15" s="336"/>
      <c r="J15" s="336"/>
      <c r="K15" s="337"/>
      <c r="L15" s="352" t="s">
        <v>14</v>
      </c>
      <c r="M15" s="385"/>
      <c r="N15" s="385"/>
      <c r="O15" s="385"/>
      <c r="P15" s="385"/>
      <c r="Q15" s="353"/>
      <c r="R15" s="386" t="s">
        <v>135</v>
      </c>
      <c r="S15" s="387"/>
      <c r="T15" s="387"/>
      <c r="U15" s="387"/>
      <c r="V15" s="387"/>
      <c r="W15" s="387"/>
      <c r="X15" s="388"/>
      <c r="Y15" s="352" t="s">
        <v>15</v>
      </c>
      <c r="Z15" s="353"/>
      <c r="AA15" s="377" t="s">
        <v>198</v>
      </c>
      <c r="AB15" s="378"/>
      <c r="AC15" s="378"/>
      <c r="AD15" s="378"/>
      <c r="AE15" s="379"/>
    </row>
    <row r="16" spans="1:31" ht="9" customHeight="1" thickBot="1">
      <c r="A16" s="24"/>
      <c r="B16" s="20"/>
      <c r="C16" s="390"/>
      <c r="D16" s="390"/>
      <c r="E16" s="390"/>
      <c r="F16" s="390"/>
      <c r="G16" s="390"/>
      <c r="H16" s="390"/>
      <c r="I16" s="390"/>
      <c r="J16" s="390"/>
      <c r="K16" s="390"/>
      <c r="L16" s="390"/>
      <c r="M16" s="390"/>
      <c r="N16" s="390"/>
      <c r="O16" s="390"/>
      <c r="P16" s="390"/>
      <c r="Q16" s="390"/>
      <c r="R16" s="390"/>
      <c r="S16" s="390"/>
      <c r="T16" s="390"/>
      <c r="U16" s="390"/>
      <c r="V16" s="390"/>
      <c r="W16" s="390"/>
      <c r="X16" s="390"/>
      <c r="Y16" s="390"/>
      <c r="Z16" s="390"/>
      <c r="AA16" s="390"/>
      <c r="AB16" s="390"/>
      <c r="AD16" s="22"/>
      <c r="AE16" s="23"/>
    </row>
    <row r="17" spans="1:33" s="40" customFormat="1" ht="37.5" customHeight="1" thickBot="1">
      <c r="A17" s="325" t="s">
        <v>17</v>
      </c>
      <c r="B17" s="326"/>
      <c r="C17" s="377" t="s">
        <v>212</v>
      </c>
      <c r="D17" s="378"/>
      <c r="E17" s="378"/>
      <c r="F17" s="378"/>
      <c r="G17" s="378"/>
      <c r="H17" s="378"/>
      <c r="I17" s="378"/>
      <c r="J17" s="378"/>
      <c r="K17" s="378"/>
      <c r="L17" s="378"/>
      <c r="M17" s="378"/>
      <c r="N17" s="378"/>
      <c r="O17" s="378"/>
      <c r="P17" s="378"/>
      <c r="Q17" s="378"/>
      <c r="R17" s="378"/>
      <c r="S17" s="378"/>
      <c r="T17" s="378"/>
      <c r="U17" s="378"/>
      <c r="V17" s="378"/>
      <c r="W17" s="378"/>
      <c r="X17" s="378"/>
      <c r="Y17" s="378"/>
      <c r="Z17" s="378"/>
      <c r="AA17" s="378"/>
      <c r="AB17" s="378"/>
      <c r="AC17" s="378"/>
      <c r="AD17" s="378"/>
      <c r="AE17" s="379"/>
    </row>
    <row r="18" spans="1:33" ht="16.5" customHeight="1" thickBot="1">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5" customHeight="1" thickBot="1">
      <c r="A19" s="352" t="s">
        <v>138</v>
      </c>
      <c r="B19" s="385"/>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53"/>
      <c r="AF19" s="44"/>
    </row>
    <row r="20" spans="1:33" ht="32.15" customHeight="1" thickBot="1">
      <c r="A20" s="45" t="s">
        <v>19</v>
      </c>
      <c r="B20" s="382" t="s">
        <v>139</v>
      </c>
      <c r="C20" s="383"/>
      <c r="D20" s="383"/>
      <c r="E20" s="383"/>
      <c r="F20" s="383"/>
      <c r="G20" s="383"/>
      <c r="H20" s="383"/>
      <c r="I20" s="383"/>
      <c r="J20" s="383"/>
      <c r="K20" s="383"/>
      <c r="L20" s="383"/>
      <c r="M20" s="383"/>
      <c r="N20" s="383"/>
      <c r="O20" s="384"/>
      <c r="P20" s="352" t="s">
        <v>140</v>
      </c>
      <c r="Q20" s="385"/>
      <c r="R20" s="385"/>
      <c r="S20" s="385"/>
      <c r="T20" s="385"/>
      <c r="U20" s="385"/>
      <c r="V20" s="385"/>
      <c r="W20" s="385"/>
      <c r="X20" s="385"/>
      <c r="Y20" s="385"/>
      <c r="Z20" s="385"/>
      <c r="AA20" s="385"/>
      <c r="AB20" s="385"/>
      <c r="AC20" s="385"/>
      <c r="AD20" s="385"/>
      <c r="AE20" s="353"/>
      <c r="AF20" s="44"/>
    </row>
    <row r="21" spans="1:33" ht="32.15" customHeight="1" thickBot="1">
      <c r="A21" s="25"/>
      <c r="B21" s="46" t="s">
        <v>141</v>
      </c>
      <c r="C21" s="47" t="s">
        <v>142</v>
      </c>
      <c r="D21" s="47" t="s">
        <v>143</v>
      </c>
      <c r="E21" s="47" t="s">
        <v>144</v>
      </c>
      <c r="F21" s="47" t="s">
        <v>145</v>
      </c>
      <c r="G21" s="47" t="s">
        <v>146</v>
      </c>
      <c r="H21" s="47" t="s">
        <v>128</v>
      </c>
      <c r="I21" s="47" t="s">
        <v>147</v>
      </c>
      <c r="J21" s="47" t="s">
        <v>148</v>
      </c>
      <c r="K21" s="47" t="s">
        <v>149</v>
      </c>
      <c r="L21" s="47" t="s">
        <v>150</v>
      </c>
      <c r="M21" s="47" t="s">
        <v>151</v>
      </c>
      <c r="N21" s="47" t="s">
        <v>102</v>
      </c>
      <c r="O21" s="48" t="s">
        <v>100</v>
      </c>
      <c r="P21" s="49"/>
      <c r="Q21" s="46" t="s">
        <v>141</v>
      </c>
      <c r="R21" s="47" t="s">
        <v>142</v>
      </c>
      <c r="S21" s="47" t="s">
        <v>143</v>
      </c>
      <c r="T21" s="47" t="s">
        <v>144</v>
      </c>
      <c r="U21" s="47" t="s">
        <v>145</v>
      </c>
      <c r="V21" s="47" t="s">
        <v>146</v>
      </c>
      <c r="W21" s="47" t="s">
        <v>128</v>
      </c>
      <c r="X21" s="47" t="s">
        <v>147</v>
      </c>
      <c r="Y21" s="47" t="s">
        <v>148</v>
      </c>
      <c r="Z21" s="47" t="s">
        <v>149</v>
      </c>
      <c r="AA21" s="47" t="s">
        <v>150</v>
      </c>
      <c r="AB21" s="47" t="s">
        <v>151</v>
      </c>
      <c r="AC21" s="47" t="s">
        <v>102</v>
      </c>
      <c r="AD21" s="47" t="s">
        <v>152</v>
      </c>
      <c r="AE21" s="48" t="s">
        <v>153</v>
      </c>
      <c r="AF21" s="50"/>
    </row>
    <row r="22" spans="1:33" ht="32.15" customHeight="1">
      <c r="A22" s="51" t="s">
        <v>31</v>
      </c>
      <c r="B22" s="52"/>
      <c r="C22" s="53"/>
      <c r="D22" s="53"/>
      <c r="E22" s="53"/>
      <c r="F22" s="53"/>
      <c r="G22" s="53"/>
      <c r="H22" s="53"/>
      <c r="I22" s="53"/>
      <c r="J22" s="53"/>
      <c r="K22" s="53"/>
      <c r="L22" s="53"/>
      <c r="M22" s="53"/>
      <c r="N22" s="53">
        <f>SUM(B22:M22)</f>
        <v>0</v>
      </c>
      <c r="O22" s="54"/>
      <c r="P22" s="51" t="s">
        <v>27</v>
      </c>
      <c r="Q22" s="55"/>
      <c r="R22" s="56"/>
      <c r="S22" s="56"/>
      <c r="T22" s="56"/>
      <c r="U22" s="56"/>
      <c r="V22" s="56"/>
      <c r="W22" s="56"/>
      <c r="X22" s="236">
        <v>324459000</v>
      </c>
      <c r="Y22" s="236">
        <v>0</v>
      </c>
      <c r="Z22" s="236">
        <v>0</v>
      </c>
      <c r="AA22" s="236">
        <v>0</v>
      </c>
      <c r="AB22" s="236">
        <v>5901000</v>
      </c>
      <c r="AC22" s="236">
        <f>SUM(Q22:AB22)</f>
        <v>330360000</v>
      </c>
      <c r="AD22" s="106"/>
      <c r="AE22" s="163"/>
      <c r="AF22" s="50"/>
    </row>
    <row r="23" spans="1:33" ht="32.15" customHeight="1">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58"/>
      <c r="R23" s="59"/>
      <c r="S23" s="59"/>
      <c r="T23" s="59"/>
      <c r="U23" s="59"/>
      <c r="V23" s="59"/>
      <c r="W23" s="59">
        <v>0</v>
      </c>
      <c r="X23" s="236">
        <v>147525000</v>
      </c>
      <c r="Y23" s="236"/>
      <c r="Z23" s="236"/>
      <c r="AA23" s="236"/>
      <c r="AB23" s="236"/>
      <c r="AC23" s="234">
        <f>SUM(Q23:AB23)</f>
        <v>147525000</v>
      </c>
      <c r="AD23" s="235">
        <f>AC23/SUM(W22:X22)</f>
        <v>0.45467994415319041</v>
      </c>
      <c r="AE23" s="232">
        <f>AC23/AC22</f>
        <v>0.44655830003632402</v>
      </c>
      <c r="AF23" s="50"/>
    </row>
    <row r="24" spans="1:33" ht="32.15" customHeight="1">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58"/>
      <c r="R24" s="59"/>
      <c r="S24" s="59"/>
      <c r="T24" s="59"/>
      <c r="U24" s="59"/>
      <c r="V24" s="59"/>
      <c r="W24" s="59"/>
      <c r="X24" s="236">
        <v>0</v>
      </c>
      <c r="Y24" s="236">
        <v>60171000</v>
      </c>
      <c r="Z24" s="236">
        <v>66072000</v>
      </c>
      <c r="AA24" s="236">
        <v>66072000</v>
      </c>
      <c r="AB24" s="236">
        <f>+AA24*2+5901000</f>
        <v>138045000</v>
      </c>
      <c r="AC24" s="236">
        <f>SUM(Q24:AB24)</f>
        <v>330360000</v>
      </c>
      <c r="AD24" s="59"/>
      <c r="AE24" s="62"/>
      <c r="AF24" s="50"/>
    </row>
    <row r="25" spans="1:33" ht="32.15" customHeight="1" thickBot="1">
      <c r="A25" s="63" t="s">
        <v>25</v>
      </c>
      <c r="B25" s="64"/>
      <c r="C25" s="65"/>
      <c r="D25" s="65"/>
      <c r="E25" s="65"/>
      <c r="F25" s="65"/>
      <c r="G25" s="65"/>
      <c r="H25" s="65"/>
      <c r="I25" s="65"/>
      <c r="J25" s="65"/>
      <c r="K25" s="65"/>
      <c r="L25" s="65"/>
      <c r="M25" s="65"/>
      <c r="N25" s="65">
        <f>SUM(B25:M25)</f>
        <v>0</v>
      </c>
      <c r="O25" s="66" t="str">
        <f>IFERROR(N25/(SUMIF(B25:M25,"&gt;0",B24:M24))," ")</f>
        <v xml:space="preserve"> </v>
      </c>
      <c r="P25" s="63" t="s">
        <v>25</v>
      </c>
      <c r="Q25" s="64"/>
      <c r="R25" s="65"/>
      <c r="S25" s="65"/>
      <c r="T25" s="65"/>
      <c r="U25" s="65"/>
      <c r="V25" s="65"/>
      <c r="W25" s="65"/>
      <c r="X25" s="65"/>
      <c r="Y25" s="65"/>
      <c r="Z25" s="65"/>
      <c r="AA25" s="65"/>
      <c r="AB25" s="65"/>
      <c r="AC25" s="65"/>
      <c r="AD25" s="65">
        <f>AC25/SUM(W24:AB24)</f>
        <v>0</v>
      </c>
      <c r="AE25" s="164">
        <f>AC25/AC24</f>
        <v>0</v>
      </c>
      <c r="AF25" s="50"/>
    </row>
    <row r="26" spans="1:33" s="67" customFormat="1" ht="16.5" customHeight="1" thickBot="1"/>
    <row r="27" spans="1:33" ht="34" customHeight="1">
      <c r="A27" s="311" t="s">
        <v>154</v>
      </c>
      <c r="B27" s="312"/>
      <c r="C27" s="312"/>
      <c r="D27" s="312"/>
      <c r="E27" s="312"/>
      <c r="F27" s="312"/>
      <c r="G27" s="312"/>
      <c r="H27" s="312"/>
      <c r="I27" s="312"/>
      <c r="J27" s="312"/>
      <c r="K27" s="312"/>
      <c r="L27" s="312"/>
      <c r="M27" s="312"/>
      <c r="N27" s="312"/>
      <c r="O27" s="312"/>
      <c r="P27" s="312"/>
      <c r="Q27" s="312"/>
      <c r="R27" s="312"/>
      <c r="S27" s="312"/>
      <c r="T27" s="312"/>
      <c r="U27" s="312"/>
      <c r="V27" s="312"/>
      <c r="W27" s="312"/>
      <c r="X27" s="312"/>
      <c r="Y27" s="312"/>
      <c r="Z27" s="312"/>
      <c r="AA27" s="312"/>
      <c r="AB27" s="312"/>
      <c r="AC27" s="312"/>
      <c r="AD27" s="312"/>
      <c r="AE27" s="313"/>
    </row>
    <row r="28" spans="1:33" ht="15" customHeight="1">
      <c r="A28" s="288" t="s">
        <v>34</v>
      </c>
      <c r="B28" s="290" t="s">
        <v>36</v>
      </c>
      <c r="C28" s="290"/>
      <c r="D28" s="290" t="s">
        <v>155</v>
      </c>
      <c r="E28" s="290"/>
      <c r="F28" s="290"/>
      <c r="G28" s="290"/>
      <c r="H28" s="290"/>
      <c r="I28" s="290"/>
      <c r="J28" s="290"/>
      <c r="K28" s="290"/>
      <c r="L28" s="290"/>
      <c r="M28" s="290"/>
      <c r="N28" s="290"/>
      <c r="O28" s="290"/>
      <c r="P28" s="290" t="s">
        <v>102</v>
      </c>
      <c r="Q28" s="290" t="s">
        <v>156</v>
      </c>
      <c r="R28" s="290"/>
      <c r="S28" s="290"/>
      <c r="T28" s="290"/>
      <c r="U28" s="290"/>
      <c r="V28" s="290"/>
      <c r="W28" s="290"/>
      <c r="X28" s="290"/>
      <c r="Y28" s="290" t="s">
        <v>157</v>
      </c>
      <c r="Z28" s="290"/>
      <c r="AA28" s="290"/>
      <c r="AB28" s="290"/>
      <c r="AC28" s="290"/>
      <c r="AD28" s="290"/>
      <c r="AE28" s="314"/>
    </row>
    <row r="29" spans="1:33" ht="27" customHeight="1">
      <c r="A29" s="288"/>
      <c r="B29" s="290"/>
      <c r="C29" s="290"/>
      <c r="D29" s="68" t="s">
        <v>141</v>
      </c>
      <c r="E29" s="68" t="s">
        <v>142</v>
      </c>
      <c r="F29" s="68" t="s">
        <v>143</v>
      </c>
      <c r="G29" s="68" t="s">
        <v>144</v>
      </c>
      <c r="H29" s="68" t="s">
        <v>145</v>
      </c>
      <c r="I29" s="68" t="s">
        <v>146</v>
      </c>
      <c r="J29" s="68" t="s">
        <v>128</v>
      </c>
      <c r="K29" s="68" t="s">
        <v>147</v>
      </c>
      <c r="L29" s="68" t="s">
        <v>148</v>
      </c>
      <c r="M29" s="68" t="s">
        <v>149</v>
      </c>
      <c r="N29" s="68" t="s">
        <v>150</v>
      </c>
      <c r="O29" s="68" t="s">
        <v>151</v>
      </c>
      <c r="P29" s="290"/>
      <c r="Q29" s="290"/>
      <c r="R29" s="290"/>
      <c r="S29" s="290"/>
      <c r="T29" s="290"/>
      <c r="U29" s="290"/>
      <c r="V29" s="290"/>
      <c r="W29" s="290"/>
      <c r="X29" s="290"/>
      <c r="Y29" s="290"/>
      <c r="Z29" s="290"/>
      <c r="AA29" s="290"/>
      <c r="AB29" s="290"/>
      <c r="AC29" s="290"/>
      <c r="AD29" s="290"/>
      <c r="AE29" s="314"/>
    </row>
    <row r="30" spans="1:33" ht="112" customHeight="1" thickBot="1">
      <c r="A30" s="106"/>
      <c r="B30" s="389"/>
      <c r="C30" s="389"/>
      <c r="D30" s="16"/>
      <c r="E30" s="16"/>
      <c r="F30" s="16"/>
      <c r="G30" s="16"/>
      <c r="H30" s="16"/>
      <c r="I30" s="16"/>
      <c r="J30" s="16"/>
      <c r="K30" s="16"/>
      <c r="L30" s="16"/>
      <c r="M30" s="16"/>
      <c r="N30" s="16"/>
      <c r="O30" s="16"/>
      <c r="P30" s="69">
        <f>SUM(D30:O30)</f>
        <v>0</v>
      </c>
      <c r="Q30" s="380"/>
      <c r="R30" s="380"/>
      <c r="S30" s="380"/>
      <c r="T30" s="380"/>
      <c r="U30" s="380"/>
      <c r="V30" s="380"/>
      <c r="W30" s="380"/>
      <c r="X30" s="380"/>
      <c r="Y30" s="380"/>
      <c r="Z30" s="380"/>
      <c r="AA30" s="380"/>
      <c r="AB30" s="380"/>
      <c r="AC30" s="380"/>
      <c r="AD30" s="380"/>
      <c r="AE30" s="381"/>
      <c r="AF30" s="142"/>
      <c r="AG30" s="142"/>
    </row>
    <row r="31" spans="1:33" ht="12" customHeight="1" thickBot="1">
      <c r="A31" s="70"/>
      <c r="B31" s="71"/>
      <c r="C31" s="71"/>
      <c r="D31" s="27"/>
      <c r="E31" s="27"/>
      <c r="F31" s="27"/>
      <c r="G31" s="27"/>
      <c r="H31" s="27"/>
      <c r="I31" s="27"/>
      <c r="J31" s="27"/>
      <c r="K31" s="27"/>
      <c r="L31" s="27"/>
      <c r="M31" s="27"/>
      <c r="N31" s="27"/>
      <c r="O31" s="27"/>
      <c r="P31" s="72"/>
      <c r="Q31" s="143"/>
      <c r="R31" s="143"/>
      <c r="S31" s="143"/>
      <c r="T31" s="143"/>
      <c r="U31" s="143"/>
      <c r="V31" s="143"/>
      <c r="W31" s="143"/>
      <c r="X31" s="143"/>
      <c r="Y31" s="143"/>
      <c r="Z31" s="143"/>
      <c r="AA31" s="143"/>
      <c r="AB31" s="143"/>
      <c r="AC31" s="143"/>
      <c r="AD31" s="143"/>
      <c r="AE31" s="144"/>
      <c r="AF31" s="142"/>
      <c r="AG31" s="142"/>
    </row>
    <row r="32" spans="1:33" ht="45" customHeight="1">
      <c r="A32" s="291" t="s">
        <v>158</v>
      </c>
      <c r="B32" s="292"/>
      <c r="C32" s="292"/>
      <c r="D32" s="292"/>
      <c r="E32" s="292"/>
      <c r="F32" s="292"/>
      <c r="G32" s="292"/>
      <c r="H32" s="292"/>
      <c r="I32" s="292"/>
      <c r="J32" s="292"/>
      <c r="K32" s="292"/>
      <c r="L32" s="292"/>
      <c r="M32" s="292"/>
      <c r="N32" s="292"/>
      <c r="O32" s="292"/>
      <c r="P32" s="292"/>
      <c r="Q32" s="292"/>
      <c r="R32" s="292"/>
      <c r="S32" s="292"/>
      <c r="T32" s="292"/>
      <c r="U32" s="292"/>
      <c r="V32" s="292"/>
      <c r="W32" s="292"/>
      <c r="X32" s="292"/>
      <c r="Y32" s="292"/>
      <c r="Z32" s="292"/>
      <c r="AA32" s="292"/>
      <c r="AB32" s="292"/>
      <c r="AC32" s="292"/>
      <c r="AD32" s="292"/>
      <c r="AE32" s="293"/>
      <c r="AF32" s="142"/>
      <c r="AG32" s="142"/>
    </row>
    <row r="33" spans="1:41" ht="23.15" customHeight="1">
      <c r="A33" s="288" t="s">
        <v>44</v>
      </c>
      <c r="B33" s="290" t="s">
        <v>46</v>
      </c>
      <c r="C33" s="290" t="s">
        <v>36</v>
      </c>
      <c r="D33" s="290" t="s">
        <v>159</v>
      </c>
      <c r="E33" s="290"/>
      <c r="F33" s="290"/>
      <c r="G33" s="290"/>
      <c r="H33" s="290"/>
      <c r="I33" s="290"/>
      <c r="J33" s="290"/>
      <c r="K33" s="290"/>
      <c r="L33" s="290"/>
      <c r="M33" s="290"/>
      <c r="N33" s="290"/>
      <c r="O33" s="290"/>
      <c r="P33" s="290"/>
      <c r="Q33" s="290" t="s">
        <v>160</v>
      </c>
      <c r="R33" s="290"/>
      <c r="S33" s="290"/>
      <c r="T33" s="290"/>
      <c r="U33" s="290"/>
      <c r="V33" s="290"/>
      <c r="W33" s="290"/>
      <c r="X33" s="290"/>
      <c r="Y33" s="290"/>
      <c r="Z33" s="290"/>
      <c r="AA33" s="290"/>
      <c r="AB33" s="290"/>
      <c r="AC33" s="290"/>
      <c r="AD33" s="290"/>
      <c r="AE33" s="314"/>
      <c r="AF33" s="142"/>
      <c r="AG33" s="145"/>
      <c r="AH33" s="73"/>
      <c r="AI33" s="73"/>
      <c r="AJ33" s="73"/>
      <c r="AK33" s="73"/>
      <c r="AL33" s="73"/>
      <c r="AM33" s="73"/>
      <c r="AN33" s="73"/>
      <c r="AO33" s="73"/>
    </row>
    <row r="34" spans="1:41" ht="27" customHeight="1">
      <c r="A34" s="288"/>
      <c r="B34" s="290"/>
      <c r="C34" s="315"/>
      <c r="D34" s="68" t="s">
        <v>141</v>
      </c>
      <c r="E34" s="68" t="s">
        <v>142</v>
      </c>
      <c r="F34" s="68" t="s">
        <v>143</v>
      </c>
      <c r="G34" s="68" t="s">
        <v>144</v>
      </c>
      <c r="H34" s="68" t="s">
        <v>145</v>
      </c>
      <c r="I34" s="68" t="s">
        <v>146</v>
      </c>
      <c r="J34" s="68" t="s">
        <v>128</v>
      </c>
      <c r="K34" s="68" t="s">
        <v>147</v>
      </c>
      <c r="L34" s="68" t="s">
        <v>148</v>
      </c>
      <c r="M34" s="68" t="s">
        <v>149</v>
      </c>
      <c r="N34" s="68" t="s">
        <v>150</v>
      </c>
      <c r="O34" s="68" t="s">
        <v>151</v>
      </c>
      <c r="P34" s="68" t="s">
        <v>102</v>
      </c>
      <c r="Q34" s="264" t="s">
        <v>52</v>
      </c>
      <c r="R34" s="265"/>
      <c r="S34" s="265"/>
      <c r="T34" s="294"/>
      <c r="U34" s="290" t="s">
        <v>54</v>
      </c>
      <c r="V34" s="290"/>
      <c r="W34" s="290"/>
      <c r="X34" s="290"/>
      <c r="Y34" s="290" t="s">
        <v>56</v>
      </c>
      <c r="Z34" s="290"/>
      <c r="AA34" s="290"/>
      <c r="AB34" s="290"/>
      <c r="AC34" s="290" t="s">
        <v>58</v>
      </c>
      <c r="AD34" s="290"/>
      <c r="AE34" s="314"/>
      <c r="AF34" s="142"/>
      <c r="AG34" s="145"/>
      <c r="AH34" s="73"/>
      <c r="AI34" s="73"/>
      <c r="AJ34" s="73"/>
      <c r="AK34" s="73"/>
      <c r="AL34" s="73"/>
      <c r="AM34" s="73"/>
      <c r="AN34" s="73"/>
      <c r="AO34" s="73"/>
    </row>
    <row r="35" spans="1:41" ht="82.5" customHeight="1">
      <c r="A35" s="283" t="s">
        <v>212</v>
      </c>
      <c r="B35" s="285">
        <f>SUM(B41:B44)</f>
        <v>0.1</v>
      </c>
      <c r="C35" s="75" t="s">
        <v>48</v>
      </c>
      <c r="D35" s="74"/>
      <c r="E35" s="74"/>
      <c r="F35" s="74"/>
      <c r="G35" s="74"/>
      <c r="H35" s="74"/>
      <c r="I35" s="74"/>
      <c r="J35" s="238">
        <v>100</v>
      </c>
      <c r="K35" s="238">
        <v>0</v>
      </c>
      <c r="L35" s="238">
        <v>50</v>
      </c>
      <c r="M35" s="238">
        <v>150</v>
      </c>
      <c r="N35" s="238">
        <v>150</v>
      </c>
      <c r="O35" s="238">
        <v>150</v>
      </c>
      <c r="P35" s="165">
        <f>SUM(D35:O35)</f>
        <v>600</v>
      </c>
      <c r="Q35" s="460" t="s">
        <v>760</v>
      </c>
      <c r="R35" s="461"/>
      <c r="S35" s="461"/>
      <c r="T35" s="462"/>
      <c r="U35" s="460" t="s">
        <v>761</v>
      </c>
      <c r="V35" s="461"/>
      <c r="W35" s="461"/>
      <c r="X35" s="462"/>
      <c r="Y35" s="456" t="s">
        <v>213</v>
      </c>
      <c r="Z35" s="456"/>
      <c r="AA35" s="456"/>
      <c r="AB35" s="456"/>
      <c r="AC35" s="456" t="s">
        <v>214</v>
      </c>
      <c r="AD35" s="456"/>
      <c r="AE35" s="457"/>
      <c r="AF35" s="142"/>
      <c r="AG35" s="145"/>
      <c r="AH35" s="73"/>
      <c r="AI35" s="73"/>
      <c r="AJ35" s="73"/>
      <c r="AK35" s="73"/>
      <c r="AL35" s="73"/>
      <c r="AM35" s="73"/>
      <c r="AN35" s="73"/>
      <c r="AO35" s="73"/>
    </row>
    <row r="36" spans="1:41" ht="82.5" customHeight="1" thickBot="1">
      <c r="A36" s="284"/>
      <c r="B36" s="445"/>
      <c r="C36" s="76" t="s">
        <v>50</v>
      </c>
      <c r="D36" s="146"/>
      <c r="E36" s="146"/>
      <c r="F36" s="146"/>
      <c r="G36" s="77"/>
      <c r="H36" s="77"/>
      <c r="I36" s="77"/>
      <c r="J36" s="240">
        <v>370</v>
      </c>
      <c r="K36" s="240">
        <v>0</v>
      </c>
      <c r="L36" s="240"/>
      <c r="M36" s="240"/>
      <c r="N36" s="240"/>
      <c r="O36" s="240"/>
      <c r="P36" s="239">
        <f>SUM(D36:O36)</f>
        <v>370</v>
      </c>
      <c r="Q36" s="463"/>
      <c r="R36" s="464"/>
      <c r="S36" s="464"/>
      <c r="T36" s="465"/>
      <c r="U36" s="463"/>
      <c r="V36" s="464"/>
      <c r="W36" s="464"/>
      <c r="X36" s="465"/>
      <c r="Y36" s="458"/>
      <c r="Z36" s="458"/>
      <c r="AA36" s="458"/>
      <c r="AB36" s="458"/>
      <c r="AC36" s="458"/>
      <c r="AD36" s="458"/>
      <c r="AE36" s="459"/>
      <c r="AF36" s="142"/>
      <c r="AG36" s="145"/>
      <c r="AH36" s="73"/>
      <c r="AI36" s="73"/>
      <c r="AJ36" s="73"/>
      <c r="AK36" s="73"/>
      <c r="AL36" s="73"/>
      <c r="AM36" s="73"/>
      <c r="AN36" s="73"/>
      <c r="AO36" s="73"/>
    </row>
    <row r="37" spans="1:41" s="67" customFormat="1" ht="17.25" customHeight="1" thickBot="1"/>
    <row r="38" spans="1:41" ht="45" customHeight="1" thickBot="1">
      <c r="A38" s="291" t="s">
        <v>165</v>
      </c>
      <c r="B38" s="292"/>
      <c r="C38" s="292"/>
      <c r="D38" s="292"/>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3"/>
      <c r="AG38" s="73"/>
      <c r="AH38" s="73"/>
      <c r="AI38" s="73"/>
      <c r="AJ38" s="73"/>
      <c r="AK38" s="73"/>
      <c r="AL38" s="73"/>
      <c r="AM38" s="73"/>
      <c r="AN38" s="73"/>
      <c r="AO38" s="73"/>
    </row>
    <row r="39" spans="1:41" ht="26.15" customHeight="1">
      <c r="A39" s="287" t="s">
        <v>60</v>
      </c>
      <c r="B39" s="289" t="s">
        <v>166</v>
      </c>
      <c r="C39" s="295" t="s">
        <v>167</v>
      </c>
      <c r="D39" s="297" t="s">
        <v>168</v>
      </c>
      <c r="E39" s="298"/>
      <c r="F39" s="298"/>
      <c r="G39" s="298"/>
      <c r="H39" s="298"/>
      <c r="I39" s="298"/>
      <c r="J39" s="298"/>
      <c r="K39" s="298"/>
      <c r="L39" s="298"/>
      <c r="M39" s="298"/>
      <c r="N39" s="298"/>
      <c r="O39" s="298"/>
      <c r="P39" s="299"/>
      <c r="Q39" s="289" t="s">
        <v>169</v>
      </c>
      <c r="R39" s="289"/>
      <c r="S39" s="289"/>
      <c r="T39" s="289"/>
      <c r="U39" s="289"/>
      <c r="V39" s="289"/>
      <c r="W39" s="289"/>
      <c r="X39" s="289"/>
      <c r="Y39" s="289"/>
      <c r="Z39" s="289"/>
      <c r="AA39" s="289"/>
      <c r="AB39" s="289"/>
      <c r="AC39" s="289"/>
      <c r="AD39" s="289"/>
      <c r="AE39" s="310"/>
      <c r="AG39" s="73"/>
      <c r="AH39" s="73"/>
      <c r="AI39" s="73"/>
      <c r="AJ39" s="73"/>
      <c r="AK39" s="73"/>
      <c r="AL39" s="73"/>
      <c r="AM39" s="73"/>
      <c r="AN39" s="73"/>
      <c r="AO39" s="73"/>
    </row>
    <row r="40" spans="1:41" ht="26.15" customHeight="1">
      <c r="A40" s="288"/>
      <c r="B40" s="290"/>
      <c r="C40" s="296"/>
      <c r="D40" s="68" t="s">
        <v>170</v>
      </c>
      <c r="E40" s="68" t="s">
        <v>171</v>
      </c>
      <c r="F40" s="68" t="s">
        <v>172</v>
      </c>
      <c r="G40" s="68" t="s">
        <v>173</v>
      </c>
      <c r="H40" s="68" t="s">
        <v>174</v>
      </c>
      <c r="I40" s="68" t="s">
        <v>175</v>
      </c>
      <c r="J40" s="68" t="s">
        <v>176</v>
      </c>
      <c r="K40" s="68" t="s">
        <v>177</v>
      </c>
      <c r="L40" s="68" t="s">
        <v>178</v>
      </c>
      <c r="M40" s="68" t="s">
        <v>179</v>
      </c>
      <c r="N40" s="68" t="s">
        <v>180</v>
      </c>
      <c r="O40" s="68" t="s">
        <v>181</v>
      </c>
      <c r="P40" s="68" t="s">
        <v>182</v>
      </c>
      <c r="Q40" s="264" t="s">
        <v>183</v>
      </c>
      <c r="R40" s="265"/>
      <c r="S40" s="265"/>
      <c r="T40" s="265"/>
      <c r="U40" s="265"/>
      <c r="V40" s="265"/>
      <c r="W40" s="265"/>
      <c r="X40" s="294"/>
      <c r="Y40" s="264" t="s">
        <v>68</v>
      </c>
      <c r="Z40" s="265"/>
      <c r="AA40" s="265"/>
      <c r="AB40" s="265"/>
      <c r="AC40" s="265"/>
      <c r="AD40" s="265"/>
      <c r="AE40" s="266"/>
      <c r="AG40" s="79"/>
      <c r="AH40" s="79"/>
      <c r="AI40" s="79"/>
      <c r="AJ40" s="79"/>
      <c r="AK40" s="79"/>
      <c r="AL40" s="79"/>
      <c r="AM40" s="79"/>
      <c r="AN40" s="79"/>
      <c r="AO40" s="79"/>
    </row>
    <row r="41" spans="1:41" ht="127" customHeight="1">
      <c r="A41" s="278" t="s">
        <v>215</v>
      </c>
      <c r="B41" s="393">
        <v>0.05</v>
      </c>
      <c r="C41" s="80" t="s">
        <v>48</v>
      </c>
      <c r="D41" s="81"/>
      <c r="E41" s="81"/>
      <c r="F41" s="81"/>
      <c r="G41" s="81"/>
      <c r="H41" s="81"/>
      <c r="I41" s="81"/>
      <c r="J41" s="166">
        <v>0.18</v>
      </c>
      <c r="K41" s="166">
        <v>0</v>
      </c>
      <c r="L41" s="166">
        <v>0.1</v>
      </c>
      <c r="M41" s="166">
        <v>0.24</v>
      </c>
      <c r="N41" s="166">
        <v>0.24</v>
      </c>
      <c r="O41" s="166">
        <v>0.24</v>
      </c>
      <c r="P41" s="82">
        <f t="shared" ref="P41:P44" si="1">SUM(D41:O41)</f>
        <v>1</v>
      </c>
      <c r="Q41" s="252" t="s">
        <v>762</v>
      </c>
      <c r="R41" s="253"/>
      <c r="S41" s="253"/>
      <c r="T41" s="253"/>
      <c r="U41" s="253"/>
      <c r="V41" s="253"/>
      <c r="W41" s="253"/>
      <c r="X41" s="254"/>
      <c r="Y41" s="411" t="s">
        <v>689</v>
      </c>
      <c r="Z41" s="412"/>
      <c r="AA41" s="412"/>
      <c r="AB41" s="412"/>
      <c r="AC41" s="412"/>
      <c r="AD41" s="412"/>
      <c r="AE41" s="413"/>
      <c r="AG41" s="83"/>
      <c r="AH41" s="83"/>
      <c r="AI41" s="83"/>
      <c r="AJ41" s="83"/>
      <c r="AK41" s="83"/>
      <c r="AL41" s="83"/>
      <c r="AM41" s="83"/>
      <c r="AN41" s="83"/>
      <c r="AO41" s="83"/>
    </row>
    <row r="42" spans="1:41" ht="127" customHeight="1">
      <c r="A42" s="282"/>
      <c r="B42" s="393"/>
      <c r="C42" s="84" t="s">
        <v>50</v>
      </c>
      <c r="D42" s="85"/>
      <c r="E42" s="85"/>
      <c r="F42" s="85"/>
      <c r="G42" s="85"/>
      <c r="H42" s="85"/>
      <c r="I42" s="85"/>
      <c r="J42" s="85">
        <v>0.18</v>
      </c>
      <c r="K42" s="85">
        <v>0</v>
      </c>
      <c r="L42" s="85"/>
      <c r="M42" s="85"/>
      <c r="N42" s="85"/>
      <c r="O42" s="85"/>
      <c r="P42" s="82">
        <f t="shared" si="1"/>
        <v>0.18</v>
      </c>
      <c r="Q42" s="270"/>
      <c r="R42" s="271"/>
      <c r="S42" s="271"/>
      <c r="T42" s="271"/>
      <c r="U42" s="271"/>
      <c r="V42" s="271"/>
      <c r="W42" s="271"/>
      <c r="X42" s="272"/>
      <c r="Y42" s="422"/>
      <c r="Z42" s="423"/>
      <c r="AA42" s="423"/>
      <c r="AB42" s="423"/>
      <c r="AC42" s="423"/>
      <c r="AD42" s="423"/>
      <c r="AE42" s="424"/>
    </row>
    <row r="43" spans="1:41" ht="165" customHeight="1">
      <c r="A43" s="278" t="s">
        <v>216</v>
      </c>
      <c r="B43" s="393">
        <v>0.05</v>
      </c>
      <c r="C43" s="80" t="s">
        <v>48</v>
      </c>
      <c r="D43" s="81"/>
      <c r="E43" s="81"/>
      <c r="F43" s="81"/>
      <c r="G43" s="81"/>
      <c r="H43" s="81"/>
      <c r="I43" s="81"/>
      <c r="J43" s="166">
        <v>0.18</v>
      </c>
      <c r="K43" s="166">
        <v>0</v>
      </c>
      <c r="L43" s="166">
        <v>0.1</v>
      </c>
      <c r="M43" s="166">
        <v>0.24</v>
      </c>
      <c r="N43" s="166">
        <v>0.24</v>
      </c>
      <c r="O43" s="166">
        <v>0.24</v>
      </c>
      <c r="P43" s="82">
        <f t="shared" si="1"/>
        <v>1</v>
      </c>
      <c r="Q43" s="252" t="s">
        <v>763</v>
      </c>
      <c r="R43" s="253"/>
      <c r="S43" s="253"/>
      <c r="T43" s="253"/>
      <c r="U43" s="253"/>
      <c r="V43" s="253"/>
      <c r="W43" s="253"/>
      <c r="X43" s="254"/>
      <c r="Y43" s="411" t="s">
        <v>689</v>
      </c>
      <c r="Z43" s="412"/>
      <c r="AA43" s="412"/>
      <c r="AB43" s="412"/>
      <c r="AC43" s="412"/>
      <c r="AD43" s="412"/>
      <c r="AE43" s="413"/>
    </row>
    <row r="44" spans="1:41" ht="165" customHeight="1" thickBot="1">
      <c r="A44" s="279"/>
      <c r="B44" s="394"/>
      <c r="C44" s="76" t="s">
        <v>50</v>
      </c>
      <c r="D44" s="86"/>
      <c r="E44" s="86"/>
      <c r="F44" s="86"/>
      <c r="G44" s="86"/>
      <c r="H44" s="86"/>
      <c r="I44" s="86"/>
      <c r="J44" s="86">
        <v>0.18</v>
      </c>
      <c r="K44" s="167">
        <v>0</v>
      </c>
      <c r="L44" s="167"/>
      <c r="M44" s="167"/>
      <c r="N44" s="167"/>
      <c r="O44" s="167"/>
      <c r="P44" s="87">
        <f t="shared" si="1"/>
        <v>0.18</v>
      </c>
      <c r="Q44" s="255"/>
      <c r="R44" s="256"/>
      <c r="S44" s="256"/>
      <c r="T44" s="256"/>
      <c r="U44" s="256"/>
      <c r="V44" s="256"/>
      <c r="W44" s="256"/>
      <c r="X44" s="257"/>
      <c r="Y44" s="414"/>
      <c r="Z44" s="415"/>
      <c r="AA44" s="415"/>
      <c r="AB44" s="415"/>
      <c r="AC44" s="415"/>
      <c r="AD44" s="415"/>
      <c r="AE44" s="416"/>
    </row>
    <row r="45" spans="1:41">
      <c r="A45" s="15" t="s">
        <v>192</v>
      </c>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82D4D23E-E9E2-4D8C-A244-298BB59B375D}">
      <formula1>$B$21:$M$21</formula1>
    </dataValidation>
    <dataValidation type="textLength" operator="lessThanOrEqual" allowBlank="1" showInputMessage="1" showErrorMessage="1" errorTitle="Máximo 2.000 caracteres" error="Máximo 2.000 caracteres" promptTitle="2.000 caracteres" sqref="Q30:Q31" xr:uid="{573D1E39-F967-44FF-81A6-4F94C6BB7B20}">
      <formula1>2000</formula1>
    </dataValidation>
    <dataValidation type="textLength" operator="lessThanOrEqual" allowBlank="1" showInputMessage="1" showErrorMessage="1" errorTitle="Máximo 2.000 caracteres" error="Máximo 2.000 caracteres" sqref="AC35 Q35 Y35 Q41 Q43 U35" xr:uid="{1C795800-4175-42EA-B94C-EDE599CFE9DF}">
      <formula1>2000</formula1>
    </dataValidation>
  </dataValidations>
  <hyperlinks>
    <hyperlink ref="Y41" r:id="rId1" xr:uid="{D94E17E2-61CF-474F-A189-DE04DE04377B}"/>
    <hyperlink ref="Y43" r:id="rId2" xr:uid="{8BB4492A-BCF8-4C8D-8411-D1CEA10BD2C1}"/>
  </hyperlinks>
  <pageMargins left="0.25" right="0.25" top="0.75" bottom="0.75" header="0.3" footer="0.3"/>
  <pageSetup scale="21" orientation="landscape" r:id="rId3"/>
  <drawing r:id="rId4"/>
  <legacyDrawing r:id="rId5"/>
  <extLst>
    <ext xmlns:x14="http://schemas.microsoft.com/office/spreadsheetml/2009/9/main" uri="{CCE6A557-97BC-4b89-ADB6-D9C93CAAB3DF}">
      <x14:dataValidations xmlns:xm="http://schemas.microsoft.com/office/excel/2006/main" count="4">
        <x14:dataValidation type="list" allowBlank="1" showInputMessage="1" showErrorMessage="1" xr:uid="{ECF32347-5A83-4063-A5CD-E620B5CA6E0A}">
          <x14:formula1>
            <xm:f>listas!$C$2:$C$20</xm:f>
          </x14:formula1>
          <xm:sqref>AA15:AE15</xm:sqref>
        </x14:dataValidation>
        <x14:dataValidation type="list" allowBlank="1" showInputMessage="1" showErrorMessage="1" xr:uid="{E6A0C1A6-143C-4488-8E63-87A7BCDD02BC}">
          <x14:formula1>
            <xm:f>listas!$B$2:$B$8</xm:f>
          </x14:formula1>
          <xm:sqref>R15:X15</xm:sqref>
        </x14:dataValidation>
        <x14:dataValidation type="list" allowBlank="1" showInputMessage="1" showErrorMessage="1" xr:uid="{DCB9AFDC-F4CB-4828-B5BF-877A2B71F90C}">
          <x14:formula1>
            <xm:f>listas!$A$2:$A$6</xm:f>
          </x14:formula1>
          <xm:sqref>C15:K15</xm:sqref>
        </x14:dataValidation>
        <x14:dataValidation type="list" allowBlank="1" showInputMessage="1" showErrorMessage="1" xr:uid="{654AE097-033C-441B-91CD-1EA0FA4C64C8}">
          <x14:formula1>
            <xm:f>listas!$D$2:$D$15</xm:f>
          </x14:formula1>
          <xm:sqref>C11:AE13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A3CD4-9D3D-4F57-978E-F90F842A6A6C}">
  <sheetPr>
    <tabColor rgb="FF00B050"/>
    <pageSetUpPr fitToPage="1"/>
  </sheetPr>
  <dimension ref="A1:AO45"/>
  <sheetViews>
    <sheetView showGridLines="0" topLeftCell="Q43" zoomScale="60" zoomScaleNormal="60" workbookViewId="0">
      <selection activeCell="Q43" sqref="Q43:X44"/>
    </sheetView>
  </sheetViews>
  <sheetFormatPr baseColWidth="10" defaultColWidth="10.81640625" defaultRowHeight="14"/>
  <cols>
    <col min="1" max="1" width="38.453125" style="15" customWidth="1"/>
    <col min="2" max="15" width="20.54296875" style="15" customWidth="1"/>
    <col min="16" max="16" width="32.453125" style="15" customWidth="1"/>
    <col min="17" max="27" width="18.1796875" style="15" customWidth="1"/>
    <col min="28" max="28" width="22.54296875" style="15" customWidth="1"/>
    <col min="29" max="29" width="19" style="15" customWidth="1"/>
    <col min="30" max="30" width="19.453125" style="15" customWidth="1"/>
    <col min="31" max="31" width="20.54296875" style="15" customWidth="1"/>
    <col min="32" max="32" width="22.81640625" style="15" customWidth="1"/>
    <col min="33" max="33" width="18.453125" style="15" bestFit="1" customWidth="1"/>
    <col min="34" max="34" width="8.453125" style="15" customWidth="1"/>
    <col min="35" max="35" width="18.453125" style="15" bestFit="1" customWidth="1"/>
    <col min="36" max="36" width="5.54296875" style="15" customWidth="1"/>
    <col min="37" max="37" width="18.453125" style="15" bestFit="1" customWidth="1"/>
    <col min="38" max="38" width="4.54296875" style="15" customWidth="1"/>
    <col min="39" max="39" width="23" style="15" bestFit="1" customWidth="1"/>
    <col min="40" max="40" width="10.81640625" style="15"/>
    <col min="41" max="41" width="18.453125" style="15" bestFit="1" customWidth="1"/>
    <col min="42" max="42" width="16.1796875" style="15" customWidth="1"/>
    <col min="43" max="16384" width="10.81640625" style="15"/>
  </cols>
  <sheetData>
    <row r="1" spans="1:31" ht="32.25" customHeight="1" thickBot="1">
      <c r="A1" s="359"/>
      <c r="B1" s="362" t="s">
        <v>121</v>
      </c>
      <c r="C1" s="363"/>
      <c r="D1" s="363"/>
      <c r="E1" s="363"/>
      <c r="F1" s="363"/>
      <c r="G1" s="363"/>
      <c r="H1" s="363"/>
      <c r="I1" s="363"/>
      <c r="J1" s="363"/>
      <c r="K1" s="363"/>
      <c r="L1" s="363"/>
      <c r="M1" s="363"/>
      <c r="N1" s="363"/>
      <c r="O1" s="363"/>
      <c r="P1" s="363"/>
      <c r="Q1" s="363"/>
      <c r="R1" s="363"/>
      <c r="S1" s="363"/>
      <c r="T1" s="363"/>
      <c r="U1" s="363"/>
      <c r="V1" s="363"/>
      <c r="W1" s="363"/>
      <c r="X1" s="363"/>
      <c r="Y1" s="363"/>
      <c r="Z1" s="363"/>
      <c r="AA1" s="364"/>
      <c r="AB1" s="371" t="s">
        <v>122</v>
      </c>
      <c r="AC1" s="372"/>
      <c r="AD1" s="372"/>
      <c r="AE1" s="373"/>
    </row>
    <row r="2" spans="1:31" ht="30.75" customHeight="1" thickBot="1">
      <c r="A2" s="360"/>
      <c r="B2" s="362" t="s">
        <v>123</v>
      </c>
      <c r="C2" s="363"/>
      <c r="D2" s="363"/>
      <c r="E2" s="363"/>
      <c r="F2" s="363"/>
      <c r="G2" s="363"/>
      <c r="H2" s="363"/>
      <c r="I2" s="363"/>
      <c r="J2" s="363"/>
      <c r="K2" s="363"/>
      <c r="L2" s="363"/>
      <c r="M2" s="363"/>
      <c r="N2" s="363"/>
      <c r="O2" s="363"/>
      <c r="P2" s="363"/>
      <c r="Q2" s="363"/>
      <c r="R2" s="363"/>
      <c r="S2" s="363"/>
      <c r="T2" s="363"/>
      <c r="U2" s="363"/>
      <c r="V2" s="363"/>
      <c r="W2" s="363"/>
      <c r="X2" s="363"/>
      <c r="Y2" s="363"/>
      <c r="Z2" s="363"/>
      <c r="AA2" s="364"/>
      <c r="AB2" s="371" t="s">
        <v>124</v>
      </c>
      <c r="AC2" s="372"/>
      <c r="AD2" s="372"/>
      <c r="AE2" s="373"/>
    </row>
    <row r="3" spans="1:31" ht="24" customHeight="1" thickBot="1">
      <c r="A3" s="360"/>
      <c r="B3" s="365" t="s">
        <v>125</v>
      </c>
      <c r="C3" s="366"/>
      <c r="D3" s="366"/>
      <c r="E3" s="366"/>
      <c r="F3" s="366"/>
      <c r="G3" s="366"/>
      <c r="H3" s="366"/>
      <c r="I3" s="366"/>
      <c r="J3" s="366"/>
      <c r="K3" s="366"/>
      <c r="L3" s="366"/>
      <c r="M3" s="366"/>
      <c r="N3" s="366"/>
      <c r="O3" s="366"/>
      <c r="P3" s="366"/>
      <c r="Q3" s="366"/>
      <c r="R3" s="366"/>
      <c r="S3" s="366"/>
      <c r="T3" s="366"/>
      <c r="U3" s="366"/>
      <c r="V3" s="366"/>
      <c r="W3" s="366"/>
      <c r="X3" s="366"/>
      <c r="Y3" s="366"/>
      <c r="Z3" s="366"/>
      <c r="AA3" s="367"/>
      <c r="AB3" s="371" t="s">
        <v>126</v>
      </c>
      <c r="AC3" s="372"/>
      <c r="AD3" s="372"/>
      <c r="AE3" s="373"/>
    </row>
    <row r="4" spans="1:31" ht="21.75" customHeight="1" thickBot="1">
      <c r="A4" s="361"/>
      <c r="B4" s="368"/>
      <c r="C4" s="369"/>
      <c r="D4" s="369"/>
      <c r="E4" s="369"/>
      <c r="F4" s="369"/>
      <c r="G4" s="369"/>
      <c r="H4" s="369"/>
      <c r="I4" s="369"/>
      <c r="J4" s="369"/>
      <c r="K4" s="369"/>
      <c r="L4" s="369"/>
      <c r="M4" s="369"/>
      <c r="N4" s="369"/>
      <c r="O4" s="369"/>
      <c r="P4" s="369"/>
      <c r="Q4" s="369"/>
      <c r="R4" s="369"/>
      <c r="S4" s="369"/>
      <c r="T4" s="369"/>
      <c r="U4" s="369"/>
      <c r="V4" s="369"/>
      <c r="W4" s="369"/>
      <c r="X4" s="369"/>
      <c r="Y4" s="369"/>
      <c r="Z4" s="369"/>
      <c r="AA4" s="370"/>
      <c r="AB4" s="374" t="s">
        <v>127</v>
      </c>
      <c r="AC4" s="375"/>
      <c r="AD4" s="375"/>
      <c r="AE4" s="376"/>
    </row>
    <row r="5" spans="1:31" ht="9" customHeight="1" thickBot="1">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ustomHeight="1">
      <c r="A7" s="316" t="s">
        <v>4</v>
      </c>
      <c r="B7" s="317"/>
      <c r="C7" s="354" t="s">
        <v>147</v>
      </c>
      <c r="D7" s="316" t="s">
        <v>6</v>
      </c>
      <c r="E7" s="322"/>
      <c r="F7" s="322"/>
      <c r="G7" s="322"/>
      <c r="H7" s="317"/>
      <c r="I7" s="346">
        <v>45544</v>
      </c>
      <c r="J7" s="347"/>
      <c r="K7" s="316" t="s">
        <v>8</v>
      </c>
      <c r="L7" s="317"/>
      <c r="M7" s="338" t="s">
        <v>129</v>
      </c>
      <c r="N7" s="339"/>
      <c r="O7" s="327"/>
      <c r="P7" s="328"/>
      <c r="Q7" s="20"/>
      <c r="R7" s="20"/>
      <c r="S7" s="20"/>
      <c r="T7" s="20"/>
      <c r="U7" s="20"/>
      <c r="V7" s="20"/>
      <c r="W7" s="20"/>
      <c r="X7" s="20"/>
      <c r="Y7" s="20"/>
      <c r="Z7" s="21"/>
      <c r="AA7" s="20"/>
      <c r="AB7" s="20"/>
      <c r="AD7" s="22"/>
      <c r="AE7" s="23"/>
    </row>
    <row r="8" spans="1:31" ht="15" customHeight="1">
      <c r="A8" s="318"/>
      <c r="B8" s="319"/>
      <c r="C8" s="355"/>
      <c r="D8" s="318"/>
      <c r="E8" s="323"/>
      <c r="F8" s="323"/>
      <c r="G8" s="323"/>
      <c r="H8" s="319"/>
      <c r="I8" s="348"/>
      <c r="J8" s="349"/>
      <c r="K8" s="318"/>
      <c r="L8" s="319"/>
      <c r="M8" s="357" t="s">
        <v>130</v>
      </c>
      <c r="N8" s="358"/>
      <c r="O8" s="340"/>
      <c r="P8" s="341"/>
      <c r="Q8" s="20"/>
      <c r="R8" s="20"/>
      <c r="S8" s="20"/>
      <c r="T8" s="20"/>
      <c r="U8" s="20"/>
      <c r="V8" s="20"/>
      <c r="W8" s="20"/>
      <c r="X8" s="20"/>
      <c r="Y8" s="20"/>
      <c r="Z8" s="21"/>
      <c r="AA8" s="20"/>
      <c r="AB8" s="20"/>
      <c r="AD8" s="22"/>
      <c r="AE8" s="23"/>
    </row>
    <row r="9" spans="1:31" ht="15.75" customHeight="1" thickBot="1">
      <c r="A9" s="320"/>
      <c r="B9" s="321"/>
      <c r="C9" s="356"/>
      <c r="D9" s="320"/>
      <c r="E9" s="324"/>
      <c r="F9" s="324"/>
      <c r="G9" s="324"/>
      <c r="H9" s="321"/>
      <c r="I9" s="350"/>
      <c r="J9" s="351"/>
      <c r="K9" s="320"/>
      <c r="L9" s="321"/>
      <c r="M9" s="342" t="s">
        <v>131</v>
      </c>
      <c r="N9" s="343"/>
      <c r="O9" s="344" t="s">
        <v>132</v>
      </c>
      <c r="P9" s="345"/>
      <c r="Q9" s="20"/>
      <c r="R9" s="20"/>
      <c r="S9" s="20"/>
      <c r="T9" s="20"/>
      <c r="U9" s="20"/>
      <c r="V9" s="20"/>
      <c r="W9" s="20"/>
      <c r="X9" s="20"/>
      <c r="Y9" s="20"/>
      <c r="Z9" s="21"/>
      <c r="AA9" s="20"/>
      <c r="AB9" s="20"/>
      <c r="AD9" s="22"/>
      <c r="AE9" s="23"/>
    </row>
    <row r="10" spans="1:31" ht="15" customHeight="1" thickBot="1">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c r="A11" s="316" t="s">
        <v>10</v>
      </c>
      <c r="B11" s="317"/>
      <c r="C11" s="291" t="s">
        <v>133</v>
      </c>
      <c r="D11" s="292"/>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3"/>
    </row>
    <row r="12" spans="1:31" ht="15" customHeight="1">
      <c r="A12" s="318"/>
      <c r="B12" s="319"/>
      <c r="C12" s="329"/>
      <c r="D12" s="330"/>
      <c r="E12" s="330"/>
      <c r="F12" s="330"/>
      <c r="G12" s="330"/>
      <c r="H12" s="330"/>
      <c r="I12" s="330"/>
      <c r="J12" s="330"/>
      <c r="K12" s="330"/>
      <c r="L12" s="330"/>
      <c r="M12" s="330"/>
      <c r="N12" s="330"/>
      <c r="O12" s="330"/>
      <c r="P12" s="330"/>
      <c r="Q12" s="330"/>
      <c r="R12" s="330"/>
      <c r="S12" s="330"/>
      <c r="T12" s="330"/>
      <c r="U12" s="330"/>
      <c r="V12" s="330"/>
      <c r="W12" s="330"/>
      <c r="X12" s="330"/>
      <c r="Y12" s="330"/>
      <c r="Z12" s="330"/>
      <c r="AA12" s="330"/>
      <c r="AB12" s="330"/>
      <c r="AC12" s="330"/>
      <c r="AD12" s="330"/>
      <c r="AE12" s="331"/>
    </row>
    <row r="13" spans="1:31" ht="15" customHeight="1" thickBot="1">
      <c r="A13" s="320"/>
      <c r="B13" s="321"/>
      <c r="C13" s="332"/>
      <c r="D13" s="333"/>
      <c r="E13" s="333"/>
      <c r="F13" s="333"/>
      <c r="G13" s="333"/>
      <c r="H13" s="333"/>
      <c r="I13" s="333"/>
      <c r="J13" s="333"/>
      <c r="K13" s="333"/>
      <c r="L13" s="333"/>
      <c r="M13" s="333"/>
      <c r="N13" s="333"/>
      <c r="O13" s="333"/>
      <c r="P13" s="333"/>
      <c r="Q13" s="333"/>
      <c r="R13" s="333"/>
      <c r="S13" s="333"/>
      <c r="T13" s="333"/>
      <c r="U13" s="333"/>
      <c r="V13" s="333"/>
      <c r="W13" s="333"/>
      <c r="X13" s="333"/>
      <c r="Y13" s="333"/>
      <c r="Z13" s="333"/>
      <c r="AA13" s="333"/>
      <c r="AB13" s="333"/>
      <c r="AC13" s="333"/>
      <c r="AD13" s="333"/>
      <c r="AE13" s="334"/>
    </row>
    <row r="14" spans="1:31" ht="9" customHeight="1" thickBot="1">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2.15" customHeight="1" thickBot="1">
      <c r="A15" s="325" t="s">
        <v>12</v>
      </c>
      <c r="B15" s="326"/>
      <c r="C15" s="335" t="s">
        <v>134</v>
      </c>
      <c r="D15" s="336"/>
      <c r="E15" s="336"/>
      <c r="F15" s="336"/>
      <c r="G15" s="336"/>
      <c r="H15" s="336"/>
      <c r="I15" s="336"/>
      <c r="J15" s="336"/>
      <c r="K15" s="337"/>
      <c r="L15" s="352" t="s">
        <v>14</v>
      </c>
      <c r="M15" s="385"/>
      <c r="N15" s="385"/>
      <c r="O15" s="385"/>
      <c r="P15" s="385"/>
      <c r="Q15" s="353"/>
      <c r="R15" s="386" t="s">
        <v>135</v>
      </c>
      <c r="S15" s="387"/>
      <c r="T15" s="387"/>
      <c r="U15" s="387"/>
      <c r="V15" s="387"/>
      <c r="W15" s="387"/>
      <c r="X15" s="388"/>
      <c r="Y15" s="352" t="s">
        <v>15</v>
      </c>
      <c r="Z15" s="353"/>
      <c r="AA15" s="377" t="s">
        <v>198</v>
      </c>
      <c r="AB15" s="378"/>
      <c r="AC15" s="378"/>
      <c r="AD15" s="378"/>
      <c r="AE15" s="379"/>
    </row>
    <row r="16" spans="1:31" ht="9" customHeight="1" thickBot="1">
      <c r="A16" s="24"/>
      <c r="B16" s="20"/>
      <c r="C16" s="390"/>
      <c r="D16" s="390"/>
      <c r="E16" s="390"/>
      <c r="F16" s="390"/>
      <c r="G16" s="390"/>
      <c r="H16" s="390"/>
      <c r="I16" s="390"/>
      <c r="J16" s="390"/>
      <c r="K16" s="390"/>
      <c r="L16" s="390"/>
      <c r="M16" s="390"/>
      <c r="N16" s="390"/>
      <c r="O16" s="390"/>
      <c r="P16" s="390"/>
      <c r="Q16" s="390"/>
      <c r="R16" s="390"/>
      <c r="S16" s="390"/>
      <c r="T16" s="390"/>
      <c r="U16" s="390"/>
      <c r="V16" s="390"/>
      <c r="W16" s="390"/>
      <c r="X16" s="390"/>
      <c r="Y16" s="390"/>
      <c r="Z16" s="390"/>
      <c r="AA16" s="390"/>
      <c r="AB16" s="390"/>
      <c r="AD16" s="22"/>
      <c r="AE16" s="23"/>
    </row>
    <row r="17" spans="1:33" s="40" customFormat="1" ht="37.5" customHeight="1" thickBot="1">
      <c r="A17" s="325" t="s">
        <v>17</v>
      </c>
      <c r="B17" s="326"/>
      <c r="C17" s="377" t="s">
        <v>217</v>
      </c>
      <c r="D17" s="378"/>
      <c r="E17" s="378"/>
      <c r="F17" s="378"/>
      <c r="G17" s="378"/>
      <c r="H17" s="378"/>
      <c r="I17" s="378"/>
      <c r="J17" s="378"/>
      <c r="K17" s="378"/>
      <c r="L17" s="378"/>
      <c r="M17" s="378"/>
      <c r="N17" s="378"/>
      <c r="O17" s="378"/>
      <c r="P17" s="378"/>
      <c r="Q17" s="378"/>
      <c r="R17" s="378"/>
      <c r="S17" s="378"/>
      <c r="T17" s="378"/>
      <c r="U17" s="378"/>
      <c r="V17" s="378"/>
      <c r="W17" s="378"/>
      <c r="X17" s="378"/>
      <c r="Y17" s="378"/>
      <c r="Z17" s="378"/>
      <c r="AA17" s="378"/>
      <c r="AB17" s="378"/>
      <c r="AC17" s="378"/>
      <c r="AD17" s="378"/>
      <c r="AE17" s="379"/>
    </row>
    <row r="18" spans="1:33" ht="16.5" customHeight="1" thickBot="1">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5" customHeight="1" thickBot="1">
      <c r="A19" s="352" t="s">
        <v>138</v>
      </c>
      <c r="B19" s="385"/>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53"/>
      <c r="AF19" s="44"/>
    </row>
    <row r="20" spans="1:33" ht="32.15" customHeight="1" thickBot="1">
      <c r="A20" s="45" t="s">
        <v>19</v>
      </c>
      <c r="B20" s="382" t="s">
        <v>139</v>
      </c>
      <c r="C20" s="383"/>
      <c r="D20" s="383"/>
      <c r="E20" s="383"/>
      <c r="F20" s="383"/>
      <c r="G20" s="383"/>
      <c r="H20" s="383"/>
      <c r="I20" s="383"/>
      <c r="J20" s="383"/>
      <c r="K20" s="383"/>
      <c r="L20" s="383"/>
      <c r="M20" s="383"/>
      <c r="N20" s="383"/>
      <c r="O20" s="384"/>
      <c r="P20" s="352" t="s">
        <v>140</v>
      </c>
      <c r="Q20" s="385"/>
      <c r="R20" s="385"/>
      <c r="S20" s="385"/>
      <c r="T20" s="385"/>
      <c r="U20" s="385"/>
      <c r="V20" s="385"/>
      <c r="W20" s="385"/>
      <c r="X20" s="385"/>
      <c r="Y20" s="385"/>
      <c r="Z20" s="385"/>
      <c r="AA20" s="385"/>
      <c r="AB20" s="385"/>
      <c r="AC20" s="385"/>
      <c r="AD20" s="385"/>
      <c r="AE20" s="353"/>
      <c r="AF20" s="44"/>
    </row>
    <row r="21" spans="1:33" ht="32.15" customHeight="1" thickBot="1">
      <c r="A21" s="25"/>
      <c r="B21" s="46" t="s">
        <v>141</v>
      </c>
      <c r="C21" s="47" t="s">
        <v>142</v>
      </c>
      <c r="D21" s="47" t="s">
        <v>143</v>
      </c>
      <c r="E21" s="47" t="s">
        <v>144</v>
      </c>
      <c r="F21" s="47" t="s">
        <v>145</v>
      </c>
      <c r="G21" s="47" t="s">
        <v>146</v>
      </c>
      <c r="H21" s="47" t="s">
        <v>128</v>
      </c>
      <c r="I21" s="47" t="s">
        <v>147</v>
      </c>
      <c r="J21" s="47" t="s">
        <v>148</v>
      </c>
      <c r="K21" s="47" t="s">
        <v>149</v>
      </c>
      <c r="L21" s="47" t="s">
        <v>150</v>
      </c>
      <c r="M21" s="47" t="s">
        <v>151</v>
      </c>
      <c r="N21" s="47" t="s">
        <v>102</v>
      </c>
      <c r="O21" s="48" t="s">
        <v>100</v>
      </c>
      <c r="P21" s="49"/>
      <c r="Q21" s="46" t="s">
        <v>141</v>
      </c>
      <c r="R21" s="47" t="s">
        <v>142</v>
      </c>
      <c r="S21" s="47" t="s">
        <v>143</v>
      </c>
      <c r="T21" s="47" t="s">
        <v>144</v>
      </c>
      <c r="U21" s="47" t="s">
        <v>145</v>
      </c>
      <c r="V21" s="47" t="s">
        <v>146</v>
      </c>
      <c r="W21" s="47" t="s">
        <v>128</v>
      </c>
      <c r="X21" s="47" t="s">
        <v>147</v>
      </c>
      <c r="Y21" s="47" t="s">
        <v>148</v>
      </c>
      <c r="Z21" s="47" t="s">
        <v>149</v>
      </c>
      <c r="AA21" s="47" t="s">
        <v>150</v>
      </c>
      <c r="AB21" s="47" t="s">
        <v>151</v>
      </c>
      <c r="AC21" s="47" t="s">
        <v>102</v>
      </c>
      <c r="AD21" s="47" t="s">
        <v>152</v>
      </c>
      <c r="AE21" s="48" t="s">
        <v>153</v>
      </c>
      <c r="AF21" s="50"/>
    </row>
    <row r="22" spans="1:33" ht="32.15" customHeight="1">
      <c r="A22" s="51" t="s">
        <v>31</v>
      </c>
      <c r="B22" s="52"/>
      <c r="C22" s="53"/>
      <c r="D22" s="53"/>
      <c r="E22" s="53"/>
      <c r="F22" s="53"/>
      <c r="G22" s="53"/>
      <c r="H22" s="53"/>
      <c r="I22" s="53"/>
      <c r="J22" s="53"/>
      <c r="K22" s="53"/>
      <c r="L22" s="53"/>
      <c r="M22" s="53"/>
      <c r="N22" s="53">
        <f>SUM(B22:M22)</f>
        <v>0</v>
      </c>
      <c r="O22" s="54"/>
      <c r="P22" s="51" t="s">
        <v>27</v>
      </c>
      <c r="Q22" s="55"/>
      <c r="R22" s="56"/>
      <c r="S22" s="56"/>
      <c r="T22" s="56"/>
      <c r="U22" s="56"/>
      <c r="V22" s="56"/>
      <c r="W22" s="56"/>
      <c r="X22" s="236">
        <v>289149000</v>
      </c>
      <c r="Y22" s="236">
        <v>0</v>
      </c>
      <c r="Z22" s="236">
        <v>0</v>
      </c>
      <c r="AA22" s="236">
        <v>0</v>
      </c>
      <c r="AB22" s="236">
        <v>0</v>
      </c>
      <c r="AC22" s="236">
        <f>SUM(Q22:AB22)</f>
        <v>289149000</v>
      </c>
      <c r="AD22" s="106"/>
      <c r="AE22" s="163"/>
      <c r="AF22" s="50"/>
    </row>
    <row r="23" spans="1:33" ht="32.15" customHeight="1">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58"/>
      <c r="R23" s="59"/>
      <c r="S23" s="59"/>
      <c r="T23" s="59"/>
      <c r="U23" s="59"/>
      <c r="V23" s="59"/>
      <c r="W23" s="59">
        <v>0</v>
      </c>
      <c r="X23" s="236">
        <v>59010000</v>
      </c>
      <c r="Y23" s="236"/>
      <c r="Z23" s="236"/>
      <c r="AA23" s="236"/>
      <c r="AB23" s="236"/>
      <c r="AC23" s="234">
        <f>SUM(Q23:AB23)</f>
        <v>59010000</v>
      </c>
      <c r="AD23" s="235">
        <f>AC23/SUM(W22:X22)</f>
        <v>0.20408163265306123</v>
      </c>
      <c r="AE23" s="232">
        <f>AC23/AC22</f>
        <v>0.20408163265306123</v>
      </c>
      <c r="AF23" s="50"/>
    </row>
    <row r="24" spans="1:33" ht="32.15" customHeight="1">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58"/>
      <c r="R24" s="59"/>
      <c r="S24" s="59"/>
      <c r="T24" s="59"/>
      <c r="U24" s="59"/>
      <c r="V24" s="59"/>
      <c r="W24" s="59"/>
      <c r="X24" s="236">
        <v>0</v>
      </c>
      <c r="Y24" s="236">
        <v>53109000</v>
      </c>
      <c r="Z24" s="236">
        <v>59010000</v>
      </c>
      <c r="AA24" s="236">
        <v>59010000</v>
      </c>
      <c r="AB24" s="236">
        <f>+AA24*2</f>
        <v>118020000</v>
      </c>
      <c r="AC24" s="236">
        <f>SUM(Q24:AB24)</f>
        <v>289149000</v>
      </c>
      <c r="AD24" s="59"/>
      <c r="AE24" s="62"/>
      <c r="AF24" s="50"/>
    </row>
    <row r="25" spans="1:33" ht="32.15" customHeight="1" thickBot="1">
      <c r="A25" s="63" t="s">
        <v>25</v>
      </c>
      <c r="B25" s="64"/>
      <c r="C25" s="65"/>
      <c r="D25" s="65"/>
      <c r="E25" s="65"/>
      <c r="F25" s="65"/>
      <c r="G25" s="65"/>
      <c r="H25" s="65"/>
      <c r="I25" s="65"/>
      <c r="J25" s="65"/>
      <c r="K25" s="65"/>
      <c r="L25" s="65"/>
      <c r="M25" s="65"/>
      <c r="N25" s="65">
        <f>SUM(B25:M25)</f>
        <v>0</v>
      </c>
      <c r="O25" s="66" t="str">
        <f>IFERROR(N25/(SUMIF(B25:M25,"&gt;0",B24:M24))," ")</f>
        <v xml:space="preserve"> </v>
      </c>
      <c r="P25" s="63" t="s">
        <v>25</v>
      </c>
      <c r="Q25" s="64"/>
      <c r="R25" s="65"/>
      <c r="S25" s="65"/>
      <c r="T25" s="65"/>
      <c r="U25" s="65"/>
      <c r="V25" s="65"/>
      <c r="W25" s="65"/>
      <c r="X25" s="65"/>
      <c r="Y25" s="65"/>
      <c r="Z25" s="65"/>
      <c r="AA25" s="65"/>
      <c r="AB25" s="65"/>
      <c r="AC25" s="65"/>
      <c r="AD25" s="65">
        <f>AC25/SUM(W24:AB24)</f>
        <v>0</v>
      </c>
      <c r="AE25" s="164">
        <f>AC25/AC24</f>
        <v>0</v>
      </c>
      <c r="AF25" s="50"/>
    </row>
    <row r="26" spans="1:33" s="67" customFormat="1" ht="16.5" customHeight="1" thickBot="1"/>
    <row r="27" spans="1:33" ht="34" customHeight="1">
      <c r="A27" s="311" t="s">
        <v>154</v>
      </c>
      <c r="B27" s="312"/>
      <c r="C27" s="312"/>
      <c r="D27" s="312"/>
      <c r="E27" s="312"/>
      <c r="F27" s="312"/>
      <c r="G27" s="312"/>
      <c r="H27" s="312"/>
      <c r="I27" s="312"/>
      <c r="J27" s="312"/>
      <c r="K27" s="312"/>
      <c r="L27" s="312"/>
      <c r="M27" s="312"/>
      <c r="N27" s="312"/>
      <c r="O27" s="312"/>
      <c r="P27" s="312"/>
      <c r="Q27" s="312"/>
      <c r="R27" s="312"/>
      <c r="S27" s="312"/>
      <c r="T27" s="312"/>
      <c r="U27" s="312"/>
      <c r="V27" s="312"/>
      <c r="W27" s="312"/>
      <c r="X27" s="312"/>
      <c r="Y27" s="312"/>
      <c r="Z27" s="312"/>
      <c r="AA27" s="312"/>
      <c r="AB27" s="312"/>
      <c r="AC27" s="312"/>
      <c r="AD27" s="312"/>
      <c r="AE27" s="313"/>
    </row>
    <row r="28" spans="1:33" ht="15" customHeight="1">
      <c r="A28" s="288" t="s">
        <v>34</v>
      </c>
      <c r="B28" s="290" t="s">
        <v>36</v>
      </c>
      <c r="C28" s="290"/>
      <c r="D28" s="290" t="s">
        <v>155</v>
      </c>
      <c r="E28" s="290"/>
      <c r="F28" s="290"/>
      <c r="G28" s="290"/>
      <c r="H28" s="290"/>
      <c r="I28" s="290"/>
      <c r="J28" s="290"/>
      <c r="K28" s="290"/>
      <c r="L28" s="290"/>
      <c r="M28" s="290"/>
      <c r="N28" s="290"/>
      <c r="O28" s="290"/>
      <c r="P28" s="290" t="s">
        <v>102</v>
      </c>
      <c r="Q28" s="290" t="s">
        <v>156</v>
      </c>
      <c r="R28" s="290"/>
      <c r="S28" s="290"/>
      <c r="T28" s="290"/>
      <c r="U28" s="290"/>
      <c r="V28" s="290"/>
      <c r="W28" s="290"/>
      <c r="X28" s="290"/>
      <c r="Y28" s="290" t="s">
        <v>157</v>
      </c>
      <c r="Z28" s="290"/>
      <c r="AA28" s="290"/>
      <c r="AB28" s="290"/>
      <c r="AC28" s="290"/>
      <c r="AD28" s="290"/>
      <c r="AE28" s="314"/>
    </row>
    <row r="29" spans="1:33" ht="27" customHeight="1">
      <c r="A29" s="288"/>
      <c r="B29" s="290"/>
      <c r="C29" s="290"/>
      <c r="D29" s="68" t="s">
        <v>141</v>
      </c>
      <c r="E29" s="68" t="s">
        <v>142</v>
      </c>
      <c r="F29" s="68" t="s">
        <v>143</v>
      </c>
      <c r="G29" s="68" t="s">
        <v>144</v>
      </c>
      <c r="H29" s="68" t="s">
        <v>145</v>
      </c>
      <c r="I29" s="68" t="s">
        <v>146</v>
      </c>
      <c r="J29" s="68" t="s">
        <v>128</v>
      </c>
      <c r="K29" s="68" t="s">
        <v>147</v>
      </c>
      <c r="L29" s="68" t="s">
        <v>148</v>
      </c>
      <c r="M29" s="68" t="s">
        <v>149</v>
      </c>
      <c r="N29" s="68" t="s">
        <v>150</v>
      </c>
      <c r="O29" s="68" t="s">
        <v>151</v>
      </c>
      <c r="P29" s="290"/>
      <c r="Q29" s="290"/>
      <c r="R29" s="290"/>
      <c r="S29" s="290"/>
      <c r="T29" s="290"/>
      <c r="U29" s="290"/>
      <c r="V29" s="290"/>
      <c r="W29" s="290"/>
      <c r="X29" s="290"/>
      <c r="Y29" s="290"/>
      <c r="Z29" s="290"/>
      <c r="AA29" s="290"/>
      <c r="AB29" s="290"/>
      <c r="AC29" s="290"/>
      <c r="AD29" s="290"/>
      <c r="AE29" s="314"/>
    </row>
    <row r="30" spans="1:33" ht="112" customHeight="1" thickBot="1">
      <c r="A30" s="106"/>
      <c r="B30" s="389"/>
      <c r="C30" s="389"/>
      <c r="D30" s="16"/>
      <c r="E30" s="16"/>
      <c r="F30" s="16"/>
      <c r="G30" s="16"/>
      <c r="H30" s="16"/>
      <c r="I30" s="16"/>
      <c r="J30" s="16"/>
      <c r="K30" s="16"/>
      <c r="L30" s="16"/>
      <c r="M30" s="16"/>
      <c r="N30" s="16"/>
      <c r="O30" s="16"/>
      <c r="P30" s="69">
        <f>SUM(D30:O30)</f>
        <v>0</v>
      </c>
      <c r="Q30" s="380"/>
      <c r="R30" s="380"/>
      <c r="S30" s="380"/>
      <c r="T30" s="380"/>
      <c r="U30" s="380"/>
      <c r="V30" s="380"/>
      <c r="W30" s="380"/>
      <c r="X30" s="380"/>
      <c r="Y30" s="380"/>
      <c r="Z30" s="380"/>
      <c r="AA30" s="380"/>
      <c r="AB30" s="380"/>
      <c r="AC30" s="380"/>
      <c r="AD30" s="380"/>
      <c r="AE30" s="381"/>
      <c r="AF30" s="142"/>
      <c r="AG30" s="142"/>
    </row>
    <row r="31" spans="1:33" ht="12" customHeight="1" thickBot="1">
      <c r="A31" s="70"/>
      <c r="B31" s="71"/>
      <c r="C31" s="71"/>
      <c r="D31" s="27"/>
      <c r="E31" s="27"/>
      <c r="F31" s="27"/>
      <c r="G31" s="27"/>
      <c r="H31" s="27"/>
      <c r="I31" s="27"/>
      <c r="J31" s="27"/>
      <c r="K31" s="27"/>
      <c r="L31" s="27"/>
      <c r="M31" s="27"/>
      <c r="N31" s="27"/>
      <c r="O31" s="27"/>
      <c r="P31" s="72"/>
      <c r="Q31" s="143"/>
      <c r="R31" s="143"/>
      <c r="S31" s="143"/>
      <c r="T31" s="143"/>
      <c r="U31" s="143"/>
      <c r="V31" s="143"/>
      <c r="W31" s="143"/>
      <c r="X31" s="143"/>
      <c r="Y31" s="143"/>
      <c r="Z31" s="143"/>
      <c r="AA31" s="143"/>
      <c r="AB31" s="143"/>
      <c r="AC31" s="143"/>
      <c r="AD31" s="143"/>
      <c r="AE31" s="144"/>
      <c r="AF31" s="142"/>
      <c r="AG31" s="142"/>
    </row>
    <row r="32" spans="1:33" ht="45" customHeight="1">
      <c r="A32" s="291" t="s">
        <v>158</v>
      </c>
      <c r="B32" s="292"/>
      <c r="C32" s="292"/>
      <c r="D32" s="292"/>
      <c r="E32" s="292"/>
      <c r="F32" s="292"/>
      <c r="G32" s="292"/>
      <c r="H32" s="292"/>
      <c r="I32" s="292"/>
      <c r="J32" s="292"/>
      <c r="K32" s="292"/>
      <c r="L32" s="292"/>
      <c r="M32" s="292"/>
      <c r="N32" s="292"/>
      <c r="O32" s="292"/>
      <c r="P32" s="292"/>
      <c r="Q32" s="292"/>
      <c r="R32" s="292"/>
      <c r="S32" s="292"/>
      <c r="T32" s="292"/>
      <c r="U32" s="292"/>
      <c r="V32" s="292"/>
      <c r="W32" s="292"/>
      <c r="X32" s="292"/>
      <c r="Y32" s="292"/>
      <c r="Z32" s="292"/>
      <c r="AA32" s="292"/>
      <c r="AB32" s="292"/>
      <c r="AC32" s="292"/>
      <c r="AD32" s="292"/>
      <c r="AE32" s="293"/>
      <c r="AF32" s="142"/>
      <c r="AG32" s="142"/>
    </row>
    <row r="33" spans="1:41" ht="23.15" customHeight="1">
      <c r="A33" s="288" t="s">
        <v>44</v>
      </c>
      <c r="B33" s="290" t="s">
        <v>46</v>
      </c>
      <c r="C33" s="290" t="s">
        <v>36</v>
      </c>
      <c r="D33" s="290" t="s">
        <v>159</v>
      </c>
      <c r="E33" s="290"/>
      <c r="F33" s="290"/>
      <c r="G33" s="290"/>
      <c r="H33" s="290"/>
      <c r="I33" s="290"/>
      <c r="J33" s="290"/>
      <c r="K33" s="290"/>
      <c r="L33" s="290"/>
      <c r="M33" s="290"/>
      <c r="N33" s="290"/>
      <c r="O33" s="290"/>
      <c r="P33" s="290"/>
      <c r="Q33" s="290" t="s">
        <v>160</v>
      </c>
      <c r="R33" s="290"/>
      <c r="S33" s="290"/>
      <c r="T33" s="290"/>
      <c r="U33" s="290"/>
      <c r="V33" s="290"/>
      <c r="W33" s="290"/>
      <c r="X33" s="290"/>
      <c r="Y33" s="290"/>
      <c r="Z33" s="290"/>
      <c r="AA33" s="290"/>
      <c r="AB33" s="290"/>
      <c r="AC33" s="290"/>
      <c r="AD33" s="290"/>
      <c r="AE33" s="314"/>
      <c r="AF33" s="142"/>
      <c r="AG33" s="145"/>
      <c r="AH33" s="73"/>
      <c r="AI33" s="73"/>
      <c r="AJ33" s="73"/>
      <c r="AK33" s="73"/>
      <c r="AL33" s="73"/>
      <c r="AM33" s="73"/>
      <c r="AN33" s="73"/>
      <c r="AO33" s="73"/>
    </row>
    <row r="34" spans="1:41" ht="27" customHeight="1">
      <c r="A34" s="288"/>
      <c r="B34" s="290"/>
      <c r="C34" s="315"/>
      <c r="D34" s="68" t="s">
        <v>141</v>
      </c>
      <c r="E34" s="68" t="s">
        <v>142</v>
      </c>
      <c r="F34" s="68" t="s">
        <v>143</v>
      </c>
      <c r="G34" s="68" t="s">
        <v>144</v>
      </c>
      <c r="H34" s="68" t="s">
        <v>145</v>
      </c>
      <c r="I34" s="68" t="s">
        <v>146</v>
      </c>
      <c r="J34" s="68" t="s">
        <v>128</v>
      </c>
      <c r="K34" s="68" t="s">
        <v>147</v>
      </c>
      <c r="L34" s="68" t="s">
        <v>148</v>
      </c>
      <c r="M34" s="68" t="s">
        <v>149</v>
      </c>
      <c r="N34" s="68" t="s">
        <v>150</v>
      </c>
      <c r="O34" s="68" t="s">
        <v>151</v>
      </c>
      <c r="P34" s="68" t="s">
        <v>102</v>
      </c>
      <c r="Q34" s="264" t="s">
        <v>52</v>
      </c>
      <c r="R34" s="265"/>
      <c r="S34" s="265"/>
      <c r="T34" s="294"/>
      <c r="U34" s="290" t="s">
        <v>54</v>
      </c>
      <c r="V34" s="290"/>
      <c r="W34" s="290"/>
      <c r="X34" s="290"/>
      <c r="Y34" s="290" t="s">
        <v>56</v>
      </c>
      <c r="Z34" s="290"/>
      <c r="AA34" s="290"/>
      <c r="AB34" s="290"/>
      <c r="AC34" s="290" t="s">
        <v>58</v>
      </c>
      <c r="AD34" s="290"/>
      <c r="AE34" s="314"/>
      <c r="AF34" s="142"/>
      <c r="AG34" s="145"/>
      <c r="AH34" s="73"/>
      <c r="AI34" s="73"/>
      <c r="AJ34" s="73"/>
      <c r="AK34" s="73"/>
      <c r="AL34" s="73"/>
      <c r="AM34" s="73"/>
      <c r="AN34" s="73"/>
      <c r="AO34" s="73"/>
    </row>
    <row r="35" spans="1:41" ht="131.25" customHeight="1">
      <c r="A35" s="283" t="s">
        <v>217</v>
      </c>
      <c r="B35" s="285">
        <f>SUM(B41:B44)</f>
        <v>0.1</v>
      </c>
      <c r="C35" s="75" t="s">
        <v>48</v>
      </c>
      <c r="D35" s="74"/>
      <c r="E35" s="74"/>
      <c r="F35" s="74"/>
      <c r="G35" s="74"/>
      <c r="H35" s="74"/>
      <c r="I35" s="74"/>
      <c r="J35" s="238">
        <v>60</v>
      </c>
      <c r="K35" s="238">
        <v>0</v>
      </c>
      <c r="L35" s="238">
        <v>30</v>
      </c>
      <c r="M35" s="238">
        <v>110</v>
      </c>
      <c r="N35" s="238">
        <v>110</v>
      </c>
      <c r="O35" s="238">
        <v>110</v>
      </c>
      <c r="P35" s="165">
        <f>SUM(D35:O35)</f>
        <v>420</v>
      </c>
      <c r="Q35" s="470" t="s">
        <v>764</v>
      </c>
      <c r="R35" s="471"/>
      <c r="S35" s="471"/>
      <c r="T35" s="472"/>
      <c r="U35" s="470" t="s">
        <v>765</v>
      </c>
      <c r="V35" s="471"/>
      <c r="W35" s="471"/>
      <c r="X35" s="472"/>
      <c r="Y35" s="466" t="s">
        <v>194</v>
      </c>
      <c r="Z35" s="466"/>
      <c r="AA35" s="466"/>
      <c r="AB35" s="466"/>
      <c r="AC35" s="466" t="s">
        <v>218</v>
      </c>
      <c r="AD35" s="466"/>
      <c r="AE35" s="467"/>
      <c r="AF35" s="142"/>
      <c r="AG35" s="145"/>
      <c r="AH35" s="73"/>
      <c r="AI35" s="73"/>
      <c r="AJ35" s="73"/>
      <c r="AK35" s="73"/>
      <c r="AL35" s="73"/>
      <c r="AM35" s="73"/>
      <c r="AN35" s="73"/>
      <c r="AO35" s="73"/>
    </row>
    <row r="36" spans="1:41" ht="108" customHeight="1" thickBot="1">
      <c r="A36" s="284"/>
      <c r="B36" s="445"/>
      <c r="C36" s="76" t="s">
        <v>50</v>
      </c>
      <c r="D36" s="146"/>
      <c r="E36" s="146"/>
      <c r="F36" s="146"/>
      <c r="G36" s="77"/>
      <c r="H36" s="77"/>
      <c r="I36" s="77"/>
      <c r="J36" s="240">
        <v>262</v>
      </c>
      <c r="K36" s="240">
        <v>0</v>
      </c>
      <c r="L36" s="240"/>
      <c r="M36" s="240"/>
      <c r="N36" s="240"/>
      <c r="O36" s="240"/>
      <c r="P36" s="239">
        <f>SUM(D36:O36)</f>
        <v>262</v>
      </c>
      <c r="Q36" s="473"/>
      <c r="R36" s="474"/>
      <c r="S36" s="474"/>
      <c r="T36" s="475"/>
      <c r="U36" s="473"/>
      <c r="V36" s="474"/>
      <c r="W36" s="474"/>
      <c r="X36" s="475"/>
      <c r="Y36" s="468"/>
      <c r="Z36" s="468"/>
      <c r="AA36" s="468"/>
      <c r="AB36" s="468"/>
      <c r="AC36" s="468"/>
      <c r="AD36" s="468"/>
      <c r="AE36" s="469"/>
      <c r="AF36" s="142"/>
      <c r="AG36" s="145"/>
      <c r="AH36" s="73"/>
      <c r="AI36" s="73"/>
      <c r="AJ36" s="73"/>
      <c r="AK36" s="73"/>
      <c r="AL36" s="73"/>
      <c r="AM36" s="73"/>
      <c r="AN36" s="73"/>
      <c r="AO36" s="73"/>
    </row>
    <row r="37" spans="1:41" s="67" customFormat="1" ht="17.25" customHeight="1" thickBot="1"/>
    <row r="38" spans="1:41" ht="45" customHeight="1" thickBot="1">
      <c r="A38" s="291" t="s">
        <v>165</v>
      </c>
      <c r="B38" s="292"/>
      <c r="C38" s="292"/>
      <c r="D38" s="292"/>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3"/>
      <c r="AG38" s="73"/>
      <c r="AH38" s="73"/>
      <c r="AI38" s="73"/>
      <c r="AJ38" s="73"/>
      <c r="AK38" s="73"/>
      <c r="AL38" s="73"/>
      <c r="AM38" s="73"/>
      <c r="AN38" s="73"/>
      <c r="AO38" s="73"/>
    </row>
    <row r="39" spans="1:41" ht="26.15" customHeight="1">
      <c r="A39" s="287" t="s">
        <v>60</v>
      </c>
      <c r="B39" s="289" t="s">
        <v>166</v>
      </c>
      <c r="C39" s="295" t="s">
        <v>167</v>
      </c>
      <c r="D39" s="297" t="s">
        <v>168</v>
      </c>
      <c r="E39" s="298"/>
      <c r="F39" s="298"/>
      <c r="G39" s="298"/>
      <c r="H39" s="298"/>
      <c r="I39" s="298"/>
      <c r="J39" s="298"/>
      <c r="K39" s="298"/>
      <c r="L39" s="298"/>
      <c r="M39" s="298"/>
      <c r="N39" s="298"/>
      <c r="O39" s="298"/>
      <c r="P39" s="299"/>
      <c r="Q39" s="289" t="s">
        <v>169</v>
      </c>
      <c r="R39" s="289"/>
      <c r="S39" s="289"/>
      <c r="T39" s="289"/>
      <c r="U39" s="289"/>
      <c r="V39" s="289"/>
      <c r="W39" s="289"/>
      <c r="X39" s="289"/>
      <c r="Y39" s="289"/>
      <c r="Z39" s="289"/>
      <c r="AA39" s="289"/>
      <c r="AB39" s="289"/>
      <c r="AC39" s="289"/>
      <c r="AD39" s="289"/>
      <c r="AE39" s="310"/>
      <c r="AG39" s="73"/>
      <c r="AH39" s="73"/>
      <c r="AI39" s="73"/>
      <c r="AJ39" s="73"/>
      <c r="AK39" s="73"/>
      <c r="AL39" s="73"/>
      <c r="AM39" s="73"/>
      <c r="AN39" s="73"/>
      <c r="AO39" s="73"/>
    </row>
    <row r="40" spans="1:41" ht="26.15" customHeight="1">
      <c r="A40" s="288"/>
      <c r="B40" s="290"/>
      <c r="C40" s="296"/>
      <c r="D40" s="68" t="s">
        <v>170</v>
      </c>
      <c r="E40" s="68" t="s">
        <v>171</v>
      </c>
      <c r="F40" s="68" t="s">
        <v>172</v>
      </c>
      <c r="G40" s="68" t="s">
        <v>173</v>
      </c>
      <c r="H40" s="68" t="s">
        <v>174</v>
      </c>
      <c r="I40" s="68" t="s">
        <v>175</v>
      </c>
      <c r="J40" s="68" t="s">
        <v>176</v>
      </c>
      <c r="K40" s="68" t="s">
        <v>177</v>
      </c>
      <c r="L40" s="68" t="s">
        <v>178</v>
      </c>
      <c r="M40" s="68" t="s">
        <v>179</v>
      </c>
      <c r="N40" s="68" t="s">
        <v>180</v>
      </c>
      <c r="O40" s="68" t="s">
        <v>181</v>
      </c>
      <c r="P40" s="68" t="s">
        <v>182</v>
      </c>
      <c r="Q40" s="264" t="s">
        <v>183</v>
      </c>
      <c r="R40" s="265"/>
      <c r="S40" s="265"/>
      <c r="T40" s="265"/>
      <c r="U40" s="265"/>
      <c r="V40" s="265"/>
      <c r="W40" s="265"/>
      <c r="X40" s="294"/>
      <c r="Y40" s="264" t="s">
        <v>68</v>
      </c>
      <c r="Z40" s="265"/>
      <c r="AA40" s="265"/>
      <c r="AB40" s="265"/>
      <c r="AC40" s="265"/>
      <c r="AD40" s="265"/>
      <c r="AE40" s="266"/>
      <c r="AG40" s="79"/>
      <c r="AH40" s="79"/>
      <c r="AI40" s="79"/>
      <c r="AJ40" s="79"/>
      <c r="AK40" s="79"/>
      <c r="AL40" s="79"/>
      <c r="AM40" s="79"/>
      <c r="AN40" s="79"/>
      <c r="AO40" s="79"/>
    </row>
    <row r="41" spans="1:41" ht="119.25" customHeight="1">
      <c r="A41" s="278" t="s">
        <v>219</v>
      </c>
      <c r="B41" s="393">
        <v>0.05</v>
      </c>
      <c r="C41" s="80" t="s">
        <v>48</v>
      </c>
      <c r="D41" s="81"/>
      <c r="E41" s="81"/>
      <c r="F41" s="81"/>
      <c r="G41" s="81"/>
      <c r="H41" s="81"/>
      <c r="I41" s="81"/>
      <c r="J41" s="166">
        <v>0.18</v>
      </c>
      <c r="K41" s="166">
        <v>0</v>
      </c>
      <c r="L41" s="166">
        <v>0.1</v>
      </c>
      <c r="M41" s="166">
        <v>0.24</v>
      </c>
      <c r="N41" s="166">
        <v>0.24</v>
      </c>
      <c r="O41" s="166">
        <v>0.24</v>
      </c>
      <c r="P41" s="82">
        <f t="shared" ref="P41:P44" si="1">SUM(D41:O41)</f>
        <v>1</v>
      </c>
      <c r="Q41" s="425" t="s">
        <v>766</v>
      </c>
      <c r="R41" s="476"/>
      <c r="S41" s="476"/>
      <c r="T41" s="476"/>
      <c r="U41" s="476"/>
      <c r="V41" s="476"/>
      <c r="W41" s="476"/>
      <c r="X41" s="477"/>
      <c r="Y41" s="481" t="s">
        <v>690</v>
      </c>
      <c r="Z41" s="482"/>
      <c r="AA41" s="482"/>
      <c r="AB41" s="482"/>
      <c r="AC41" s="482"/>
      <c r="AD41" s="482"/>
      <c r="AE41" s="483"/>
      <c r="AG41" s="83"/>
      <c r="AH41" s="83"/>
      <c r="AI41" s="83"/>
      <c r="AJ41" s="83"/>
      <c r="AK41" s="83"/>
      <c r="AL41" s="83"/>
      <c r="AM41" s="83"/>
      <c r="AN41" s="83"/>
      <c r="AO41" s="83"/>
    </row>
    <row r="42" spans="1:41" ht="124.5" customHeight="1">
      <c r="A42" s="282"/>
      <c r="B42" s="393"/>
      <c r="C42" s="84" t="s">
        <v>50</v>
      </c>
      <c r="D42" s="85"/>
      <c r="E42" s="85"/>
      <c r="F42" s="85"/>
      <c r="G42" s="85"/>
      <c r="H42" s="85"/>
      <c r="I42" s="85"/>
      <c r="J42" s="85">
        <v>0.18</v>
      </c>
      <c r="K42" s="85">
        <v>0</v>
      </c>
      <c r="L42" s="85"/>
      <c r="M42" s="85"/>
      <c r="N42" s="85"/>
      <c r="O42" s="85"/>
      <c r="P42" s="82">
        <f t="shared" si="1"/>
        <v>0.18</v>
      </c>
      <c r="Q42" s="478"/>
      <c r="R42" s="479"/>
      <c r="S42" s="479"/>
      <c r="T42" s="479"/>
      <c r="U42" s="479"/>
      <c r="V42" s="479"/>
      <c r="W42" s="479"/>
      <c r="X42" s="480"/>
      <c r="Y42" s="484"/>
      <c r="Z42" s="485"/>
      <c r="AA42" s="485"/>
      <c r="AB42" s="485"/>
      <c r="AC42" s="485"/>
      <c r="AD42" s="485"/>
      <c r="AE42" s="486"/>
    </row>
    <row r="43" spans="1:41" ht="134.15" customHeight="1">
      <c r="A43" s="278" t="s">
        <v>220</v>
      </c>
      <c r="B43" s="393">
        <v>0.05</v>
      </c>
      <c r="C43" s="80" t="s">
        <v>48</v>
      </c>
      <c r="D43" s="81"/>
      <c r="E43" s="81"/>
      <c r="F43" s="81"/>
      <c r="G43" s="81"/>
      <c r="H43" s="81"/>
      <c r="I43" s="81"/>
      <c r="J43" s="166">
        <v>0.18</v>
      </c>
      <c r="K43" s="166">
        <v>0</v>
      </c>
      <c r="L43" s="166">
        <v>0.1</v>
      </c>
      <c r="M43" s="166">
        <v>0.24</v>
      </c>
      <c r="N43" s="166">
        <v>0.24</v>
      </c>
      <c r="O43" s="166">
        <v>0.24</v>
      </c>
      <c r="P43" s="82">
        <f t="shared" si="1"/>
        <v>1</v>
      </c>
      <c r="Q43" s="487" t="s">
        <v>738</v>
      </c>
      <c r="R43" s="482"/>
      <c r="S43" s="482"/>
      <c r="T43" s="482"/>
      <c r="U43" s="482"/>
      <c r="V43" s="482"/>
      <c r="W43" s="482"/>
      <c r="X43" s="488"/>
      <c r="Y43" s="481" t="s">
        <v>691</v>
      </c>
      <c r="Z43" s="482"/>
      <c r="AA43" s="482"/>
      <c r="AB43" s="482"/>
      <c r="AC43" s="482"/>
      <c r="AD43" s="482"/>
      <c r="AE43" s="483"/>
    </row>
    <row r="44" spans="1:41" ht="198.65" customHeight="1" thickBot="1">
      <c r="A44" s="279"/>
      <c r="B44" s="394"/>
      <c r="C44" s="76" t="s">
        <v>50</v>
      </c>
      <c r="D44" s="86"/>
      <c r="E44" s="86"/>
      <c r="F44" s="86"/>
      <c r="G44" s="86"/>
      <c r="H44" s="86"/>
      <c r="I44" s="86"/>
      <c r="J44" s="86">
        <v>0.18</v>
      </c>
      <c r="K44" s="86">
        <v>0</v>
      </c>
      <c r="L44" s="86"/>
      <c r="M44" s="86"/>
      <c r="N44" s="86"/>
      <c r="O44" s="86"/>
      <c r="P44" s="87">
        <f t="shared" si="1"/>
        <v>0.18</v>
      </c>
      <c r="Q44" s="489"/>
      <c r="R44" s="490"/>
      <c r="S44" s="490"/>
      <c r="T44" s="490"/>
      <c r="U44" s="490"/>
      <c r="V44" s="490"/>
      <c r="W44" s="490"/>
      <c r="X44" s="491"/>
      <c r="Y44" s="489"/>
      <c r="Z44" s="490"/>
      <c r="AA44" s="490"/>
      <c r="AB44" s="490"/>
      <c r="AC44" s="490"/>
      <c r="AD44" s="490"/>
      <c r="AE44" s="492"/>
    </row>
    <row r="45" spans="1:41">
      <c r="A45" s="15" t="s">
        <v>192</v>
      </c>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Q43 Q41 Q35 Y35 AC35 U35" xr:uid="{F92294C4-645C-4471-9C9E-0FF1BE87AB79}">
      <formula1>2000</formula1>
    </dataValidation>
    <dataValidation type="textLength" operator="lessThanOrEqual" allowBlank="1" showInputMessage="1" showErrorMessage="1" errorTitle="Máximo 2.000 caracteres" error="Máximo 2.000 caracteres" promptTitle="2.000 caracteres" sqref="Q30:Q31" xr:uid="{FE47E62E-FC7D-4733-941D-02D0D43B4B1E}">
      <formula1>2000</formula1>
    </dataValidation>
    <dataValidation type="list" allowBlank="1" showInputMessage="1" showErrorMessage="1" sqref="C7:C9" xr:uid="{086F1A84-F2BA-4A79-82B2-0354AEFC5AD0}">
      <formula1>$B$21:$M$21</formula1>
    </dataValidation>
  </dataValidations>
  <hyperlinks>
    <hyperlink ref="Y41" r:id="rId1" xr:uid="{9433FD14-468F-4F56-9380-DE7DD3078922}"/>
    <hyperlink ref="Y43" r:id="rId2" xr:uid="{F042A47C-7A62-4A5A-82E9-BD76D132E602}"/>
  </hyperlinks>
  <pageMargins left="0.25" right="0.25" top="0.75" bottom="0.75" header="0.3" footer="0.3"/>
  <pageSetup scale="21" orientation="landscape" r:id="rId3"/>
  <drawing r:id="rId4"/>
  <extLst>
    <ext xmlns:x14="http://schemas.microsoft.com/office/spreadsheetml/2009/9/main" uri="{CCE6A557-97BC-4b89-ADB6-D9C93CAAB3DF}">
      <x14:dataValidations xmlns:xm="http://schemas.microsoft.com/office/excel/2006/main" count="4">
        <x14:dataValidation type="list" allowBlank="1" showInputMessage="1" showErrorMessage="1" xr:uid="{EADC8946-5C51-4E50-8BA8-A0FF1FCFE907}">
          <x14:formula1>
            <xm:f>listas!$D$2:$D$15</xm:f>
          </x14:formula1>
          <xm:sqref>C11:AE13</xm:sqref>
        </x14:dataValidation>
        <x14:dataValidation type="list" allowBlank="1" showInputMessage="1" showErrorMessage="1" xr:uid="{F214910D-AC8B-4F2D-A284-8D0E8E6E81B5}">
          <x14:formula1>
            <xm:f>listas!$A$2:$A$6</xm:f>
          </x14:formula1>
          <xm:sqref>C15:K15</xm:sqref>
        </x14:dataValidation>
        <x14:dataValidation type="list" allowBlank="1" showInputMessage="1" showErrorMessage="1" xr:uid="{5F7B840E-32DB-45DF-ADAB-1B025A5F4996}">
          <x14:formula1>
            <xm:f>listas!$B$2:$B$8</xm:f>
          </x14:formula1>
          <xm:sqref>R15:X15</xm:sqref>
        </x14:dataValidation>
        <x14:dataValidation type="list" allowBlank="1" showInputMessage="1" showErrorMessage="1" xr:uid="{C10B0958-4FBA-4E2C-818C-5A5A2A37B079}">
          <x14:formula1>
            <xm:f>listas!$C$2:$C$20</xm:f>
          </x14:formula1>
          <xm:sqref>AA15:AE15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F190A-1A1E-483F-A6B0-B9E621C4E3D5}">
  <sheetPr>
    <tabColor rgb="FF00B050"/>
    <pageSetUpPr fitToPage="1"/>
  </sheetPr>
  <dimension ref="A1:AO54"/>
  <sheetViews>
    <sheetView showGridLines="0" topLeftCell="Q39" zoomScale="60" zoomScaleNormal="60" workbookViewId="0">
      <selection activeCell="Q43" sqref="Q43:X44"/>
    </sheetView>
  </sheetViews>
  <sheetFormatPr baseColWidth="10" defaultColWidth="10.81640625" defaultRowHeight="14"/>
  <cols>
    <col min="1" max="1" width="38.453125" style="15" customWidth="1"/>
    <col min="2" max="15" width="20.54296875" style="15" customWidth="1"/>
    <col min="16" max="16" width="32.453125" style="15" customWidth="1"/>
    <col min="17" max="27" width="18.1796875" style="15" customWidth="1"/>
    <col min="28" max="28" width="22.54296875" style="15" customWidth="1"/>
    <col min="29" max="29" width="19" style="15" customWidth="1"/>
    <col min="30" max="30" width="19.453125" style="15" customWidth="1"/>
    <col min="31" max="31" width="20.54296875" style="15" customWidth="1"/>
    <col min="32" max="32" width="22.81640625" style="15" customWidth="1"/>
    <col min="33" max="33" width="18.453125" style="15" bestFit="1" customWidth="1"/>
    <col min="34" max="34" width="8.453125" style="15" customWidth="1"/>
    <col min="35" max="35" width="18.453125" style="15" bestFit="1" customWidth="1"/>
    <col min="36" max="36" width="5.54296875" style="15" customWidth="1"/>
    <col min="37" max="37" width="18.453125" style="15" bestFit="1" customWidth="1"/>
    <col min="38" max="38" width="4.54296875" style="15" customWidth="1"/>
    <col min="39" max="39" width="23" style="15" bestFit="1" customWidth="1"/>
    <col min="40" max="40" width="10.81640625" style="15"/>
    <col min="41" max="41" width="18.453125" style="15" bestFit="1" customWidth="1"/>
    <col min="42" max="42" width="16.1796875" style="15" customWidth="1"/>
    <col min="43" max="16384" width="10.81640625" style="15"/>
  </cols>
  <sheetData>
    <row r="1" spans="1:31" ht="32.25" customHeight="1" thickBot="1">
      <c r="A1" s="359"/>
      <c r="B1" s="362" t="s">
        <v>121</v>
      </c>
      <c r="C1" s="363"/>
      <c r="D1" s="363"/>
      <c r="E1" s="363"/>
      <c r="F1" s="363"/>
      <c r="G1" s="363"/>
      <c r="H1" s="363"/>
      <c r="I1" s="363"/>
      <c r="J1" s="363"/>
      <c r="K1" s="363"/>
      <c r="L1" s="363"/>
      <c r="M1" s="363"/>
      <c r="N1" s="363"/>
      <c r="O1" s="363"/>
      <c r="P1" s="363"/>
      <c r="Q1" s="363"/>
      <c r="R1" s="363"/>
      <c r="S1" s="363"/>
      <c r="T1" s="363"/>
      <c r="U1" s="363"/>
      <c r="V1" s="363"/>
      <c r="W1" s="363"/>
      <c r="X1" s="363"/>
      <c r="Y1" s="363"/>
      <c r="Z1" s="363"/>
      <c r="AA1" s="364"/>
      <c r="AB1" s="371" t="s">
        <v>122</v>
      </c>
      <c r="AC1" s="372"/>
      <c r="AD1" s="372"/>
      <c r="AE1" s="373"/>
    </row>
    <row r="2" spans="1:31" ht="30.75" customHeight="1" thickBot="1">
      <c r="A2" s="360"/>
      <c r="B2" s="362" t="s">
        <v>123</v>
      </c>
      <c r="C2" s="363"/>
      <c r="D2" s="363"/>
      <c r="E2" s="363"/>
      <c r="F2" s="363"/>
      <c r="G2" s="363"/>
      <c r="H2" s="363"/>
      <c r="I2" s="363"/>
      <c r="J2" s="363"/>
      <c r="K2" s="363"/>
      <c r="L2" s="363"/>
      <c r="M2" s="363"/>
      <c r="N2" s="363"/>
      <c r="O2" s="363"/>
      <c r="P2" s="363"/>
      <c r="Q2" s="363"/>
      <c r="R2" s="363"/>
      <c r="S2" s="363"/>
      <c r="T2" s="363"/>
      <c r="U2" s="363"/>
      <c r="V2" s="363"/>
      <c r="W2" s="363"/>
      <c r="X2" s="363"/>
      <c r="Y2" s="363"/>
      <c r="Z2" s="363"/>
      <c r="AA2" s="364"/>
      <c r="AB2" s="371" t="s">
        <v>124</v>
      </c>
      <c r="AC2" s="372"/>
      <c r="AD2" s="372"/>
      <c r="AE2" s="373"/>
    </row>
    <row r="3" spans="1:31" ht="24" customHeight="1" thickBot="1">
      <c r="A3" s="360"/>
      <c r="B3" s="365" t="s">
        <v>125</v>
      </c>
      <c r="C3" s="366"/>
      <c r="D3" s="366"/>
      <c r="E3" s="366"/>
      <c r="F3" s="366"/>
      <c r="G3" s="366"/>
      <c r="H3" s="366"/>
      <c r="I3" s="366"/>
      <c r="J3" s="366"/>
      <c r="K3" s="366"/>
      <c r="L3" s="366"/>
      <c r="M3" s="366"/>
      <c r="N3" s="366"/>
      <c r="O3" s="366"/>
      <c r="P3" s="366"/>
      <c r="Q3" s="366"/>
      <c r="R3" s="366"/>
      <c r="S3" s="366"/>
      <c r="T3" s="366"/>
      <c r="U3" s="366"/>
      <c r="V3" s="366"/>
      <c r="W3" s="366"/>
      <c r="X3" s="366"/>
      <c r="Y3" s="366"/>
      <c r="Z3" s="366"/>
      <c r="AA3" s="367"/>
      <c r="AB3" s="371" t="s">
        <v>126</v>
      </c>
      <c r="AC3" s="372"/>
      <c r="AD3" s="372"/>
      <c r="AE3" s="373"/>
    </row>
    <row r="4" spans="1:31" ht="21.75" customHeight="1" thickBot="1">
      <c r="A4" s="361"/>
      <c r="B4" s="368"/>
      <c r="C4" s="369"/>
      <c r="D4" s="369"/>
      <c r="E4" s="369"/>
      <c r="F4" s="369"/>
      <c r="G4" s="369"/>
      <c r="H4" s="369"/>
      <c r="I4" s="369"/>
      <c r="J4" s="369"/>
      <c r="K4" s="369"/>
      <c r="L4" s="369"/>
      <c r="M4" s="369"/>
      <c r="N4" s="369"/>
      <c r="O4" s="369"/>
      <c r="P4" s="369"/>
      <c r="Q4" s="369"/>
      <c r="R4" s="369"/>
      <c r="S4" s="369"/>
      <c r="T4" s="369"/>
      <c r="U4" s="369"/>
      <c r="V4" s="369"/>
      <c r="W4" s="369"/>
      <c r="X4" s="369"/>
      <c r="Y4" s="369"/>
      <c r="Z4" s="369"/>
      <c r="AA4" s="370"/>
      <c r="AB4" s="374" t="s">
        <v>127</v>
      </c>
      <c r="AC4" s="375"/>
      <c r="AD4" s="375"/>
      <c r="AE4" s="376"/>
    </row>
    <row r="5" spans="1:31" ht="9" customHeight="1" thickBot="1">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ustomHeight="1">
      <c r="A7" s="316" t="s">
        <v>4</v>
      </c>
      <c r="B7" s="317"/>
      <c r="C7" s="354" t="s">
        <v>147</v>
      </c>
      <c r="D7" s="316" t="s">
        <v>6</v>
      </c>
      <c r="E7" s="322"/>
      <c r="F7" s="322"/>
      <c r="G7" s="322"/>
      <c r="H7" s="317"/>
      <c r="I7" s="346">
        <v>45544</v>
      </c>
      <c r="J7" s="347"/>
      <c r="K7" s="316" t="s">
        <v>8</v>
      </c>
      <c r="L7" s="317"/>
      <c r="M7" s="338" t="s">
        <v>129</v>
      </c>
      <c r="N7" s="339"/>
      <c r="O7" s="327"/>
      <c r="P7" s="328"/>
      <c r="Q7" s="20"/>
      <c r="R7" s="20"/>
      <c r="S7" s="20"/>
      <c r="T7" s="20"/>
      <c r="U7" s="20"/>
      <c r="V7" s="20"/>
      <c r="W7" s="20"/>
      <c r="X7" s="20"/>
      <c r="Y7" s="20"/>
      <c r="Z7" s="21"/>
      <c r="AA7" s="20"/>
      <c r="AB7" s="20"/>
      <c r="AD7" s="22"/>
      <c r="AE7" s="23"/>
    </row>
    <row r="8" spans="1:31" ht="15" customHeight="1">
      <c r="A8" s="318"/>
      <c r="B8" s="319"/>
      <c r="C8" s="355"/>
      <c r="D8" s="318"/>
      <c r="E8" s="323"/>
      <c r="F8" s="323"/>
      <c r="G8" s="323"/>
      <c r="H8" s="319"/>
      <c r="I8" s="348"/>
      <c r="J8" s="349"/>
      <c r="K8" s="318"/>
      <c r="L8" s="319"/>
      <c r="M8" s="357" t="s">
        <v>130</v>
      </c>
      <c r="N8" s="358"/>
      <c r="O8" s="340"/>
      <c r="P8" s="341"/>
      <c r="Q8" s="20"/>
      <c r="R8" s="20"/>
      <c r="S8" s="20"/>
      <c r="T8" s="20"/>
      <c r="U8" s="20"/>
      <c r="V8" s="20"/>
      <c r="W8" s="20"/>
      <c r="X8" s="20"/>
      <c r="Y8" s="20"/>
      <c r="Z8" s="21"/>
      <c r="AA8" s="20"/>
      <c r="AB8" s="20"/>
      <c r="AD8" s="22"/>
      <c r="AE8" s="23"/>
    </row>
    <row r="9" spans="1:31" ht="15.75" customHeight="1" thickBot="1">
      <c r="A9" s="320"/>
      <c r="B9" s="321"/>
      <c r="C9" s="356"/>
      <c r="D9" s="320"/>
      <c r="E9" s="324"/>
      <c r="F9" s="324"/>
      <c r="G9" s="324"/>
      <c r="H9" s="321"/>
      <c r="I9" s="350"/>
      <c r="J9" s="351"/>
      <c r="K9" s="320"/>
      <c r="L9" s="321"/>
      <c r="M9" s="342" t="s">
        <v>131</v>
      </c>
      <c r="N9" s="343"/>
      <c r="O9" s="344" t="s">
        <v>132</v>
      </c>
      <c r="P9" s="345"/>
      <c r="Q9" s="20"/>
      <c r="R9" s="20"/>
      <c r="S9" s="20"/>
      <c r="T9" s="20"/>
      <c r="U9" s="20"/>
      <c r="V9" s="20"/>
      <c r="W9" s="20"/>
      <c r="X9" s="20"/>
      <c r="Y9" s="20"/>
      <c r="Z9" s="21"/>
      <c r="AA9" s="20"/>
      <c r="AB9" s="20"/>
      <c r="AD9" s="22"/>
      <c r="AE9" s="23"/>
    </row>
    <row r="10" spans="1:31" ht="15" customHeight="1" thickBot="1">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c r="A11" s="316" t="s">
        <v>10</v>
      </c>
      <c r="B11" s="317"/>
      <c r="C11" s="291" t="s">
        <v>133</v>
      </c>
      <c r="D11" s="292"/>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3"/>
    </row>
    <row r="12" spans="1:31" ht="15" customHeight="1">
      <c r="A12" s="318"/>
      <c r="B12" s="319"/>
      <c r="C12" s="329"/>
      <c r="D12" s="330"/>
      <c r="E12" s="330"/>
      <c r="F12" s="330"/>
      <c r="G12" s="330"/>
      <c r="H12" s="330"/>
      <c r="I12" s="330"/>
      <c r="J12" s="330"/>
      <c r="K12" s="330"/>
      <c r="L12" s="330"/>
      <c r="M12" s="330"/>
      <c r="N12" s="330"/>
      <c r="O12" s="330"/>
      <c r="P12" s="330"/>
      <c r="Q12" s="330"/>
      <c r="R12" s="330"/>
      <c r="S12" s="330"/>
      <c r="T12" s="330"/>
      <c r="U12" s="330"/>
      <c r="V12" s="330"/>
      <c r="W12" s="330"/>
      <c r="X12" s="330"/>
      <c r="Y12" s="330"/>
      <c r="Z12" s="330"/>
      <c r="AA12" s="330"/>
      <c r="AB12" s="330"/>
      <c r="AC12" s="330"/>
      <c r="AD12" s="330"/>
      <c r="AE12" s="331"/>
    </row>
    <row r="13" spans="1:31" ht="15" customHeight="1" thickBot="1">
      <c r="A13" s="320"/>
      <c r="B13" s="321"/>
      <c r="C13" s="332"/>
      <c r="D13" s="333"/>
      <c r="E13" s="333"/>
      <c r="F13" s="333"/>
      <c r="G13" s="333"/>
      <c r="H13" s="333"/>
      <c r="I13" s="333"/>
      <c r="J13" s="333"/>
      <c r="K13" s="333"/>
      <c r="L13" s="333"/>
      <c r="M13" s="333"/>
      <c r="N13" s="333"/>
      <c r="O13" s="333"/>
      <c r="P13" s="333"/>
      <c r="Q13" s="333"/>
      <c r="R13" s="333"/>
      <c r="S13" s="333"/>
      <c r="T13" s="333"/>
      <c r="U13" s="333"/>
      <c r="V13" s="333"/>
      <c r="W13" s="333"/>
      <c r="X13" s="333"/>
      <c r="Y13" s="333"/>
      <c r="Z13" s="333"/>
      <c r="AA13" s="333"/>
      <c r="AB13" s="333"/>
      <c r="AC13" s="333"/>
      <c r="AD13" s="333"/>
      <c r="AE13" s="334"/>
    </row>
    <row r="14" spans="1:31" ht="9" customHeight="1" thickBot="1">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2.15" customHeight="1" thickBot="1">
      <c r="A15" s="325" t="s">
        <v>12</v>
      </c>
      <c r="B15" s="326"/>
      <c r="C15" s="335" t="s">
        <v>134</v>
      </c>
      <c r="D15" s="336"/>
      <c r="E15" s="336"/>
      <c r="F15" s="336"/>
      <c r="G15" s="336"/>
      <c r="H15" s="336"/>
      <c r="I15" s="336"/>
      <c r="J15" s="336"/>
      <c r="K15" s="337"/>
      <c r="L15" s="352" t="s">
        <v>14</v>
      </c>
      <c r="M15" s="385"/>
      <c r="N15" s="385"/>
      <c r="O15" s="385"/>
      <c r="P15" s="385"/>
      <c r="Q15" s="353"/>
      <c r="R15" s="386" t="s">
        <v>135</v>
      </c>
      <c r="S15" s="387"/>
      <c r="T15" s="387"/>
      <c r="U15" s="387"/>
      <c r="V15" s="387"/>
      <c r="W15" s="387"/>
      <c r="X15" s="388"/>
      <c r="Y15" s="352" t="s">
        <v>15</v>
      </c>
      <c r="Z15" s="353"/>
      <c r="AA15" s="377" t="s">
        <v>198</v>
      </c>
      <c r="AB15" s="378"/>
      <c r="AC15" s="378"/>
      <c r="AD15" s="378"/>
      <c r="AE15" s="379"/>
    </row>
    <row r="16" spans="1:31" ht="9" customHeight="1" thickBot="1">
      <c r="A16" s="24"/>
      <c r="B16" s="20"/>
      <c r="C16" s="390"/>
      <c r="D16" s="390"/>
      <c r="E16" s="390"/>
      <c r="F16" s="390"/>
      <c r="G16" s="390"/>
      <c r="H16" s="390"/>
      <c r="I16" s="390"/>
      <c r="J16" s="390"/>
      <c r="K16" s="390"/>
      <c r="L16" s="390"/>
      <c r="M16" s="390"/>
      <c r="N16" s="390"/>
      <c r="O16" s="390"/>
      <c r="P16" s="390"/>
      <c r="Q16" s="390"/>
      <c r="R16" s="390"/>
      <c r="S16" s="390"/>
      <c r="T16" s="390"/>
      <c r="U16" s="390"/>
      <c r="V16" s="390"/>
      <c r="W16" s="390"/>
      <c r="X16" s="390"/>
      <c r="Y16" s="390"/>
      <c r="Z16" s="390"/>
      <c r="AA16" s="390"/>
      <c r="AB16" s="390"/>
      <c r="AD16" s="22"/>
      <c r="AE16" s="23"/>
    </row>
    <row r="17" spans="1:33" s="40" customFormat="1" ht="37.5" customHeight="1" thickBot="1">
      <c r="A17" s="325" t="s">
        <v>17</v>
      </c>
      <c r="B17" s="326"/>
      <c r="C17" s="377" t="s">
        <v>221</v>
      </c>
      <c r="D17" s="378"/>
      <c r="E17" s="378"/>
      <c r="F17" s="378"/>
      <c r="G17" s="378"/>
      <c r="H17" s="378"/>
      <c r="I17" s="378"/>
      <c r="J17" s="378"/>
      <c r="K17" s="378"/>
      <c r="L17" s="378"/>
      <c r="M17" s="378"/>
      <c r="N17" s="378"/>
      <c r="O17" s="378"/>
      <c r="P17" s="378"/>
      <c r="Q17" s="378"/>
      <c r="R17" s="378"/>
      <c r="S17" s="378"/>
      <c r="T17" s="378"/>
      <c r="U17" s="378"/>
      <c r="V17" s="378"/>
      <c r="W17" s="378"/>
      <c r="X17" s="378"/>
      <c r="Y17" s="378"/>
      <c r="Z17" s="378"/>
      <c r="AA17" s="378"/>
      <c r="AB17" s="378"/>
      <c r="AC17" s="378"/>
      <c r="AD17" s="378"/>
      <c r="AE17" s="379"/>
    </row>
    <row r="18" spans="1:33" ht="16.5" customHeight="1" thickBot="1">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5" customHeight="1" thickBot="1">
      <c r="A19" s="352" t="s">
        <v>138</v>
      </c>
      <c r="B19" s="385"/>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53"/>
      <c r="AF19" s="44"/>
    </row>
    <row r="20" spans="1:33" ht="32.15" customHeight="1" thickBot="1">
      <c r="A20" s="45" t="s">
        <v>19</v>
      </c>
      <c r="B20" s="382" t="s">
        <v>139</v>
      </c>
      <c r="C20" s="383"/>
      <c r="D20" s="383"/>
      <c r="E20" s="383"/>
      <c r="F20" s="383"/>
      <c r="G20" s="383"/>
      <c r="H20" s="383"/>
      <c r="I20" s="383"/>
      <c r="J20" s="383"/>
      <c r="K20" s="383"/>
      <c r="L20" s="383"/>
      <c r="M20" s="383"/>
      <c r="N20" s="383"/>
      <c r="O20" s="384"/>
      <c r="P20" s="352" t="s">
        <v>140</v>
      </c>
      <c r="Q20" s="385"/>
      <c r="R20" s="385"/>
      <c r="S20" s="385"/>
      <c r="T20" s="385"/>
      <c r="U20" s="385"/>
      <c r="V20" s="385"/>
      <c r="W20" s="385"/>
      <c r="X20" s="385"/>
      <c r="Y20" s="385"/>
      <c r="Z20" s="385"/>
      <c r="AA20" s="385"/>
      <c r="AB20" s="385"/>
      <c r="AC20" s="385"/>
      <c r="AD20" s="385"/>
      <c r="AE20" s="353"/>
      <c r="AF20" s="44"/>
    </row>
    <row r="21" spans="1:33" ht="32.15" customHeight="1" thickBot="1">
      <c r="A21" s="25"/>
      <c r="B21" s="46" t="s">
        <v>141</v>
      </c>
      <c r="C21" s="47" t="s">
        <v>142</v>
      </c>
      <c r="D21" s="47" t="s">
        <v>143</v>
      </c>
      <c r="E21" s="47" t="s">
        <v>144</v>
      </c>
      <c r="F21" s="47" t="s">
        <v>145</v>
      </c>
      <c r="G21" s="47" t="s">
        <v>146</v>
      </c>
      <c r="H21" s="47" t="s">
        <v>128</v>
      </c>
      <c r="I21" s="47" t="s">
        <v>147</v>
      </c>
      <c r="J21" s="47" t="s">
        <v>148</v>
      </c>
      <c r="K21" s="47" t="s">
        <v>149</v>
      </c>
      <c r="L21" s="47" t="s">
        <v>150</v>
      </c>
      <c r="M21" s="47" t="s">
        <v>151</v>
      </c>
      <c r="N21" s="47" t="s">
        <v>102</v>
      </c>
      <c r="O21" s="48" t="s">
        <v>100</v>
      </c>
      <c r="P21" s="49"/>
      <c r="Q21" s="46" t="s">
        <v>141</v>
      </c>
      <c r="R21" s="47" t="s">
        <v>142</v>
      </c>
      <c r="S21" s="47" t="s">
        <v>143</v>
      </c>
      <c r="T21" s="47" t="s">
        <v>144</v>
      </c>
      <c r="U21" s="47" t="s">
        <v>145</v>
      </c>
      <c r="V21" s="47" t="s">
        <v>146</v>
      </c>
      <c r="W21" s="47" t="s">
        <v>128</v>
      </c>
      <c r="X21" s="47" t="s">
        <v>147</v>
      </c>
      <c r="Y21" s="47" t="s">
        <v>148</v>
      </c>
      <c r="Z21" s="47" t="s">
        <v>149</v>
      </c>
      <c r="AA21" s="47" t="s">
        <v>150</v>
      </c>
      <c r="AB21" s="47" t="s">
        <v>151</v>
      </c>
      <c r="AC21" s="47" t="s">
        <v>102</v>
      </c>
      <c r="AD21" s="47" t="s">
        <v>152</v>
      </c>
      <c r="AE21" s="48" t="s">
        <v>153</v>
      </c>
      <c r="AF21" s="50"/>
    </row>
    <row r="22" spans="1:33" ht="32.15" customHeight="1">
      <c r="A22" s="51" t="s">
        <v>31</v>
      </c>
      <c r="B22" s="52"/>
      <c r="C22" s="53"/>
      <c r="D22" s="53"/>
      <c r="E22" s="53"/>
      <c r="F22" s="53"/>
      <c r="G22" s="53"/>
      <c r="H22" s="53"/>
      <c r="I22" s="53"/>
      <c r="J22" s="53"/>
      <c r="K22" s="53"/>
      <c r="L22" s="53"/>
      <c r="M22" s="53"/>
      <c r="N22" s="53">
        <f>SUM(B22:M22)</f>
        <v>0</v>
      </c>
      <c r="O22" s="54"/>
      <c r="P22" s="51" t="s">
        <v>27</v>
      </c>
      <c r="Q22" s="55"/>
      <c r="R22" s="56"/>
      <c r="S22" s="56"/>
      <c r="T22" s="56"/>
      <c r="U22" s="56"/>
      <c r="V22" s="56"/>
      <c r="W22" s="56"/>
      <c r="X22" s="236">
        <v>584922000</v>
      </c>
      <c r="Y22" s="236">
        <v>0</v>
      </c>
      <c r="Z22" s="236">
        <v>0</v>
      </c>
      <c r="AA22" s="236">
        <v>0</v>
      </c>
      <c r="AB22" s="236">
        <v>24203000</v>
      </c>
      <c r="AC22" s="236">
        <f>SUM(Q22:AB22)</f>
        <v>609125000</v>
      </c>
      <c r="AD22" s="106"/>
      <c r="AE22" s="163"/>
      <c r="AF22" s="50"/>
    </row>
    <row r="23" spans="1:33" ht="32.15" customHeight="1">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58"/>
      <c r="R23" s="59"/>
      <c r="S23" s="59"/>
      <c r="T23" s="59"/>
      <c r="U23" s="59"/>
      <c r="V23" s="59"/>
      <c r="W23" s="59">
        <v>22900500</v>
      </c>
      <c r="X23" s="236">
        <v>378817500</v>
      </c>
      <c r="Y23" s="236"/>
      <c r="Z23" s="236"/>
      <c r="AA23" s="236"/>
      <c r="AB23" s="236"/>
      <c r="AC23" s="234">
        <f>SUM(Q23:AB23)</f>
        <v>401718000</v>
      </c>
      <c r="AD23" s="235">
        <f>AC23/SUM(W22:X22)</f>
        <v>0.68678900776513796</v>
      </c>
      <c r="AE23" s="232">
        <f>AC23/AC22</f>
        <v>0.6595001026061974</v>
      </c>
      <c r="AF23" s="50"/>
    </row>
    <row r="24" spans="1:33" ht="32.15" customHeight="1">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58"/>
      <c r="R24" s="59"/>
      <c r="S24" s="59"/>
      <c r="T24" s="59"/>
      <c r="U24" s="59"/>
      <c r="V24" s="59"/>
      <c r="W24" s="59"/>
      <c r="X24" s="236">
        <v>0</v>
      </c>
      <c r="Y24" s="236">
        <v>68130000</v>
      </c>
      <c r="Z24" s="236">
        <v>129198000</v>
      </c>
      <c r="AA24" s="236">
        <v>129198000</v>
      </c>
      <c r="AB24" s="236">
        <f>+AA24*2+24203000</f>
        <v>282599000</v>
      </c>
      <c r="AC24" s="236">
        <f>SUM(Q24:AB24)</f>
        <v>609125000</v>
      </c>
      <c r="AD24" s="59"/>
      <c r="AE24" s="62"/>
      <c r="AF24" s="50"/>
    </row>
    <row r="25" spans="1:33" ht="32.15" customHeight="1" thickBot="1">
      <c r="A25" s="63" t="s">
        <v>25</v>
      </c>
      <c r="B25" s="64"/>
      <c r="C25" s="65"/>
      <c r="D25" s="65"/>
      <c r="E25" s="65"/>
      <c r="F25" s="65"/>
      <c r="G25" s="65"/>
      <c r="H25" s="65"/>
      <c r="I25" s="65"/>
      <c r="J25" s="65"/>
      <c r="K25" s="65"/>
      <c r="L25" s="65"/>
      <c r="M25" s="65"/>
      <c r="N25" s="65">
        <f>SUM(B25:M25)</f>
        <v>0</v>
      </c>
      <c r="O25" s="66" t="str">
        <f>IFERROR(N25/(SUMIF(B25:M25,"&gt;0",B24:M24))," ")</f>
        <v xml:space="preserve"> </v>
      </c>
      <c r="P25" s="63" t="s">
        <v>25</v>
      </c>
      <c r="Q25" s="64"/>
      <c r="R25" s="65"/>
      <c r="S25" s="65"/>
      <c r="T25" s="65"/>
      <c r="U25" s="65"/>
      <c r="V25" s="65"/>
      <c r="W25" s="65"/>
      <c r="X25" s="65"/>
      <c r="Y25" s="65"/>
      <c r="Z25" s="65"/>
      <c r="AA25" s="65"/>
      <c r="AB25" s="65"/>
      <c r="AC25" s="65"/>
      <c r="AD25" s="65">
        <f>AC25/SUM(W24:AB24)</f>
        <v>0</v>
      </c>
      <c r="AE25" s="164">
        <f>AC25/AC24</f>
        <v>0</v>
      </c>
      <c r="AF25" s="50"/>
    </row>
    <row r="26" spans="1:33" s="67" customFormat="1" ht="16.5" customHeight="1" thickBot="1"/>
    <row r="27" spans="1:33" ht="34" customHeight="1">
      <c r="A27" s="311" t="s">
        <v>154</v>
      </c>
      <c r="B27" s="312"/>
      <c r="C27" s="312"/>
      <c r="D27" s="312"/>
      <c r="E27" s="312"/>
      <c r="F27" s="312"/>
      <c r="G27" s="312"/>
      <c r="H27" s="312"/>
      <c r="I27" s="312"/>
      <c r="J27" s="312"/>
      <c r="K27" s="312"/>
      <c r="L27" s="312"/>
      <c r="M27" s="312"/>
      <c r="N27" s="312"/>
      <c r="O27" s="312"/>
      <c r="P27" s="312"/>
      <c r="Q27" s="312"/>
      <c r="R27" s="312"/>
      <c r="S27" s="312"/>
      <c r="T27" s="312"/>
      <c r="U27" s="312"/>
      <c r="V27" s="312"/>
      <c r="W27" s="312"/>
      <c r="X27" s="312"/>
      <c r="Y27" s="312"/>
      <c r="Z27" s="312"/>
      <c r="AA27" s="312"/>
      <c r="AB27" s="312"/>
      <c r="AC27" s="312"/>
      <c r="AD27" s="312"/>
      <c r="AE27" s="313"/>
    </row>
    <row r="28" spans="1:33" ht="15" customHeight="1">
      <c r="A28" s="288" t="s">
        <v>34</v>
      </c>
      <c r="B28" s="290" t="s">
        <v>36</v>
      </c>
      <c r="C28" s="290"/>
      <c r="D28" s="290" t="s">
        <v>155</v>
      </c>
      <c r="E28" s="290"/>
      <c r="F28" s="290"/>
      <c r="G28" s="290"/>
      <c r="H28" s="290"/>
      <c r="I28" s="290"/>
      <c r="J28" s="290"/>
      <c r="K28" s="290"/>
      <c r="L28" s="290"/>
      <c r="M28" s="290"/>
      <c r="N28" s="290"/>
      <c r="O28" s="290"/>
      <c r="P28" s="290" t="s">
        <v>102</v>
      </c>
      <c r="Q28" s="290" t="s">
        <v>156</v>
      </c>
      <c r="R28" s="290"/>
      <c r="S28" s="290"/>
      <c r="T28" s="290"/>
      <c r="U28" s="290"/>
      <c r="V28" s="290"/>
      <c r="W28" s="290"/>
      <c r="X28" s="290"/>
      <c r="Y28" s="290" t="s">
        <v>157</v>
      </c>
      <c r="Z28" s="290"/>
      <c r="AA28" s="290"/>
      <c r="AB28" s="290"/>
      <c r="AC28" s="290"/>
      <c r="AD28" s="290"/>
      <c r="AE28" s="314"/>
    </row>
    <row r="29" spans="1:33" ht="27" customHeight="1">
      <c r="A29" s="288"/>
      <c r="B29" s="290"/>
      <c r="C29" s="290"/>
      <c r="D29" s="68" t="s">
        <v>141</v>
      </c>
      <c r="E29" s="68" t="s">
        <v>142</v>
      </c>
      <c r="F29" s="68" t="s">
        <v>143</v>
      </c>
      <c r="G29" s="68" t="s">
        <v>144</v>
      </c>
      <c r="H29" s="68" t="s">
        <v>145</v>
      </c>
      <c r="I29" s="68" t="s">
        <v>146</v>
      </c>
      <c r="J29" s="68" t="s">
        <v>128</v>
      </c>
      <c r="K29" s="68" t="s">
        <v>147</v>
      </c>
      <c r="L29" s="68" t="s">
        <v>148</v>
      </c>
      <c r="M29" s="68" t="s">
        <v>149</v>
      </c>
      <c r="N29" s="68" t="s">
        <v>150</v>
      </c>
      <c r="O29" s="68" t="s">
        <v>151</v>
      </c>
      <c r="P29" s="290"/>
      <c r="Q29" s="290"/>
      <c r="R29" s="290"/>
      <c r="S29" s="290"/>
      <c r="T29" s="290"/>
      <c r="U29" s="290"/>
      <c r="V29" s="290"/>
      <c r="W29" s="290"/>
      <c r="X29" s="290"/>
      <c r="Y29" s="290"/>
      <c r="Z29" s="290"/>
      <c r="AA29" s="290"/>
      <c r="AB29" s="290"/>
      <c r="AC29" s="290"/>
      <c r="AD29" s="290"/>
      <c r="AE29" s="314"/>
    </row>
    <row r="30" spans="1:33" ht="112" customHeight="1" thickBot="1">
      <c r="A30" s="106"/>
      <c r="B30" s="389"/>
      <c r="C30" s="389"/>
      <c r="D30" s="16"/>
      <c r="E30" s="16"/>
      <c r="F30" s="16"/>
      <c r="G30" s="16"/>
      <c r="H30" s="16"/>
      <c r="I30" s="16"/>
      <c r="J30" s="16"/>
      <c r="K30" s="16"/>
      <c r="L30" s="16"/>
      <c r="M30" s="16"/>
      <c r="N30" s="16"/>
      <c r="O30" s="16"/>
      <c r="P30" s="69">
        <f>SUM(D30:O30)</f>
        <v>0</v>
      </c>
      <c r="Q30" s="380"/>
      <c r="R30" s="380"/>
      <c r="S30" s="380"/>
      <c r="T30" s="380"/>
      <c r="U30" s="380"/>
      <c r="V30" s="380"/>
      <c r="W30" s="380"/>
      <c r="X30" s="380"/>
      <c r="Y30" s="380"/>
      <c r="Z30" s="380"/>
      <c r="AA30" s="380"/>
      <c r="AB30" s="380"/>
      <c r="AC30" s="380"/>
      <c r="AD30" s="380"/>
      <c r="AE30" s="381"/>
      <c r="AF30" s="142"/>
      <c r="AG30" s="142"/>
    </row>
    <row r="31" spans="1:33" ht="12" customHeight="1" thickBot="1">
      <c r="A31" s="70"/>
      <c r="B31" s="71"/>
      <c r="C31" s="71"/>
      <c r="D31" s="27"/>
      <c r="E31" s="27"/>
      <c r="F31" s="27"/>
      <c r="G31" s="27"/>
      <c r="H31" s="27"/>
      <c r="I31" s="27"/>
      <c r="J31" s="27"/>
      <c r="K31" s="27"/>
      <c r="L31" s="27"/>
      <c r="M31" s="27"/>
      <c r="N31" s="27"/>
      <c r="O31" s="27"/>
      <c r="P31" s="72"/>
      <c r="Q31" s="143"/>
      <c r="R31" s="143"/>
      <c r="S31" s="143"/>
      <c r="T31" s="143"/>
      <c r="U31" s="143"/>
      <c r="V31" s="143"/>
      <c r="W31" s="143"/>
      <c r="X31" s="143"/>
      <c r="Y31" s="143"/>
      <c r="Z31" s="143"/>
      <c r="AA31" s="143"/>
      <c r="AB31" s="143"/>
      <c r="AC31" s="143"/>
      <c r="AD31" s="143"/>
      <c r="AE31" s="144"/>
      <c r="AF31" s="142"/>
      <c r="AG31" s="142"/>
    </row>
    <row r="32" spans="1:33" ht="45" customHeight="1">
      <c r="A32" s="291" t="s">
        <v>158</v>
      </c>
      <c r="B32" s="292"/>
      <c r="C32" s="292"/>
      <c r="D32" s="292"/>
      <c r="E32" s="292"/>
      <c r="F32" s="292"/>
      <c r="G32" s="292"/>
      <c r="H32" s="292"/>
      <c r="I32" s="292"/>
      <c r="J32" s="292"/>
      <c r="K32" s="292"/>
      <c r="L32" s="292"/>
      <c r="M32" s="292"/>
      <c r="N32" s="292"/>
      <c r="O32" s="292"/>
      <c r="P32" s="292"/>
      <c r="Q32" s="292"/>
      <c r="R32" s="292"/>
      <c r="S32" s="292"/>
      <c r="T32" s="292"/>
      <c r="U32" s="292"/>
      <c r="V32" s="292"/>
      <c r="W32" s="292"/>
      <c r="X32" s="292"/>
      <c r="Y32" s="292"/>
      <c r="Z32" s="292"/>
      <c r="AA32" s="292"/>
      <c r="AB32" s="292"/>
      <c r="AC32" s="292"/>
      <c r="AD32" s="292"/>
      <c r="AE32" s="293"/>
      <c r="AF32" s="142"/>
      <c r="AG32" s="142"/>
    </row>
    <row r="33" spans="1:41" ht="23.15" customHeight="1">
      <c r="A33" s="288" t="s">
        <v>44</v>
      </c>
      <c r="B33" s="290" t="s">
        <v>46</v>
      </c>
      <c r="C33" s="290" t="s">
        <v>36</v>
      </c>
      <c r="D33" s="290" t="s">
        <v>159</v>
      </c>
      <c r="E33" s="290"/>
      <c r="F33" s="290"/>
      <c r="G33" s="290"/>
      <c r="H33" s="290"/>
      <c r="I33" s="290"/>
      <c r="J33" s="290"/>
      <c r="K33" s="290"/>
      <c r="L33" s="290"/>
      <c r="M33" s="290"/>
      <c r="N33" s="290"/>
      <c r="O33" s="290"/>
      <c r="P33" s="290"/>
      <c r="Q33" s="290" t="s">
        <v>160</v>
      </c>
      <c r="R33" s="290"/>
      <c r="S33" s="290"/>
      <c r="T33" s="290"/>
      <c r="U33" s="290"/>
      <c r="V33" s="290"/>
      <c r="W33" s="290"/>
      <c r="X33" s="290"/>
      <c r="Y33" s="290"/>
      <c r="Z33" s="290"/>
      <c r="AA33" s="290"/>
      <c r="AB33" s="290"/>
      <c r="AC33" s="290"/>
      <c r="AD33" s="290"/>
      <c r="AE33" s="314"/>
      <c r="AF33" s="142"/>
      <c r="AG33" s="145"/>
      <c r="AH33" s="73"/>
      <c r="AI33" s="73"/>
      <c r="AJ33" s="73"/>
      <c r="AK33" s="73"/>
      <c r="AL33" s="73"/>
      <c r="AM33" s="73"/>
      <c r="AN33" s="73"/>
      <c r="AO33" s="73"/>
    </row>
    <row r="34" spans="1:41" ht="27" customHeight="1">
      <c r="A34" s="288"/>
      <c r="B34" s="290"/>
      <c r="C34" s="315"/>
      <c r="D34" s="68" t="s">
        <v>141</v>
      </c>
      <c r="E34" s="68" t="s">
        <v>142</v>
      </c>
      <c r="F34" s="68" t="s">
        <v>143</v>
      </c>
      <c r="G34" s="68" t="s">
        <v>144</v>
      </c>
      <c r="H34" s="68" t="s">
        <v>145</v>
      </c>
      <c r="I34" s="68" t="s">
        <v>146</v>
      </c>
      <c r="J34" s="68" t="s">
        <v>128</v>
      </c>
      <c r="K34" s="68" t="s">
        <v>147</v>
      </c>
      <c r="L34" s="68" t="s">
        <v>148</v>
      </c>
      <c r="M34" s="68" t="s">
        <v>149</v>
      </c>
      <c r="N34" s="68" t="s">
        <v>150</v>
      </c>
      <c r="O34" s="68" t="s">
        <v>151</v>
      </c>
      <c r="P34" s="68" t="s">
        <v>102</v>
      </c>
      <c r="Q34" s="264" t="s">
        <v>52</v>
      </c>
      <c r="R34" s="265"/>
      <c r="S34" s="265"/>
      <c r="T34" s="294"/>
      <c r="U34" s="290" t="s">
        <v>54</v>
      </c>
      <c r="V34" s="290"/>
      <c r="W34" s="290"/>
      <c r="X34" s="290"/>
      <c r="Y34" s="290" t="s">
        <v>56</v>
      </c>
      <c r="Z34" s="290"/>
      <c r="AA34" s="290"/>
      <c r="AB34" s="290"/>
      <c r="AC34" s="290" t="s">
        <v>58</v>
      </c>
      <c r="AD34" s="290"/>
      <c r="AE34" s="314"/>
      <c r="AF34" s="142"/>
      <c r="AG34" s="145"/>
      <c r="AH34" s="73"/>
      <c r="AI34" s="73"/>
      <c r="AJ34" s="73"/>
      <c r="AK34" s="73"/>
      <c r="AL34" s="73"/>
      <c r="AM34" s="73"/>
      <c r="AN34" s="73"/>
      <c r="AO34" s="73"/>
    </row>
    <row r="35" spans="1:41" ht="167.5" customHeight="1">
      <c r="A35" s="283" t="s">
        <v>221</v>
      </c>
      <c r="B35" s="285">
        <f>SUM(B41:B44)</f>
        <v>0.1</v>
      </c>
      <c r="C35" s="75" t="s">
        <v>48</v>
      </c>
      <c r="D35" s="74"/>
      <c r="E35" s="74"/>
      <c r="F35" s="74"/>
      <c r="G35" s="74"/>
      <c r="H35" s="74"/>
      <c r="I35" s="74"/>
      <c r="J35" s="238">
        <v>200</v>
      </c>
      <c r="K35" s="238">
        <v>100</v>
      </c>
      <c r="L35" s="238">
        <v>225</v>
      </c>
      <c r="M35" s="238">
        <v>225</v>
      </c>
      <c r="N35" s="238">
        <v>225</v>
      </c>
      <c r="O35" s="238">
        <v>225</v>
      </c>
      <c r="P35" s="165">
        <f>SUM(D35:O35)</f>
        <v>1200</v>
      </c>
      <c r="Q35" s="300" t="s">
        <v>767</v>
      </c>
      <c r="R35" s="301"/>
      <c r="S35" s="301"/>
      <c r="T35" s="302"/>
      <c r="U35" s="306" t="s">
        <v>768</v>
      </c>
      <c r="V35" s="306"/>
      <c r="W35" s="306"/>
      <c r="X35" s="306"/>
      <c r="Y35" s="306" t="s">
        <v>194</v>
      </c>
      <c r="Z35" s="306"/>
      <c r="AA35" s="306"/>
      <c r="AB35" s="306"/>
      <c r="AC35" s="306" t="s">
        <v>739</v>
      </c>
      <c r="AD35" s="306"/>
      <c r="AE35" s="308"/>
      <c r="AF35" s="213"/>
      <c r="AG35" s="214"/>
      <c r="AH35" s="73"/>
      <c r="AI35" s="73"/>
      <c r="AJ35" s="73"/>
      <c r="AK35" s="73"/>
      <c r="AL35" s="73"/>
      <c r="AM35" s="73"/>
      <c r="AN35" s="73"/>
      <c r="AO35" s="73"/>
    </row>
    <row r="36" spans="1:41" ht="167.5" customHeight="1" thickBot="1">
      <c r="A36" s="284"/>
      <c r="B36" s="445"/>
      <c r="C36" s="76" t="s">
        <v>50</v>
      </c>
      <c r="D36" s="146"/>
      <c r="E36" s="146"/>
      <c r="F36" s="146"/>
      <c r="G36" s="77"/>
      <c r="H36" s="77"/>
      <c r="I36" s="77"/>
      <c r="J36" s="240">
        <v>1929</v>
      </c>
      <c r="K36" s="240">
        <v>586</v>
      </c>
      <c r="L36" s="240"/>
      <c r="M36" s="240"/>
      <c r="N36" s="240"/>
      <c r="O36" s="240"/>
      <c r="P36" s="240">
        <f>SUM(D36:O36)</f>
        <v>2515</v>
      </c>
      <c r="Q36" s="303"/>
      <c r="R36" s="304"/>
      <c r="S36" s="304"/>
      <c r="T36" s="305"/>
      <c r="U36" s="307"/>
      <c r="V36" s="307"/>
      <c r="W36" s="307"/>
      <c r="X36" s="307"/>
      <c r="Y36" s="307"/>
      <c r="Z36" s="307"/>
      <c r="AA36" s="307"/>
      <c r="AB36" s="307"/>
      <c r="AC36" s="307"/>
      <c r="AD36" s="307"/>
      <c r="AE36" s="309"/>
      <c r="AF36" s="213"/>
      <c r="AG36" s="214"/>
      <c r="AH36" s="73"/>
      <c r="AI36" s="73"/>
      <c r="AJ36" s="73"/>
      <c r="AK36" s="73"/>
      <c r="AL36" s="73"/>
      <c r="AM36" s="73"/>
      <c r="AN36" s="73"/>
      <c r="AO36" s="73"/>
    </row>
    <row r="37" spans="1:41" s="67" customFormat="1" ht="17.25" customHeight="1" thickBot="1"/>
    <row r="38" spans="1:41" ht="45" customHeight="1" thickBot="1">
      <c r="A38" s="291" t="s">
        <v>165</v>
      </c>
      <c r="B38" s="292"/>
      <c r="C38" s="292"/>
      <c r="D38" s="292"/>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3"/>
      <c r="AG38" s="73"/>
      <c r="AH38" s="73"/>
      <c r="AI38" s="73"/>
      <c r="AJ38" s="73"/>
      <c r="AK38" s="73"/>
      <c r="AL38" s="73"/>
      <c r="AM38" s="73"/>
      <c r="AN38" s="73"/>
      <c r="AO38" s="73"/>
    </row>
    <row r="39" spans="1:41" ht="26.15" customHeight="1">
      <c r="A39" s="287" t="s">
        <v>60</v>
      </c>
      <c r="B39" s="289" t="s">
        <v>166</v>
      </c>
      <c r="C39" s="295" t="s">
        <v>167</v>
      </c>
      <c r="D39" s="297" t="s">
        <v>168</v>
      </c>
      <c r="E39" s="298"/>
      <c r="F39" s="298"/>
      <c r="G39" s="298"/>
      <c r="H39" s="298"/>
      <c r="I39" s="298"/>
      <c r="J39" s="298"/>
      <c r="K39" s="298"/>
      <c r="L39" s="298"/>
      <c r="M39" s="298"/>
      <c r="N39" s="298"/>
      <c r="O39" s="298"/>
      <c r="P39" s="299"/>
      <c r="Q39" s="289" t="s">
        <v>169</v>
      </c>
      <c r="R39" s="289"/>
      <c r="S39" s="289"/>
      <c r="T39" s="289"/>
      <c r="U39" s="289"/>
      <c r="V39" s="289"/>
      <c r="W39" s="289"/>
      <c r="X39" s="289"/>
      <c r="Y39" s="289"/>
      <c r="Z39" s="289"/>
      <c r="AA39" s="289"/>
      <c r="AB39" s="289"/>
      <c r="AC39" s="289"/>
      <c r="AD39" s="289"/>
      <c r="AE39" s="310"/>
      <c r="AG39" s="73"/>
      <c r="AH39" s="73"/>
      <c r="AI39" s="73"/>
      <c r="AJ39" s="73"/>
      <c r="AK39" s="73"/>
      <c r="AL39" s="73"/>
      <c r="AM39" s="73"/>
      <c r="AN39" s="73"/>
      <c r="AO39" s="73"/>
    </row>
    <row r="40" spans="1:41" ht="26.15" customHeight="1">
      <c r="A40" s="288"/>
      <c r="B40" s="290"/>
      <c r="C40" s="296"/>
      <c r="D40" s="68" t="s">
        <v>170</v>
      </c>
      <c r="E40" s="68" t="s">
        <v>171</v>
      </c>
      <c r="F40" s="68" t="s">
        <v>172</v>
      </c>
      <c r="G40" s="68" t="s">
        <v>173</v>
      </c>
      <c r="H40" s="68" t="s">
        <v>174</v>
      </c>
      <c r="I40" s="68" t="s">
        <v>175</v>
      </c>
      <c r="J40" s="68" t="s">
        <v>176</v>
      </c>
      <c r="K40" s="68" t="s">
        <v>177</v>
      </c>
      <c r="L40" s="68" t="s">
        <v>178</v>
      </c>
      <c r="M40" s="68" t="s">
        <v>179</v>
      </c>
      <c r="N40" s="68" t="s">
        <v>180</v>
      </c>
      <c r="O40" s="68" t="s">
        <v>181</v>
      </c>
      <c r="P40" s="68" t="s">
        <v>182</v>
      </c>
      <c r="Q40" s="264" t="s">
        <v>183</v>
      </c>
      <c r="R40" s="265"/>
      <c r="S40" s="265"/>
      <c r="T40" s="265"/>
      <c r="U40" s="265"/>
      <c r="V40" s="265"/>
      <c r="W40" s="265"/>
      <c r="X40" s="294"/>
      <c r="Y40" s="264" t="s">
        <v>68</v>
      </c>
      <c r="Z40" s="265"/>
      <c r="AA40" s="265"/>
      <c r="AB40" s="265"/>
      <c r="AC40" s="265"/>
      <c r="AD40" s="265"/>
      <c r="AE40" s="266"/>
      <c r="AG40" s="79"/>
      <c r="AH40" s="79"/>
      <c r="AI40" s="79"/>
      <c r="AJ40" s="79"/>
      <c r="AK40" s="79"/>
      <c r="AL40" s="79"/>
      <c r="AM40" s="79"/>
      <c r="AN40" s="79"/>
      <c r="AO40" s="79"/>
    </row>
    <row r="41" spans="1:41" ht="131.5" customHeight="1">
      <c r="A41" s="278" t="s">
        <v>222</v>
      </c>
      <c r="B41" s="393">
        <v>0.05</v>
      </c>
      <c r="C41" s="80" t="s">
        <v>48</v>
      </c>
      <c r="D41" s="81"/>
      <c r="E41" s="81"/>
      <c r="F41" s="81"/>
      <c r="G41" s="81"/>
      <c r="H41" s="81"/>
      <c r="I41" s="81"/>
      <c r="J41" s="166">
        <v>0.18</v>
      </c>
      <c r="K41" s="166">
        <v>0.1</v>
      </c>
      <c r="L41" s="166">
        <v>0.18</v>
      </c>
      <c r="M41" s="166">
        <v>0.18</v>
      </c>
      <c r="N41" s="166">
        <v>0.18</v>
      </c>
      <c r="O41" s="166">
        <v>0.18</v>
      </c>
      <c r="P41" s="82">
        <f t="shared" ref="P41:P44" si="1">SUM(D41:O41)</f>
        <v>1</v>
      </c>
      <c r="Q41" s="252" t="s">
        <v>769</v>
      </c>
      <c r="R41" s="253"/>
      <c r="S41" s="253"/>
      <c r="T41" s="253"/>
      <c r="U41" s="253"/>
      <c r="V41" s="253"/>
      <c r="W41" s="253"/>
      <c r="X41" s="254"/>
      <c r="Y41" s="258" t="s">
        <v>692</v>
      </c>
      <c r="Z41" s="259"/>
      <c r="AA41" s="259"/>
      <c r="AB41" s="259"/>
      <c r="AC41" s="259"/>
      <c r="AD41" s="259"/>
      <c r="AE41" s="260"/>
      <c r="AG41" s="83"/>
      <c r="AH41" s="83"/>
      <c r="AI41" s="83"/>
      <c r="AJ41" s="83"/>
      <c r="AK41" s="83"/>
      <c r="AL41" s="83"/>
      <c r="AM41" s="83"/>
      <c r="AN41" s="83"/>
      <c r="AO41" s="83"/>
    </row>
    <row r="42" spans="1:41" ht="131.5" customHeight="1">
      <c r="A42" s="282"/>
      <c r="B42" s="393"/>
      <c r="C42" s="84" t="s">
        <v>50</v>
      </c>
      <c r="D42" s="85"/>
      <c r="E42" s="85"/>
      <c r="F42" s="85"/>
      <c r="G42" s="85"/>
      <c r="H42" s="85"/>
      <c r="I42" s="85"/>
      <c r="J42" s="85">
        <v>0.18</v>
      </c>
      <c r="K42" s="85">
        <v>0.1</v>
      </c>
      <c r="L42" s="85"/>
      <c r="M42" s="85"/>
      <c r="N42" s="85"/>
      <c r="O42" s="85"/>
      <c r="P42" s="82">
        <f t="shared" si="1"/>
        <v>0.28000000000000003</v>
      </c>
      <c r="Q42" s="270"/>
      <c r="R42" s="271"/>
      <c r="S42" s="271"/>
      <c r="T42" s="271"/>
      <c r="U42" s="271"/>
      <c r="V42" s="271"/>
      <c r="W42" s="271"/>
      <c r="X42" s="272"/>
      <c r="Y42" s="267"/>
      <c r="Z42" s="268"/>
      <c r="AA42" s="268"/>
      <c r="AB42" s="268"/>
      <c r="AC42" s="268"/>
      <c r="AD42" s="268"/>
      <c r="AE42" s="269"/>
    </row>
    <row r="43" spans="1:41" ht="138" customHeight="1">
      <c r="A43" s="278" t="s">
        <v>223</v>
      </c>
      <c r="B43" s="393">
        <v>0.05</v>
      </c>
      <c r="C43" s="80" t="s">
        <v>48</v>
      </c>
      <c r="D43" s="81"/>
      <c r="E43" s="81"/>
      <c r="F43" s="81"/>
      <c r="G43" s="81"/>
      <c r="H43" s="81"/>
      <c r="I43" s="81"/>
      <c r="J43" s="166">
        <v>0.18</v>
      </c>
      <c r="K43" s="166">
        <v>0.1</v>
      </c>
      <c r="L43" s="166">
        <v>0.18</v>
      </c>
      <c r="M43" s="166">
        <v>0.18</v>
      </c>
      <c r="N43" s="166">
        <v>0.18</v>
      </c>
      <c r="O43" s="166">
        <v>0.18</v>
      </c>
      <c r="P43" s="82">
        <f t="shared" si="1"/>
        <v>1</v>
      </c>
      <c r="Q43" s="493" t="s">
        <v>740</v>
      </c>
      <c r="R43" s="494"/>
      <c r="S43" s="494"/>
      <c r="T43" s="494"/>
      <c r="U43" s="494"/>
      <c r="V43" s="494"/>
      <c r="W43" s="494"/>
      <c r="X43" s="495"/>
      <c r="Y43" s="258" t="s">
        <v>693</v>
      </c>
      <c r="Z43" s="259"/>
      <c r="AA43" s="259"/>
      <c r="AB43" s="259"/>
      <c r="AC43" s="259"/>
      <c r="AD43" s="259"/>
      <c r="AE43" s="260"/>
    </row>
    <row r="44" spans="1:41" ht="138" customHeight="1" thickBot="1">
      <c r="A44" s="279"/>
      <c r="B44" s="394"/>
      <c r="C44" s="76" t="s">
        <v>50</v>
      </c>
      <c r="D44" s="86"/>
      <c r="E44" s="86"/>
      <c r="F44" s="86"/>
      <c r="G44" s="86"/>
      <c r="H44" s="86"/>
      <c r="I44" s="86"/>
      <c r="J44" s="86">
        <v>0.18</v>
      </c>
      <c r="K44" s="86">
        <v>0.1</v>
      </c>
      <c r="L44" s="86"/>
      <c r="M44" s="86"/>
      <c r="N44" s="86"/>
      <c r="O44" s="86"/>
      <c r="P44" s="87">
        <f t="shared" si="1"/>
        <v>0.28000000000000003</v>
      </c>
      <c r="Q44" s="496"/>
      <c r="R44" s="497"/>
      <c r="S44" s="497"/>
      <c r="T44" s="497"/>
      <c r="U44" s="497"/>
      <c r="V44" s="497"/>
      <c r="W44" s="497"/>
      <c r="X44" s="498"/>
      <c r="Y44" s="261"/>
      <c r="Z44" s="262"/>
      <c r="AA44" s="262"/>
      <c r="AB44" s="262"/>
      <c r="AC44" s="262"/>
      <c r="AD44" s="262"/>
      <c r="AE44" s="263"/>
    </row>
    <row r="45" spans="1:41">
      <c r="A45" s="15" t="s">
        <v>192</v>
      </c>
      <c r="Q45" s="42"/>
      <c r="R45" s="42"/>
      <c r="S45" s="42"/>
      <c r="T45" s="42"/>
      <c r="U45" s="42"/>
      <c r="V45" s="42"/>
      <c r="W45" s="42"/>
      <c r="X45" s="42"/>
      <c r="Y45" s="42"/>
      <c r="Z45" s="42"/>
      <c r="AA45" s="42"/>
      <c r="AB45" s="42"/>
      <c r="AC45" s="42"/>
      <c r="AD45" s="42"/>
      <c r="AE45" s="42"/>
    </row>
    <row r="46" spans="1:41">
      <c r="Q46" s="42"/>
      <c r="R46" s="42"/>
      <c r="S46" s="42"/>
      <c r="T46" s="42"/>
      <c r="U46" s="42"/>
      <c r="V46" s="42"/>
      <c r="W46" s="42"/>
      <c r="X46" s="42"/>
      <c r="Y46" s="42"/>
      <c r="Z46" s="42"/>
      <c r="AA46" s="42"/>
      <c r="AB46" s="42"/>
      <c r="AC46" s="42"/>
      <c r="AD46" s="42"/>
      <c r="AE46" s="42"/>
    </row>
    <row r="47" spans="1:41">
      <c r="Q47" s="42"/>
      <c r="R47" s="42"/>
      <c r="S47" s="42"/>
      <c r="T47" s="42"/>
      <c r="U47" s="42"/>
      <c r="V47" s="42"/>
      <c r="W47" s="42"/>
      <c r="X47" s="42"/>
      <c r="Y47" s="42"/>
      <c r="Z47" s="42"/>
      <c r="AA47" s="42"/>
      <c r="AB47" s="42"/>
      <c r="AC47" s="42"/>
      <c r="AD47" s="42"/>
      <c r="AE47" s="42"/>
    </row>
    <row r="48" spans="1:41">
      <c r="Q48" s="42"/>
      <c r="R48" s="42"/>
      <c r="S48" s="42"/>
      <c r="T48" s="42"/>
      <c r="U48" s="42"/>
      <c r="V48" s="42"/>
      <c r="W48" s="42"/>
      <c r="X48" s="42"/>
      <c r="Y48" s="42"/>
      <c r="Z48" s="42"/>
      <c r="AA48" s="42"/>
      <c r="AB48" s="42"/>
      <c r="AC48" s="42"/>
      <c r="AD48" s="42"/>
      <c r="AE48" s="42"/>
    </row>
    <row r="49" spans="17:31">
      <c r="Q49" s="42"/>
      <c r="R49" s="42"/>
      <c r="S49" s="42"/>
      <c r="T49" s="42"/>
      <c r="U49" s="42"/>
      <c r="V49" s="42"/>
      <c r="W49" s="42"/>
      <c r="X49" s="42"/>
      <c r="Y49" s="42"/>
      <c r="Z49" s="42"/>
      <c r="AA49" s="42"/>
      <c r="AB49" s="42"/>
      <c r="AC49" s="42"/>
      <c r="AD49" s="42"/>
      <c r="AE49" s="42"/>
    </row>
    <row r="50" spans="17:31">
      <c r="Q50" s="42"/>
      <c r="R50" s="42"/>
      <c r="S50" s="42"/>
      <c r="T50" s="42"/>
      <c r="U50" s="42"/>
      <c r="V50" s="42"/>
      <c r="W50" s="42"/>
      <c r="X50" s="42"/>
      <c r="Y50" s="42"/>
      <c r="Z50" s="42"/>
      <c r="AA50" s="42"/>
      <c r="AB50" s="42"/>
      <c r="AC50" s="42"/>
      <c r="AD50" s="42"/>
      <c r="AE50" s="42"/>
    </row>
    <row r="51" spans="17:31">
      <c r="Q51" s="42"/>
      <c r="R51" s="42"/>
      <c r="S51" s="42"/>
      <c r="T51" s="42"/>
      <c r="U51" s="42"/>
      <c r="V51" s="42"/>
      <c r="W51" s="42"/>
      <c r="X51" s="42"/>
      <c r="Y51" s="42"/>
      <c r="Z51" s="42"/>
      <c r="AA51" s="42"/>
      <c r="AB51" s="42"/>
      <c r="AC51" s="42"/>
      <c r="AD51" s="42"/>
      <c r="AE51" s="42"/>
    </row>
    <row r="52" spans="17:31">
      <c r="Q52" s="42"/>
      <c r="R52" s="42"/>
      <c r="S52" s="42"/>
      <c r="T52" s="42"/>
      <c r="U52" s="42"/>
      <c r="V52" s="42"/>
      <c r="W52" s="42"/>
      <c r="X52" s="42"/>
      <c r="Y52" s="42"/>
      <c r="Z52" s="42"/>
      <c r="AA52" s="42"/>
      <c r="AB52" s="42"/>
      <c r="AC52" s="42"/>
      <c r="AD52" s="42"/>
      <c r="AE52" s="42"/>
    </row>
    <row r="53" spans="17:31">
      <c r="Q53" s="42"/>
      <c r="R53" s="42"/>
      <c r="S53" s="42"/>
      <c r="T53" s="42"/>
      <c r="U53" s="42"/>
      <c r="V53" s="42"/>
      <c r="W53" s="42"/>
      <c r="X53" s="42"/>
      <c r="Y53" s="42"/>
      <c r="Z53" s="42"/>
      <c r="AA53" s="42"/>
      <c r="AB53" s="42"/>
      <c r="AC53" s="42"/>
      <c r="AD53" s="42"/>
      <c r="AE53" s="42"/>
    </row>
    <row r="54" spans="17:31">
      <c r="Q54" s="42"/>
      <c r="R54" s="42"/>
      <c r="S54" s="42"/>
      <c r="T54" s="42"/>
      <c r="U54" s="42"/>
      <c r="V54" s="42"/>
      <c r="W54" s="42"/>
      <c r="X54" s="42"/>
      <c r="Y54" s="42"/>
      <c r="Z54" s="42"/>
      <c r="AA54" s="42"/>
      <c r="AB54" s="42"/>
      <c r="AC54" s="42"/>
      <c r="AD54" s="42"/>
      <c r="AE54" s="42"/>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047D8DE8-34EE-404B-BA16-9C2E2C36AAD8}">
      <formula1>$B$21:$M$21</formula1>
    </dataValidation>
    <dataValidation type="textLength" operator="lessThanOrEqual" allowBlank="1" showInputMessage="1" showErrorMessage="1" errorTitle="Máximo 2.000 caracteres" error="Máximo 2.000 caracteres" promptTitle="2.000 caracteres" sqref="Q30:Q31" xr:uid="{19E7C2B3-59B9-424E-855C-24A905F127E2}">
      <formula1>2000</formula1>
    </dataValidation>
    <dataValidation type="textLength" operator="lessThanOrEqual" allowBlank="1" showInputMessage="1" showErrorMessage="1" errorTitle="Máximo 2.000 caracteres" error="Máximo 2.000 caracteres" sqref="Q35 Y35 AC35 Q41 Q43" xr:uid="{C740E55E-707F-4D5D-87FB-4EC34CC72FF0}">
      <formula1>2000</formula1>
    </dataValidation>
  </dataValidations>
  <hyperlinks>
    <hyperlink ref="Y41" r:id="rId1" xr:uid="{E56FADCA-8DCC-4E14-BF56-A87B1309C940}"/>
    <hyperlink ref="Y43" r:id="rId2" xr:uid="{831E821F-C344-4994-9573-2D5CBE6346B5}"/>
  </hyperlinks>
  <pageMargins left="0.25" right="0.25" top="0.75" bottom="0.75" header="0.3" footer="0.3"/>
  <pageSetup scale="21" orientation="landscape" r:id="rId3"/>
  <drawing r:id="rId4"/>
  <extLst>
    <ext xmlns:x14="http://schemas.microsoft.com/office/spreadsheetml/2009/9/main" uri="{CCE6A557-97BC-4b89-ADB6-D9C93CAAB3DF}">
      <x14:dataValidations xmlns:xm="http://schemas.microsoft.com/office/excel/2006/main" count="4">
        <x14:dataValidation type="list" allowBlank="1" showInputMessage="1" showErrorMessage="1" xr:uid="{5A227832-FBD1-4A1F-86E2-E89ECD344DED}">
          <x14:formula1>
            <xm:f>listas!$C$2:$C$20</xm:f>
          </x14:formula1>
          <xm:sqref>AA15:AE15</xm:sqref>
        </x14:dataValidation>
        <x14:dataValidation type="list" allowBlank="1" showInputMessage="1" showErrorMessage="1" xr:uid="{F8E5FC21-8BFE-406C-B893-A11297AD9BF3}">
          <x14:formula1>
            <xm:f>listas!$B$2:$B$8</xm:f>
          </x14:formula1>
          <xm:sqref>R15:X15</xm:sqref>
        </x14:dataValidation>
        <x14:dataValidation type="list" allowBlank="1" showInputMessage="1" showErrorMessage="1" xr:uid="{096AE140-74DB-4004-ABAC-7D308FAA1630}">
          <x14:formula1>
            <xm:f>listas!$A$2:$A$6</xm:f>
          </x14:formula1>
          <xm:sqref>C15:K15</xm:sqref>
        </x14:dataValidation>
        <x14:dataValidation type="list" allowBlank="1" showInputMessage="1" showErrorMessage="1" xr:uid="{078B8540-B71A-4DE2-82FE-87CED809B998}">
          <x14:formula1>
            <xm:f>listas!$D$2:$D$15</xm:f>
          </x14:formula1>
          <xm:sqref>C11:AE13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2E8B72-858C-4889-8960-E361352B4DB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7B0258A-F468-4C9A-8094-3EF079A488A6}"/>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10</vt:i4>
      </vt:variant>
    </vt:vector>
  </HeadingPairs>
  <TitlesOfParts>
    <vt:vector size="26" baseType="lpstr">
      <vt:lpstr>Instructivo</vt:lpstr>
      <vt:lpstr>META 1 OPERACIÓN CR</vt:lpstr>
      <vt:lpstr>META 2 ATENCIÓN CR</vt:lpstr>
      <vt:lpstr>META 3 ATENCIÓN LPD</vt:lpstr>
      <vt:lpstr>META 4 AGENCIAMUJ</vt:lpstr>
      <vt:lpstr>META 5 SAAT</vt:lpstr>
      <vt:lpstr>META 6 ATENCIÓN PSICOSOCIAL</vt:lpstr>
      <vt:lpstr>META 7 ATENCIÓN PSICOJURÍDICA</vt:lpstr>
      <vt:lpstr>META 8 HOSPITALES</vt:lpstr>
      <vt:lpstr>META 9 SISTEMA SOFIA</vt:lpstr>
      <vt:lpstr>META 10 CLSM - PLSM</vt:lpstr>
      <vt:lpstr>Hoja1</vt:lpstr>
      <vt:lpstr>Indicadores PA</vt:lpstr>
      <vt:lpstr>Territorialización PA</vt:lpstr>
      <vt:lpstr>Control de Cambios</vt:lpstr>
      <vt:lpstr>listas</vt:lpstr>
      <vt:lpstr>'META 1 OPERACIÓN CR'!Área_de_impresión</vt:lpstr>
      <vt:lpstr>'META 10 CLSM - PLSM'!Área_de_impresión</vt:lpstr>
      <vt:lpstr>'META 2 ATENCIÓN CR'!Área_de_impresión</vt:lpstr>
      <vt:lpstr>'META 3 ATENCIÓN LPD'!Área_de_impresión</vt:lpstr>
      <vt:lpstr>'META 4 AGENCIAMUJ'!Área_de_impresión</vt:lpstr>
      <vt:lpstr>'META 5 SAAT'!Área_de_impresión</vt:lpstr>
      <vt:lpstr>'META 6 ATENCIÓN PSICOSOCIAL'!Área_de_impresión</vt:lpstr>
      <vt:lpstr>'META 7 ATENCIÓN PSICOJURÍDICA'!Área_de_impresión</vt:lpstr>
      <vt:lpstr>'META 8 HOSPITALES'!Área_de_impresión</vt:lpstr>
      <vt:lpstr>'META 9 SISTEMA SOFIA'!Área_de_impresión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LENOVO</cp:lastModifiedBy>
  <cp:revision/>
  <dcterms:created xsi:type="dcterms:W3CDTF">2011-04-26T22:16:52Z</dcterms:created>
  <dcterms:modified xsi:type="dcterms:W3CDTF">2024-09-19T00:25:16Z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ies>
</file>