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ngarcia\Downloads\Formulación pyto II 2024\"/>
    </mc:Choice>
  </mc:AlternateContent>
  <xr:revisionPtr revIDLastSave="0" documentId="13_ncr:1_{1A7D60B7-B856-4A1A-8EA9-586F40189E27}" xr6:coauthVersionLast="47" xr6:coauthVersionMax="47" xr10:uidLastSave="{00000000-0000-0000-0000-000000000000}"/>
  <bookViews>
    <workbookView xWindow="-120" yWindow="-120" windowWidth="20730" windowHeight="11160" tabRatio="903" activeTab="1" xr2:uid="{00000000-000D-0000-FFFF-FFFF00000000}"/>
  </bookViews>
  <sheets>
    <sheet name="Instructivo" sheetId="44" r:id="rId1"/>
    <sheet name="META 1 OPERACIÓN CR" sheetId="40" r:id="rId2"/>
    <sheet name="META 2 ATENCIÓN CR" sheetId="45" r:id="rId3"/>
    <sheet name="META 3 ATENCIÓN LPD" sheetId="47" r:id="rId4"/>
    <sheet name="META 4 AGENCIAMUJ" sheetId="48" r:id="rId5"/>
    <sheet name="META 5 SAAT" sheetId="46" r:id="rId6"/>
    <sheet name="META 6 ATENCIÓN PSICOSOCIAL" sheetId="49" r:id="rId7"/>
    <sheet name="META 7 ATENCIÓN PSICOJURÍDICA" sheetId="50" r:id="rId8"/>
    <sheet name="META 8 HOSPITALES" sheetId="51" r:id="rId9"/>
    <sheet name="META 9 SISTEMA SOFIA" sheetId="52" r:id="rId10"/>
    <sheet name="META 10 CLSM - PLSM" sheetId="53" r:id="rId11"/>
    <sheet name="Indicadores PA" sheetId="36" r:id="rId12"/>
    <sheet name="Hoja1" sheetId="42" state="hidden" r:id="rId13"/>
    <sheet name="Territorialización PA" sheetId="37" r:id="rId14"/>
    <sheet name="Control de Cambios" sheetId="41" r:id="rId15"/>
    <sheet name="listas" sheetId="43" state="hidden" r:id="rId16"/>
  </sheets>
  <definedNames>
    <definedName name="_xlnm._FilterDatabase" localSheetId="11" hidden="1">'Indicadores PA'!$A$1:$AV$61</definedName>
    <definedName name="_xlnm.Print_Area" localSheetId="1">'META 1 OPERACIÓN CR'!$A$1:$AD$48</definedName>
    <definedName name="_xlnm.Print_Area" localSheetId="10">'META 10 CLSM - PLSM'!$A$1:$AD$44</definedName>
    <definedName name="_xlnm.Print_Area" localSheetId="2">'META 2 ATENCIÓN CR'!$A$1:$AD$44</definedName>
    <definedName name="_xlnm.Print_Area" localSheetId="3">'META 3 ATENCIÓN LPD'!$A$1:$AD$42</definedName>
    <definedName name="_xlnm.Print_Area" localSheetId="4">'META 4 AGENCIAMUJ'!$A$1:$AD$42</definedName>
    <definedName name="_xlnm.Print_Area" localSheetId="5">'META 5 SAAT'!$A$1:$AD$44</definedName>
    <definedName name="_xlnm.Print_Area" localSheetId="6">'META 6 ATENCIÓN PSICOSOCIAL'!$A$1:$AD$44</definedName>
    <definedName name="_xlnm.Print_Area" localSheetId="7">'META 7 ATENCIÓN PSICOJURÍDICA'!$A$1:$AD$44</definedName>
    <definedName name="_xlnm.Print_Area" localSheetId="8">'META 8 HOSPITALES'!$A$1:$AD$44</definedName>
    <definedName name="_xlnm.Print_Area" localSheetId="9">'META 9 SISTEMA SOFIA'!$A$1:$AD$44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4" i="53" l="1"/>
  <c r="AB24" i="52"/>
  <c r="AB24" i="51"/>
  <c r="AB24" i="49"/>
  <c r="AB24" i="48"/>
  <c r="AC24" i="48"/>
  <c r="P36" i="53" l="1"/>
  <c r="P35" i="53"/>
  <c r="B35" i="53"/>
  <c r="B35" i="52"/>
  <c r="P36" i="52"/>
  <c r="P35" i="52"/>
  <c r="P36" i="51"/>
  <c r="P35" i="51"/>
  <c r="B35" i="51"/>
  <c r="B35" i="50"/>
  <c r="P36" i="50"/>
  <c r="P35" i="50"/>
  <c r="B35" i="49"/>
  <c r="B35" i="46"/>
  <c r="B35" i="48"/>
  <c r="P36" i="48"/>
  <c r="P36" i="47"/>
  <c r="B35" i="47"/>
  <c r="B35" i="45"/>
  <c r="P36" i="45"/>
  <c r="P35" i="45"/>
  <c r="P36" i="40"/>
  <c r="P35" i="40"/>
  <c r="AE25" i="40"/>
  <c r="AD25" i="40"/>
  <c r="AE23" i="40"/>
  <c r="AD23" i="40"/>
  <c r="AE25" i="45"/>
  <c r="AD25" i="45"/>
  <c r="AE23" i="45"/>
  <c r="AD23" i="45"/>
  <c r="AE25" i="47"/>
  <c r="AD25" i="47"/>
  <c r="AE23" i="47"/>
  <c r="AD23" i="47"/>
  <c r="AD25" i="48"/>
  <c r="AD23" i="48"/>
  <c r="AE25" i="46"/>
  <c r="AD25" i="46"/>
  <c r="AE23" i="46"/>
  <c r="AD23" i="46"/>
  <c r="AD25" i="49"/>
  <c r="AD23" i="49"/>
  <c r="AE25" i="50"/>
  <c r="AD25" i="50"/>
  <c r="AE23" i="50"/>
  <c r="AD23" i="50"/>
  <c r="AD25" i="51"/>
  <c r="AD23" i="51"/>
  <c r="AD25" i="52"/>
  <c r="AD23" i="52"/>
  <c r="AD23" i="53"/>
  <c r="AD25" i="53"/>
  <c r="B35" i="40"/>
  <c r="AC24" i="53" l="1"/>
  <c r="AC22" i="53"/>
  <c r="AE23" i="53" s="1"/>
  <c r="AC22" i="52"/>
  <c r="AE23" i="52" s="1"/>
  <c r="AC22" i="51"/>
  <c r="AE23" i="51" s="1"/>
  <c r="AB24" i="50"/>
  <c r="AC22" i="50"/>
  <c r="AC22" i="49"/>
  <c r="AE23" i="49" s="1"/>
  <c r="AB24" i="46"/>
  <c r="AC22" i="46"/>
  <c r="AC22" i="48"/>
  <c r="AE23" i="48" s="1"/>
  <c r="AC22" i="47"/>
  <c r="AC22" i="45"/>
  <c r="AB24" i="45"/>
  <c r="P35" i="48" l="1"/>
  <c r="P42" i="48"/>
  <c r="P41" i="48"/>
  <c r="P30" i="40" l="1"/>
  <c r="AQ21" i="36" l="1"/>
  <c r="AQ17" i="36"/>
  <c r="AQ16" i="36"/>
  <c r="AQ18" i="36"/>
  <c r="AQ20" i="36"/>
  <c r="AQ19" i="36"/>
  <c r="P50" i="53"/>
  <c r="P49" i="53"/>
  <c r="P48" i="53"/>
  <c r="P47" i="53"/>
  <c r="P46" i="53"/>
  <c r="P45" i="53"/>
  <c r="P44" i="53"/>
  <c r="P43" i="53"/>
  <c r="P42" i="53"/>
  <c r="P41" i="53"/>
  <c r="P30" i="53"/>
  <c r="N25" i="53"/>
  <c r="O25" i="53" s="1"/>
  <c r="AE25" i="53"/>
  <c r="M24" i="53"/>
  <c r="L24" i="53"/>
  <c r="K24" i="53"/>
  <c r="J24" i="53"/>
  <c r="I24" i="53"/>
  <c r="H24" i="53"/>
  <c r="G24" i="53"/>
  <c r="F24" i="53"/>
  <c r="E24" i="53"/>
  <c r="D24" i="53"/>
  <c r="C24" i="53"/>
  <c r="B24" i="53"/>
  <c r="N24" i="53" s="1"/>
  <c r="O23" i="53"/>
  <c r="N23" i="53"/>
  <c r="N22" i="53"/>
  <c r="P48" i="52"/>
  <c r="P47" i="52"/>
  <c r="P46" i="52"/>
  <c r="P45" i="52"/>
  <c r="P44" i="52"/>
  <c r="P43" i="52"/>
  <c r="P42" i="52"/>
  <c r="P41" i="52"/>
  <c r="P30" i="52"/>
  <c r="N25" i="52"/>
  <c r="O25" i="52" s="1"/>
  <c r="AC24" i="52"/>
  <c r="AE25" i="52" s="1"/>
  <c r="M24" i="52"/>
  <c r="L24" i="52"/>
  <c r="K24" i="52"/>
  <c r="N24" i="52" s="1"/>
  <c r="J24" i="52"/>
  <c r="I24" i="52"/>
  <c r="H24" i="52"/>
  <c r="G24" i="52"/>
  <c r="F24" i="52"/>
  <c r="E24" i="52"/>
  <c r="D24" i="52"/>
  <c r="C24" i="52"/>
  <c r="B24" i="52"/>
  <c r="N23" i="52"/>
  <c r="O23" i="52" s="1"/>
  <c r="N22" i="52"/>
  <c r="P44" i="51"/>
  <c r="P43" i="51"/>
  <c r="P42" i="51"/>
  <c r="P41" i="51"/>
  <c r="P30" i="51"/>
  <c r="N25" i="51"/>
  <c r="O25" i="51" s="1"/>
  <c r="AC24" i="51"/>
  <c r="AE25" i="51" s="1"/>
  <c r="M24" i="51"/>
  <c r="L24" i="51"/>
  <c r="K24" i="51"/>
  <c r="N24" i="51" s="1"/>
  <c r="J24" i="51"/>
  <c r="I24" i="51"/>
  <c r="H24" i="51"/>
  <c r="G24" i="51"/>
  <c r="F24" i="51"/>
  <c r="E24" i="51"/>
  <c r="D24" i="51"/>
  <c r="C24" i="51"/>
  <c r="B24" i="51"/>
  <c r="N23" i="51"/>
  <c r="O23" i="51" s="1"/>
  <c r="N22" i="51"/>
  <c r="P44" i="50"/>
  <c r="P43" i="50"/>
  <c r="P42" i="50"/>
  <c r="P41" i="50"/>
  <c r="P30" i="50"/>
  <c r="N25" i="50"/>
  <c r="O25" i="50" s="1"/>
  <c r="AC24" i="50"/>
  <c r="M24" i="50"/>
  <c r="L24" i="50"/>
  <c r="K24" i="50"/>
  <c r="N24" i="50" s="1"/>
  <c r="J24" i="50"/>
  <c r="I24" i="50"/>
  <c r="H24" i="50"/>
  <c r="G24" i="50"/>
  <c r="F24" i="50"/>
  <c r="E24" i="50"/>
  <c r="D24" i="50"/>
  <c r="C24" i="50"/>
  <c r="B24" i="50"/>
  <c r="N23" i="50"/>
  <c r="O23" i="50" s="1"/>
  <c r="N22" i="50"/>
  <c r="P44" i="49"/>
  <c r="P43" i="49"/>
  <c r="P42" i="49"/>
  <c r="P41" i="49"/>
  <c r="P36" i="49"/>
  <c r="P35" i="49"/>
  <c r="P30" i="49"/>
  <c r="N25" i="49"/>
  <c r="O25" i="49" s="1"/>
  <c r="AC24" i="49"/>
  <c r="AE25" i="49" s="1"/>
  <c r="M24" i="49"/>
  <c r="L24" i="49"/>
  <c r="K24" i="49"/>
  <c r="J24" i="49"/>
  <c r="I24" i="49"/>
  <c r="H24" i="49"/>
  <c r="G24" i="49"/>
  <c r="F24" i="49"/>
  <c r="E24" i="49"/>
  <c r="D24" i="49"/>
  <c r="C24" i="49"/>
  <c r="B24" i="49"/>
  <c r="N23" i="49"/>
  <c r="O23" i="49" s="1"/>
  <c r="N22" i="49"/>
  <c r="P46" i="46"/>
  <c r="P45" i="46"/>
  <c r="P44" i="48"/>
  <c r="P43" i="48"/>
  <c r="P30" i="48"/>
  <c r="N25" i="48"/>
  <c r="O25" i="48" s="1"/>
  <c r="AE25" i="48"/>
  <c r="M24" i="48"/>
  <c r="L24" i="48"/>
  <c r="K24" i="48"/>
  <c r="J24" i="48"/>
  <c r="I24" i="48"/>
  <c r="H24" i="48"/>
  <c r="G24" i="48"/>
  <c r="F24" i="48"/>
  <c r="E24" i="48"/>
  <c r="D24" i="48"/>
  <c r="C24" i="48"/>
  <c r="B24" i="48"/>
  <c r="N23" i="48"/>
  <c r="O23" i="48" s="1"/>
  <c r="N22" i="48"/>
  <c r="P44" i="47"/>
  <c r="P43" i="47"/>
  <c r="P42" i="47"/>
  <c r="P41" i="47"/>
  <c r="P35" i="47"/>
  <c r="P30" i="47"/>
  <c r="N25" i="47"/>
  <c r="O25" i="47" s="1"/>
  <c r="AC24" i="47"/>
  <c r="M24" i="47"/>
  <c r="L24" i="47"/>
  <c r="K24" i="47"/>
  <c r="J24" i="47"/>
  <c r="I24" i="47"/>
  <c r="H24" i="47"/>
  <c r="G24" i="47"/>
  <c r="F24" i="47"/>
  <c r="E24" i="47"/>
  <c r="D24" i="47"/>
  <c r="C24" i="47"/>
  <c r="B24" i="47"/>
  <c r="N23" i="47"/>
  <c r="O23" i="47" s="1"/>
  <c r="N22" i="47"/>
  <c r="P44" i="46"/>
  <c r="P43" i="46"/>
  <c r="P42" i="46"/>
  <c r="P41" i="46"/>
  <c r="P36" i="46"/>
  <c r="P35" i="46"/>
  <c r="P30" i="46"/>
  <c r="N25" i="46"/>
  <c r="O25" i="46" s="1"/>
  <c r="AC24" i="46"/>
  <c r="M24" i="46"/>
  <c r="L24" i="46"/>
  <c r="K24" i="46"/>
  <c r="J24" i="46"/>
  <c r="N24" i="46" s="1"/>
  <c r="I24" i="46"/>
  <c r="H24" i="46"/>
  <c r="G24" i="46"/>
  <c r="F24" i="46"/>
  <c r="E24" i="46"/>
  <c r="D24" i="46"/>
  <c r="C24" i="46"/>
  <c r="B24" i="46"/>
  <c r="N23" i="46"/>
  <c r="O23" i="46" s="1"/>
  <c r="N22" i="46"/>
  <c r="AC24" i="40"/>
  <c r="P44" i="45"/>
  <c r="P43" i="45"/>
  <c r="P42" i="45"/>
  <c r="P41" i="45"/>
  <c r="P30" i="45"/>
  <c r="N25" i="45"/>
  <c r="O25" i="45" s="1"/>
  <c r="AC24" i="45"/>
  <c r="M24" i="45"/>
  <c r="L24" i="45"/>
  <c r="K24" i="45"/>
  <c r="J24" i="45"/>
  <c r="I24" i="45"/>
  <c r="H24" i="45"/>
  <c r="G24" i="45"/>
  <c r="F24" i="45"/>
  <c r="E24" i="45"/>
  <c r="D24" i="45"/>
  <c r="C24" i="45"/>
  <c r="B24" i="45"/>
  <c r="N23" i="45"/>
  <c r="O23" i="45" s="1"/>
  <c r="N22" i="45"/>
  <c r="N24" i="49" l="1"/>
  <c r="N24" i="48"/>
  <c r="N24" i="47"/>
  <c r="N24" i="45"/>
  <c r="M24" i="40" l="1"/>
  <c r="L24" i="40"/>
  <c r="K24" i="40"/>
  <c r="J24" i="40"/>
  <c r="I24" i="40"/>
  <c r="H24" i="40"/>
  <c r="G24" i="40"/>
  <c r="F24" i="40"/>
  <c r="E24" i="40"/>
  <c r="D24" i="40"/>
  <c r="C24" i="40"/>
  <c r="B24" i="40"/>
  <c r="N22" i="40" l="1"/>
  <c r="AW32" i="37"/>
  <c r="AV32" i="37"/>
  <c r="AU32" i="37"/>
  <c r="AT32" i="37"/>
  <c r="AS32" i="37"/>
  <c r="AR32" i="37"/>
  <c r="AQ32" i="37"/>
  <c r="AP32" i="37"/>
  <c r="AO32" i="37"/>
  <c r="AN32" i="37"/>
  <c r="AM32" i="37"/>
  <c r="AL32" i="37"/>
  <c r="AK32" i="37"/>
  <c r="AJ32" i="37"/>
  <c r="AI32" i="37"/>
  <c r="AH32" i="37"/>
  <c r="Q32" i="37"/>
  <c r="M32" i="37"/>
  <c r="I32" i="37"/>
  <c r="E32" i="37"/>
  <c r="AY12" i="37"/>
  <c r="AY13" i="37"/>
  <c r="AY14" i="37"/>
  <c r="AY32" i="37" s="1"/>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AC22" i="40"/>
  <c r="N25" i="40"/>
  <c r="O25" i="40"/>
  <c r="N24" i="40"/>
  <c r="P48" i="40"/>
  <c r="P47" i="40"/>
  <c r="P46" i="40"/>
  <c r="P45" i="40"/>
  <c r="P44" i="40"/>
  <c r="P43" i="40"/>
  <c r="P42" i="40"/>
  <c r="P41" i="40"/>
  <c r="AX12" i="37"/>
  <c r="AX13" i="37"/>
  <c r="AX23" i="37"/>
  <c r="AX24" i="37"/>
  <c r="AX25" i="37"/>
  <c r="AX26" i="37"/>
  <c r="AX27" i="37"/>
  <c r="AX28" i="37"/>
  <c r="AX29" i="37"/>
  <c r="AX30" i="37"/>
  <c r="AX31" i="37"/>
  <c r="AX11" i="37"/>
  <c r="AX32" i="37" s="1"/>
  <c r="C32" i="37"/>
  <c r="D32" i="37"/>
  <c r="F32" i="37"/>
  <c r="G32" i="37"/>
  <c r="H32" i="37"/>
  <c r="N32" i="37"/>
  <c r="O32" i="37"/>
  <c r="P32" i="37"/>
  <c r="Y32" i="37"/>
  <c r="Z32" i="37"/>
  <c r="AA32" i="37"/>
  <c r="AB32" i="37"/>
  <c r="AC32" i="37"/>
  <c r="AD32" i="37"/>
  <c r="AE32" i="37"/>
  <c r="B32" i="37"/>
  <c r="BK32" i="37"/>
  <c r="BJ32" i="37"/>
  <c r="BI32" i="37"/>
  <c r="BH32" i="37"/>
  <c r="BG32" i="37"/>
  <c r="BF32" i="37"/>
  <c r="S32" i="37" l="1"/>
  <c r="R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tc={04E4A6B2-6030-4150-A634-F46469B41884}</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B41" authorId="3" shapeId="0" xr:uid="{04E4A6B2-6030-4150-A634-F46469B41884}">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ponderaciones deben ir sin decimales, por favor ajustar</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15D0ACD4-B354-488F-A1B5-726AEB8D52C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85FEFD07-6D2D-4A5A-B607-25AD18A3013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ACEF451D-80D4-4E47-BCA3-2D0F7DD99C62}">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EEA7BE73-A5B8-437D-B345-F755A03AA0EC}">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F7BAB52E-2A1E-4F8C-89AF-268C65144C8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8788E06E-1A11-4113-874A-3020EC659C8D}">
      <text>
        <r>
          <rPr>
            <sz val="9"/>
            <color indexed="81"/>
            <rFont val="Tahoma"/>
            <family val="2"/>
          </rPr>
          <t>En este campo se diligencia el nombre de la actividad del proyecto de inversión</t>
        </r>
      </text>
    </comment>
    <comment ref="A21" authorId="0" shapeId="0" xr:uid="{832D94CE-A32A-4203-87BF-13A5DE3134D0}">
      <text>
        <r>
          <rPr>
            <sz val="9"/>
            <color indexed="81"/>
            <rFont val="Tahoma"/>
            <family val="2"/>
          </rPr>
          <t>Valor de la reserva constituida al inicio de la vigencia</t>
        </r>
      </text>
    </comment>
    <comment ref="AD21" authorId="0" shapeId="0" xr:uid="{29A389BC-B1B0-4942-8153-F82141F114AD}">
      <text>
        <r>
          <rPr>
            <sz val="9"/>
            <color indexed="81"/>
            <rFont val="Tahoma"/>
            <family val="2"/>
          </rPr>
          <t>Ajustar las sumatorias en las formulas de compromisos y giros según el periodo según corresponda</t>
        </r>
      </text>
    </comment>
    <comment ref="A22" authorId="0" shapeId="0" xr:uid="{12F5EDE8-3E2E-41CC-AD16-A082531F4E97}">
      <text>
        <r>
          <rPr>
            <sz val="9"/>
            <color indexed="81"/>
            <rFont val="Tahoma"/>
            <family val="2"/>
          </rPr>
          <t>Programación de acuerdo de desempleño en la ejecución de giros para cada mes de la vigencia.</t>
        </r>
      </text>
    </comment>
    <comment ref="A23" authorId="0" shapeId="0" xr:uid="{345103E1-C1C9-4A79-9C73-F0AB21F32947}">
      <text>
        <r>
          <rPr>
            <sz val="9"/>
            <color indexed="81"/>
            <rFont val="Tahoma"/>
            <family val="2"/>
          </rPr>
          <t>Liberaciones de reservas realizadas en cada mes de la vigencia.</t>
        </r>
      </text>
    </comment>
    <comment ref="A24" authorId="0" shapeId="0" xr:uid="{3E37B810-B0AA-4904-AB77-1CE9AFF5A416}">
      <text>
        <r>
          <rPr>
            <sz val="9"/>
            <color indexed="81"/>
            <rFont val="Tahoma"/>
            <family val="2"/>
          </rPr>
          <t>Reserva definitiva despues de liberaciones.</t>
        </r>
      </text>
    </comment>
    <comment ref="A25" authorId="0" shapeId="0" xr:uid="{18DE0FA5-034F-4D7B-B549-E9CAAAA50C62}">
      <text>
        <r>
          <rPr>
            <sz val="9"/>
            <color indexed="81"/>
            <rFont val="Tahoma"/>
            <family val="2"/>
          </rPr>
          <t>Ejecución de los giros de la reserva para mes</t>
        </r>
      </text>
    </comment>
    <comment ref="A28" authorId="2" shapeId="0" xr:uid="{BC083374-6E51-45C8-A969-F5BF3447CA1A}">
      <text>
        <r>
          <rPr>
            <sz val="9"/>
            <color indexed="81"/>
            <rFont val="Tahoma"/>
            <family val="2"/>
          </rPr>
          <t>En este campo se diligencia el nombre de la actividad del proyecto que se reportó con rezago en su cumplimiento físico en la vigencia anterior</t>
        </r>
      </text>
    </comment>
    <comment ref="B28" authorId="2" shapeId="0" xr:uid="{B78347BE-085D-46EE-82C0-641E7DDBE1A7}">
      <text>
        <r>
          <rPr>
            <sz val="9"/>
            <color indexed="81"/>
            <rFont val="Tahoma"/>
            <family val="2"/>
          </rPr>
          <t>Se diligencia el rezago reportado al corte de diciembre de la vigencia anterior</t>
        </r>
      </text>
    </comment>
    <comment ref="A33" authorId="2" shapeId="0" xr:uid="{C0A026B8-6CB9-4E74-A0AD-69F15EB1C5BC}">
      <text>
        <r>
          <rPr>
            <sz val="9"/>
            <color indexed="81"/>
            <rFont val="Tahoma"/>
            <family val="2"/>
          </rPr>
          <t>En este campo se diligencia el nombre de la actividad del proyecto de inversión</t>
        </r>
      </text>
    </comment>
    <comment ref="B33" authorId="2" shapeId="0" xr:uid="{D3A4BE87-E8B3-4DCD-A3AA-9F5E376732C8}">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8386CEEC-6761-4B5B-83F3-AB63B542F703}">
      <text>
        <r>
          <rPr>
            <sz val="9"/>
            <color indexed="81"/>
            <rFont val="Tahoma"/>
            <family val="2"/>
          </rPr>
          <t>Se diligencia la programación mensual de la actividad proyecto de inversión</t>
        </r>
      </text>
    </comment>
    <comment ref="A39" authorId="2" shapeId="0" xr:uid="{4CFC5FFA-1FE1-46A3-9EE0-2167FB3A4585}">
      <text>
        <r>
          <rPr>
            <sz val="9"/>
            <color indexed="81"/>
            <rFont val="Tahoma"/>
            <family val="2"/>
          </rPr>
          <t>En este campo se diligencia el nombre de la tarea definida para la gestión de cumplimiento de la actividad del proyecto de inversión</t>
        </r>
      </text>
    </comment>
    <comment ref="B39" authorId="2" shapeId="0" xr:uid="{6A45220C-E713-4F51-9BC8-9DD0EB4F3FBD}">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EB5F2CC8-FD3F-4C44-97B3-E364B2565C4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37FDD513-8AA8-4515-83DF-C3C9029E8CC6}">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D139636E-C497-447E-9C9E-0195C4F59A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69339DA-6E86-418E-A1E2-11C5F7BD126B}">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6F36DD1-43DF-42D6-B7A2-51062C6ACA6F}">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1CCC12E4-6ACB-4D67-B7D7-F33F3049D3E0}">
      <text>
        <r>
          <rPr>
            <sz val="9"/>
            <color indexed="81"/>
            <rFont val="Tahoma"/>
            <family val="2"/>
          </rPr>
          <t>En este campo se diligencia el nombre de la actividad del proyecto de inversión</t>
        </r>
      </text>
    </comment>
    <comment ref="A21" authorId="0" shapeId="0" xr:uid="{E18EEF5E-4ECB-42E6-A0E5-7CCD6981234B}">
      <text>
        <r>
          <rPr>
            <sz val="9"/>
            <color indexed="81"/>
            <rFont val="Tahoma"/>
            <family val="2"/>
          </rPr>
          <t>Valor de la reserva constituida al inicio de la vigencia</t>
        </r>
      </text>
    </comment>
    <comment ref="AD21" authorId="0" shapeId="0" xr:uid="{F48C8CCC-AA8A-4706-B693-30B83627592D}">
      <text>
        <r>
          <rPr>
            <sz val="9"/>
            <color indexed="81"/>
            <rFont val="Tahoma"/>
            <family val="2"/>
          </rPr>
          <t>Ajustar las sumatorias en las formulas de compromisos y giros según el periodo según corresponda</t>
        </r>
      </text>
    </comment>
    <comment ref="A22" authorId="0" shapeId="0" xr:uid="{C35BB42D-C001-4F6C-9CBC-8F000C900802}">
      <text>
        <r>
          <rPr>
            <sz val="9"/>
            <color indexed="81"/>
            <rFont val="Tahoma"/>
            <family val="2"/>
          </rPr>
          <t>Programación de acuerdo de desempleño en la ejecución de giros para cada mes de la vigencia.</t>
        </r>
      </text>
    </comment>
    <comment ref="A23" authorId="0" shapeId="0" xr:uid="{3A13C8FB-C569-478E-95A8-7E77267C598C}">
      <text>
        <r>
          <rPr>
            <sz val="9"/>
            <color indexed="81"/>
            <rFont val="Tahoma"/>
            <family val="2"/>
          </rPr>
          <t>Liberaciones de reservas realizadas en cada mes de la vigencia.</t>
        </r>
      </text>
    </comment>
    <comment ref="A24" authorId="0" shapeId="0" xr:uid="{6206016B-0E47-45B4-BB40-340904D62BB6}">
      <text>
        <r>
          <rPr>
            <sz val="9"/>
            <color indexed="81"/>
            <rFont val="Tahoma"/>
            <family val="2"/>
          </rPr>
          <t>Reserva definitiva despues de liberaciones.</t>
        </r>
      </text>
    </comment>
    <comment ref="A25" authorId="0" shapeId="0" xr:uid="{6149C6CA-4048-4497-B189-6F4B7AF37E27}">
      <text>
        <r>
          <rPr>
            <sz val="9"/>
            <color indexed="81"/>
            <rFont val="Tahoma"/>
            <family val="2"/>
          </rPr>
          <t>Ejecución de los giros de la reserva para mes</t>
        </r>
      </text>
    </comment>
    <comment ref="A28" authorId="2" shapeId="0" xr:uid="{81A27D4B-060C-4209-8CA9-A9DDFBF23193}">
      <text>
        <r>
          <rPr>
            <sz val="9"/>
            <color indexed="81"/>
            <rFont val="Tahoma"/>
            <family val="2"/>
          </rPr>
          <t>En este campo se diligencia el nombre de la actividad del proyecto que se reportó con rezago en su cumplimiento físico en la vigencia anterior</t>
        </r>
      </text>
    </comment>
    <comment ref="B28" authorId="2" shapeId="0" xr:uid="{7CDD53EA-8D41-4C7D-AA29-9B1EC7DD5026}">
      <text>
        <r>
          <rPr>
            <sz val="9"/>
            <color indexed="81"/>
            <rFont val="Tahoma"/>
            <family val="2"/>
          </rPr>
          <t>Se diligencia el rezago reportado al corte de diciembre de la vigencia anterior</t>
        </r>
      </text>
    </comment>
    <comment ref="A33" authorId="2" shapeId="0" xr:uid="{59D1E2FE-A90F-4916-A246-498239E1A021}">
      <text>
        <r>
          <rPr>
            <sz val="9"/>
            <color indexed="81"/>
            <rFont val="Tahoma"/>
            <family val="2"/>
          </rPr>
          <t>En este campo se diligencia el nombre de la actividad del proyecto de inversión</t>
        </r>
      </text>
    </comment>
    <comment ref="B33" authorId="2" shapeId="0" xr:uid="{93B15ED5-D452-45C8-935B-902CF7F5A341}">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35567DAF-E934-4AD1-A059-63BF1867E5F0}">
      <text>
        <r>
          <rPr>
            <sz val="9"/>
            <color indexed="81"/>
            <rFont val="Tahoma"/>
            <family val="2"/>
          </rPr>
          <t>Se diligencia la programación mensual de la actividad proyecto de inversión</t>
        </r>
      </text>
    </comment>
    <comment ref="A39" authorId="2" shapeId="0" xr:uid="{9A5DCBD8-4A83-4865-9F14-64EE2DD545F0}">
      <text>
        <r>
          <rPr>
            <sz val="9"/>
            <color indexed="81"/>
            <rFont val="Tahoma"/>
            <family val="2"/>
          </rPr>
          <t>En este campo se diligencia el nombre de la tarea definida para la gestión de cumplimiento de la actividad del proyecto de inversión</t>
        </r>
      </text>
    </comment>
    <comment ref="B39" authorId="2" shapeId="0" xr:uid="{150E2F70-8659-41E7-A4D2-4A6FE95BAB94}">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D746F2F6-38CA-4B5D-9D35-37299C78B988}">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91470BD2-F663-4F07-83BF-73B3EF211DDC}">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6ACC4912-4B9D-47F9-8A77-6A24FC2521E7}">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5A978638-DF2B-4C83-A855-6F7F74503D76}">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F83EEC3-C2EA-4A5C-B934-8824BE309637}">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1FA81F96-C66E-468E-8B63-7376162C523B}">
      <text>
        <r>
          <rPr>
            <sz val="9"/>
            <color indexed="81"/>
            <rFont val="Tahoma"/>
            <family val="2"/>
          </rPr>
          <t>En este campo se diligencia el nombre de la actividad del proyecto de inversión</t>
        </r>
      </text>
    </comment>
    <comment ref="A21" authorId="0" shapeId="0" xr:uid="{63939A18-0F86-46C7-AFEA-033BD60E52BB}">
      <text>
        <r>
          <rPr>
            <sz val="9"/>
            <color indexed="81"/>
            <rFont val="Tahoma"/>
            <family val="2"/>
          </rPr>
          <t>Valor de la reserva constituida al inicio de la vigencia</t>
        </r>
      </text>
    </comment>
    <comment ref="AD21" authorId="0" shapeId="0" xr:uid="{5A78A4C2-58D2-4921-8372-7A20C7DF46B4}">
      <text>
        <r>
          <rPr>
            <sz val="9"/>
            <color indexed="81"/>
            <rFont val="Tahoma"/>
            <family val="2"/>
          </rPr>
          <t>Ajustar las sumatorias en las formulas de compromisos y giros según el periodo según corresponda</t>
        </r>
      </text>
    </comment>
    <comment ref="A22" authorId="0" shapeId="0" xr:uid="{5F8B5BAF-D93C-4F64-AD03-F0F856E1C727}">
      <text>
        <r>
          <rPr>
            <sz val="9"/>
            <color indexed="81"/>
            <rFont val="Tahoma"/>
            <family val="2"/>
          </rPr>
          <t>Programación de acuerdo de desempleño en la ejecución de giros para cada mes de la vigencia.</t>
        </r>
      </text>
    </comment>
    <comment ref="A23" authorId="0" shapeId="0" xr:uid="{CEB61E5B-D71D-4B6B-B105-DBF80F9B7D02}">
      <text>
        <r>
          <rPr>
            <sz val="9"/>
            <color indexed="81"/>
            <rFont val="Tahoma"/>
            <family val="2"/>
          </rPr>
          <t>Liberaciones de reservas realizadas en cada mes de la vigencia.</t>
        </r>
      </text>
    </comment>
    <comment ref="A24" authorId="0" shapeId="0" xr:uid="{FC92E74D-69E0-4966-8C50-5F0D11DD603C}">
      <text>
        <r>
          <rPr>
            <sz val="9"/>
            <color indexed="81"/>
            <rFont val="Tahoma"/>
            <family val="2"/>
          </rPr>
          <t>Reserva definitiva despues de liberaciones.</t>
        </r>
      </text>
    </comment>
    <comment ref="A25" authorId="0" shapeId="0" xr:uid="{4EE727D9-A804-4EB1-92E7-0CE7414F59B0}">
      <text>
        <r>
          <rPr>
            <sz val="9"/>
            <color indexed="81"/>
            <rFont val="Tahoma"/>
            <family val="2"/>
          </rPr>
          <t>Ejecución de los giros de la reserva para mes</t>
        </r>
      </text>
    </comment>
    <comment ref="A28" authorId="2" shapeId="0" xr:uid="{1C636F71-C13B-4852-802D-872D85B43079}">
      <text>
        <r>
          <rPr>
            <sz val="9"/>
            <color indexed="81"/>
            <rFont val="Tahoma"/>
            <family val="2"/>
          </rPr>
          <t>En este campo se diligencia el nombre de la actividad del proyecto que se reportó con rezago en su cumplimiento físico en la vigencia anterior</t>
        </r>
      </text>
    </comment>
    <comment ref="B28" authorId="2" shapeId="0" xr:uid="{E7038BCA-E8EE-49E8-9167-4B39FEDBE2BA}">
      <text>
        <r>
          <rPr>
            <sz val="9"/>
            <color indexed="81"/>
            <rFont val="Tahoma"/>
            <family val="2"/>
          </rPr>
          <t>Se diligencia el rezago reportado al corte de diciembre de la vigencia anterior</t>
        </r>
      </text>
    </comment>
    <comment ref="A33" authorId="2" shapeId="0" xr:uid="{9C74947A-7143-44DF-A915-4B7174299BBD}">
      <text>
        <r>
          <rPr>
            <sz val="9"/>
            <color indexed="81"/>
            <rFont val="Tahoma"/>
            <family val="2"/>
          </rPr>
          <t>En este campo se diligencia el nombre de la actividad del proyecto de inversión</t>
        </r>
      </text>
    </comment>
    <comment ref="B33" authorId="2" shapeId="0" xr:uid="{E1F91257-EC11-479C-AA55-12D0AA245BD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3FC7A397-0700-457A-BC40-4A4427995537}">
      <text>
        <r>
          <rPr>
            <sz val="9"/>
            <color indexed="81"/>
            <rFont val="Tahoma"/>
            <family val="2"/>
          </rPr>
          <t>Se diligencia la programación mensual de la actividad proyecto de inversión</t>
        </r>
      </text>
    </comment>
    <comment ref="A39" authorId="2" shapeId="0" xr:uid="{96527D07-1269-4AD8-8BF7-AA87BC6937F6}">
      <text>
        <r>
          <rPr>
            <sz val="9"/>
            <color indexed="81"/>
            <rFont val="Tahoma"/>
            <family val="2"/>
          </rPr>
          <t>En este campo se diligencia el nombre de la tarea definida para la gestión de cumplimiento de la actividad del proyecto de inversión</t>
        </r>
      </text>
    </comment>
    <comment ref="B39" authorId="2" shapeId="0" xr:uid="{E04BA44B-CE84-4230-B1E2-21BD702010B6}">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83FCFC11-BB81-4DA0-994C-07F49C993FD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9CE1EC9-15F9-4648-8D1A-BF70EC137E4A}">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17ACFA09-571F-439A-B96A-FC7D83F6B61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1060B2BD-4109-4696-A96A-0686C5C5545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E3A43F45-BE5A-4D9B-BBF7-B3774748AE8C}">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0B00F16-D0E3-4FDB-A80E-41660B304CC5}">
      <text>
        <r>
          <rPr>
            <sz val="9"/>
            <color indexed="81"/>
            <rFont val="Tahoma"/>
            <family val="2"/>
          </rPr>
          <t>En este campo se diligencia el nombre de la actividad del proyecto de inversión</t>
        </r>
      </text>
    </comment>
    <comment ref="A21" authorId="0" shapeId="0" xr:uid="{4278CE3E-CDF6-40A8-9A37-2CED00C048DA}">
      <text>
        <r>
          <rPr>
            <sz val="9"/>
            <color indexed="81"/>
            <rFont val="Tahoma"/>
            <family val="2"/>
          </rPr>
          <t>Valor de la reserva constituida al inicio de la vigencia</t>
        </r>
      </text>
    </comment>
    <comment ref="AD21" authorId="0" shapeId="0" xr:uid="{B6F86147-6D4F-4326-ABBA-8A00BDAFC8A1}">
      <text>
        <r>
          <rPr>
            <sz val="9"/>
            <color indexed="81"/>
            <rFont val="Tahoma"/>
            <family val="2"/>
          </rPr>
          <t>Ajustar las sumatorias en las formulas de compromisos y giros según el periodo según corresponda</t>
        </r>
      </text>
    </comment>
    <comment ref="A22" authorId="0" shapeId="0" xr:uid="{45032F42-0A54-4A4C-B02B-4BF82A0DC5D1}">
      <text>
        <r>
          <rPr>
            <sz val="9"/>
            <color indexed="81"/>
            <rFont val="Tahoma"/>
            <family val="2"/>
          </rPr>
          <t>Programación de acuerdo de desempleño en la ejecución de giros para cada mes de la vigencia.</t>
        </r>
      </text>
    </comment>
    <comment ref="A23" authorId="0" shapeId="0" xr:uid="{DA681B22-806E-416C-AA99-03C065C69494}">
      <text>
        <r>
          <rPr>
            <sz val="9"/>
            <color indexed="81"/>
            <rFont val="Tahoma"/>
            <family val="2"/>
          </rPr>
          <t>Liberaciones de reservas realizadas en cada mes de la vigencia.</t>
        </r>
      </text>
    </comment>
    <comment ref="A24" authorId="0" shapeId="0" xr:uid="{C1545402-FA16-4738-8E15-5BEC91B01256}">
      <text>
        <r>
          <rPr>
            <sz val="9"/>
            <color indexed="81"/>
            <rFont val="Tahoma"/>
            <family val="2"/>
          </rPr>
          <t>Reserva definitiva despues de liberaciones.</t>
        </r>
      </text>
    </comment>
    <comment ref="A25" authorId="0" shapeId="0" xr:uid="{796628BF-B4AA-4AEA-AB9B-CFBFCBA8AE90}">
      <text>
        <r>
          <rPr>
            <sz val="9"/>
            <color indexed="81"/>
            <rFont val="Tahoma"/>
            <family val="2"/>
          </rPr>
          <t>Ejecución de los giros de la reserva para mes</t>
        </r>
      </text>
    </comment>
    <comment ref="A28" authorId="2" shapeId="0" xr:uid="{D3D8FE2C-7F74-487E-80E6-DE3687986264}">
      <text>
        <r>
          <rPr>
            <sz val="9"/>
            <color indexed="81"/>
            <rFont val="Tahoma"/>
            <family val="2"/>
          </rPr>
          <t>En este campo se diligencia el nombre de la actividad del proyecto que se reportó con rezago en su cumplimiento físico en la vigencia anterior</t>
        </r>
      </text>
    </comment>
    <comment ref="B28" authorId="2" shapeId="0" xr:uid="{714FA124-FF29-42C0-8320-D9DE4794324D}">
      <text>
        <r>
          <rPr>
            <sz val="9"/>
            <color indexed="81"/>
            <rFont val="Tahoma"/>
            <family val="2"/>
          </rPr>
          <t>Se diligencia el rezago reportado al corte de diciembre de la vigencia anterior</t>
        </r>
      </text>
    </comment>
    <comment ref="A33" authorId="2" shapeId="0" xr:uid="{A0DA114D-6144-4352-9A08-4497DD4DC28D}">
      <text>
        <r>
          <rPr>
            <sz val="9"/>
            <color indexed="81"/>
            <rFont val="Tahoma"/>
            <family val="2"/>
          </rPr>
          <t>En este campo se diligencia el nombre de la actividad del proyecto de inversión</t>
        </r>
      </text>
    </comment>
    <comment ref="B33" authorId="2" shapeId="0" xr:uid="{1C8F3BDF-0A24-4EEA-8F6C-0A817E4D7B22}">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5891E2C9-AE72-4807-A2A7-B4C2A11C65E8}">
      <text>
        <r>
          <rPr>
            <sz val="9"/>
            <color indexed="81"/>
            <rFont val="Tahoma"/>
            <family val="2"/>
          </rPr>
          <t>Se diligencia la programación mensual de la actividad proyecto de inversión</t>
        </r>
      </text>
    </comment>
    <comment ref="A39" authorId="2" shapeId="0" xr:uid="{EA255FDC-C76F-4DCB-B1E1-CCAD60E384F4}">
      <text>
        <r>
          <rPr>
            <sz val="9"/>
            <color indexed="81"/>
            <rFont val="Tahoma"/>
            <family val="2"/>
          </rPr>
          <t>En este campo se diligencia el nombre de la tarea definida para la gestión de cumplimiento de la actividad del proyecto de inversión</t>
        </r>
      </text>
    </comment>
    <comment ref="B39" authorId="2" shapeId="0" xr:uid="{4928361B-749E-4673-A8E5-ADC412BE519F}">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EA2C8324-09D8-45F0-8FFD-3E150FFB0934}">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9FA1AFE-CB07-43F2-B3C4-B7CDB0F94A7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2CD08CEA-29B1-4B4F-A522-D71D6C5CD7AD}">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9F361AB8-9F14-4FEE-B3B3-A2A42307E808}">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F0A2E82-271B-45EF-8A41-C84A09C0F7A9}">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D62C77D1-711F-4C81-90A2-68D6AC64A75C}">
      <text>
        <r>
          <rPr>
            <sz val="9"/>
            <color indexed="81"/>
            <rFont val="Tahoma"/>
            <family val="2"/>
          </rPr>
          <t>En este campo se diligencia el nombre de la actividad del proyecto de inversión</t>
        </r>
      </text>
    </comment>
    <comment ref="A21" authorId="0" shapeId="0" xr:uid="{922E7C48-04D5-47CB-B251-B272383C7696}">
      <text>
        <r>
          <rPr>
            <sz val="9"/>
            <color indexed="81"/>
            <rFont val="Tahoma"/>
            <family val="2"/>
          </rPr>
          <t>Valor de la reserva constituida al inicio de la vigencia</t>
        </r>
      </text>
    </comment>
    <comment ref="AD21" authorId="0" shapeId="0" xr:uid="{376ABE67-A588-4CA4-916F-EAE83F3384B4}">
      <text>
        <r>
          <rPr>
            <sz val="9"/>
            <color indexed="81"/>
            <rFont val="Tahoma"/>
            <family val="2"/>
          </rPr>
          <t>Ajustar las sumatorias en las formulas de compromisos y giros según el periodo según corresponda</t>
        </r>
      </text>
    </comment>
    <comment ref="A22" authorId="0" shapeId="0" xr:uid="{FA76B961-1956-4B40-9E0F-A853F2439325}">
      <text>
        <r>
          <rPr>
            <sz val="9"/>
            <color indexed="81"/>
            <rFont val="Tahoma"/>
            <family val="2"/>
          </rPr>
          <t>Programación de acuerdo de desempleño en la ejecución de giros para cada mes de la vigencia.</t>
        </r>
      </text>
    </comment>
    <comment ref="A23" authorId="0" shapeId="0" xr:uid="{076AC7B4-EA67-4722-9990-800267735FC7}">
      <text>
        <r>
          <rPr>
            <sz val="9"/>
            <color indexed="81"/>
            <rFont val="Tahoma"/>
            <family val="2"/>
          </rPr>
          <t>Liberaciones de reservas realizadas en cada mes de la vigencia.</t>
        </r>
      </text>
    </comment>
    <comment ref="A24" authorId="0" shapeId="0" xr:uid="{C82EC4E3-50FB-44A1-B970-CC571C5ADCDF}">
      <text>
        <r>
          <rPr>
            <sz val="9"/>
            <color indexed="81"/>
            <rFont val="Tahoma"/>
            <family val="2"/>
          </rPr>
          <t>Reserva definitiva despues de liberaciones.</t>
        </r>
      </text>
    </comment>
    <comment ref="A25" authorId="0" shapeId="0" xr:uid="{2EAC0542-A33B-4433-9E1E-E361ED2C1F17}">
      <text>
        <r>
          <rPr>
            <sz val="9"/>
            <color indexed="81"/>
            <rFont val="Tahoma"/>
            <family val="2"/>
          </rPr>
          <t>Ejecución de los giros de la reserva para mes</t>
        </r>
      </text>
    </comment>
    <comment ref="A28" authorId="2" shapeId="0" xr:uid="{1FB1CC5D-6C9A-49B8-850A-805E0883109E}">
      <text>
        <r>
          <rPr>
            <sz val="9"/>
            <color indexed="81"/>
            <rFont val="Tahoma"/>
            <family val="2"/>
          </rPr>
          <t>En este campo se diligencia el nombre de la actividad del proyecto que se reportó con rezago en su cumplimiento físico en la vigencia anterior</t>
        </r>
      </text>
    </comment>
    <comment ref="B28" authorId="2" shapeId="0" xr:uid="{72560281-FC93-453A-8FE3-711726387E2F}">
      <text>
        <r>
          <rPr>
            <sz val="9"/>
            <color indexed="81"/>
            <rFont val="Tahoma"/>
            <family val="2"/>
          </rPr>
          <t>Se diligencia el rezago reportado al corte de diciembre de la vigencia anterior</t>
        </r>
      </text>
    </comment>
    <comment ref="A33" authorId="2" shapeId="0" xr:uid="{C66AB73F-6CAA-49B6-82B9-6B8CAF67C57B}">
      <text>
        <r>
          <rPr>
            <sz val="9"/>
            <color indexed="81"/>
            <rFont val="Tahoma"/>
            <family val="2"/>
          </rPr>
          <t>En este campo se diligencia el nombre de la actividad del proyecto de inversión</t>
        </r>
      </text>
    </comment>
    <comment ref="B33" authorId="2" shapeId="0" xr:uid="{5B9F5959-6744-4C9F-A1B1-06EE6EC270DC}">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3D66B2F4-11D5-44A3-9C07-8D0B0A13D066}">
      <text>
        <r>
          <rPr>
            <sz val="9"/>
            <color indexed="81"/>
            <rFont val="Tahoma"/>
            <family val="2"/>
          </rPr>
          <t>Se diligencia la programación mensual de la actividad proyecto de inversión</t>
        </r>
      </text>
    </comment>
    <comment ref="A39" authorId="2" shapeId="0" xr:uid="{24702E6E-B64E-46A6-ADD6-025045A84348}">
      <text>
        <r>
          <rPr>
            <sz val="9"/>
            <color indexed="81"/>
            <rFont val="Tahoma"/>
            <family val="2"/>
          </rPr>
          <t>En este campo se diligencia el nombre de la tarea definida para la gestión de cumplimiento de la actividad del proyecto de inversión</t>
        </r>
      </text>
    </comment>
    <comment ref="B39" authorId="2" shapeId="0" xr:uid="{652A20FE-A739-4B90-894D-51C2071A5F64}">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6BB87A67-EAEE-4189-ABFE-09D9A6B44C98}">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8E837F-E5C7-423C-ADC5-8388D9C5DE1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A65CF3DC-6141-4B67-B861-76FB25511F1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962A4320-4EAE-452B-8F69-ED18921237C6}">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78C80AD-7CD0-4736-B24E-B4FCEF83620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67010CF4-F9BB-448B-9E1E-33856D4898DA}">
      <text>
        <r>
          <rPr>
            <sz val="9"/>
            <color indexed="81"/>
            <rFont val="Tahoma"/>
            <family val="2"/>
          </rPr>
          <t>En este campo se diligencia el nombre de la actividad del proyecto de inversión</t>
        </r>
      </text>
    </comment>
    <comment ref="A21" authorId="0" shapeId="0" xr:uid="{139D2927-925E-4B5F-ADDE-764A2603A518}">
      <text>
        <r>
          <rPr>
            <sz val="9"/>
            <color indexed="81"/>
            <rFont val="Tahoma"/>
            <family val="2"/>
          </rPr>
          <t>Valor de la reserva constituida al inicio de la vigencia</t>
        </r>
      </text>
    </comment>
    <comment ref="AD21" authorId="0" shapeId="0" xr:uid="{28584FB6-9922-4B34-B0BD-78E5E74DD3B8}">
      <text>
        <r>
          <rPr>
            <sz val="9"/>
            <color indexed="81"/>
            <rFont val="Tahoma"/>
            <family val="2"/>
          </rPr>
          <t>Ajustar las sumatorias en las formulas de compromisos y giros según el periodo según corresponda</t>
        </r>
      </text>
    </comment>
    <comment ref="A22" authorId="0" shapeId="0" xr:uid="{F3518604-D71E-4388-AB8D-208830B7D53B}">
      <text>
        <r>
          <rPr>
            <sz val="9"/>
            <color indexed="81"/>
            <rFont val="Tahoma"/>
            <family val="2"/>
          </rPr>
          <t>Programación de acuerdo de desempleño en la ejecución de giros para cada mes de la vigencia.</t>
        </r>
      </text>
    </comment>
    <comment ref="A23" authorId="0" shapeId="0" xr:uid="{DFBEF22C-EC0F-4DE8-91D0-4E3DB064C5B6}">
      <text>
        <r>
          <rPr>
            <sz val="9"/>
            <color indexed="81"/>
            <rFont val="Tahoma"/>
            <family val="2"/>
          </rPr>
          <t>Liberaciones de reservas realizadas en cada mes de la vigencia.</t>
        </r>
      </text>
    </comment>
    <comment ref="A24" authorId="0" shapeId="0" xr:uid="{55F4E26F-C393-4EE9-B882-BAC2DF5DF7F2}">
      <text>
        <r>
          <rPr>
            <sz val="9"/>
            <color indexed="81"/>
            <rFont val="Tahoma"/>
            <family val="2"/>
          </rPr>
          <t>Reserva definitiva despues de liberaciones.</t>
        </r>
      </text>
    </comment>
    <comment ref="A25" authorId="0" shapeId="0" xr:uid="{11A26AC8-39F3-4285-BDE9-C7F5C620EDB8}">
      <text>
        <r>
          <rPr>
            <sz val="9"/>
            <color indexed="81"/>
            <rFont val="Tahoma"/>
            <family val="2"/>
          </rPr>
          <t>Ejecución de los giros de la reserva para mes</t>
        </r>
      </text>
    </comment>
    <comment ref="A28" authorId="2" shapeId="0" xr:uid="{B365E324-889D-446C-A036-36548BC38C78}">
      <text>
        <r>
          <rPr>
            <sz val="9"/>
            <color indexed="81"/>
            <rFont val="Tahoma"/>
            <family val="2"/>
          </rPr>
          <t>En este campo se diligencia el nombre de la actividad del proyecto que se reportó con rezago en su cumplimiento físico en la vigencia anterior</t>
        </r>
      </text>
    </comment>
    <comment ref="B28" authorId="2" shapeId="0" xr:uid="{74B5DDB6-7332-487E-8266-79AECD24D78F}">
      <text>
        <r>
          <rPr>
            <sz val="9"/>
            <color indexed="81"/>
            <rFont val="Tahoma"/>
            <family val="2"/>
          </rPr>
          <t>Se diligencia el rezago reportado al corte de diciembre de la vigencia anterior</t>
        </r>
      </text>
    </comment>
    <comment ref="A33" authorId="2" shapeId="0" xr:uid="{113618D6-2380-4D8F-8251-EECA1D23CD44}">
      <text>
        <r>
          <rPr>
            <sz val="9"/>
            <color indexed="81"/>
            <rFont val="Tahoma"/>
            <family val="2"/>
          </rPr>
          <t>En este campo se diligencia el nombre de la actividad del proyecto de inversión</t>
        </r>
      </text>
    </comment>
    <comment ref="B33" authorId="2" shapeId="0" xr:uid="{4ADB3E66-4CB5-4FE4-ABFA-A943557DE6D2}">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D3B49D2-18B2-43B4-A91E-A923961BBF9F}">
      <text>
        <r>
          <rPr>
            <sz val="9"/>
            <color indexed="81"/>
            <rFont val="Tahoma"/>
            <family val="2"/>
          </rPr>
          <t>Se diligencia la programación mensual de la actividad proyecto de inversión</t>
        </r>
      </text>
    </comment>
    <comment ref="A39" authorId="2" shapeId="0" xr:uid="{E1B31CEF-F58C-49D0-8B06-9A686E15E442}">
      <text>
        <r>
          <rPr>
            <sz val="9"/>
            <color indexed="81"/>
            <rFont val="Tahoma"/>
            <family val="2"/>
          </rPr>
          <t>En este campo se diligencia el nombre de la tarea definida para la gestión de cumplimiento de la actividad del proyecto de inversión</t>
        </r>
      </text>
    </comment>
    <comment ref="B39" authorId="2" shapeId="0" xr:uid="{8F08C3BE-F3FB-435C-BAE1-F93BBCAF3BCA}">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6A6EF92-5436-4E8D-98F2-D232B59FA38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B62159E-7EC1-4EE0-87C3-04D53C657C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C7F4A31-4B5C-43A6-82F9-FAFC9DB0C94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D74E2F6D-2300-4F4D-BFA7-D12C3D5C796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BE1251E-F7DE-47D2-88B4-C257EDB878D4}">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40FF91F4-A07D-4DD1-8336-691634B63746}">
      <text>
        <r>
          <rPr>
            <sz val="9"/>
            <color indexed="81"/>
            <rFont val="Tahoma"/>
            <family val="2"/>
          </rPr>
          <t>En este campo se diligencia el nombre de la actividad del proyecto de inversión</t>
        </r>
      </text>
    </comment>
    <comment ref="A21" authorId="0" shapeId="0" xr:uid="{DF96EB91-FA6D-4B28-BC78-47EBB3557A32}">
      <text>
        <r>
          <rPr>
            <sz val="9"/>
            <color indexed="81"/>
            <rFont val="Tahoma"/>
            <family val="2"/>
          </rPr>
          <t>Valor de la reserva constituida al inicio de la vigencia</t>
        </r>
      </text>
    </comment>
    <comment ref="AD21" authorId="0" shapeId="0" xr:uid="{E17F7431-8E95-4714-A01A-18CDCF9E5185}">
      <text>
        <r>
          <rPr>
            <sz val="9"/>
            <color indexed="81"/>
            <rFont val="Tahoma"/>
            <family val="2"/>
          </rPr>
          <t>Ajustar las sumatorias en las formulas de compromisos y giros según el periodo según corresponda</t>
        </r>
      </text>
    </comment>
    <comment ref="A22" authorId="0" shapeId="0" xr:uid="{1A5ED7BD-58FE-451E-8ED2-C43F35921DC5}">
      <text>
        <r>
          <rPr>
            <sz val="9"/>
            <color indexed="81"/>
            <rFont val="Tahoma"/>
            <family val="2"/>
          </rPr>
          <t>Programación de acuerdo de desempleño en la ejecución de giros para cada mes de la vigencia.</t>
        </r>
      </text>
    </comment>
    <comment ref="A23" authorId="0" shapeId="0" xr:uid="{63AC811F-74A5-4490-B3F0-44A032FB2D8B}">
      <text>
        <r>
          <rPr>
            <sz val="9"/>
            <color indexed="81"/>
            <rFont val="Tahoma"/>
            <family val="2"/>
          </rPr>
          <t>Liberaciones de reservas realizadas en cada mes de la vigencia.</t>
        </r>
      </text>
    </comment>
    <comment ref="A24" authorId="0" shapeId="0" xr:uid="{2707937F-3E8D-452C-858D-01C2C2052CF0}">
      <text>
        <r>
          <rPr>
            <sz val="9"/>
            <color indexed="81"/>
            <rFont val="Tahoma"/>
            <family val="2"/>
          </rPr>
          <t>Reserva definitiva despues de liberaciones.</t>
        </r>
      </text>
    </comment>
    <comment ref="A25" authorId="0" shapeId="0" xr:uid="{E8425AF6-A120-4B5C-983F-1D51EC538CCF}">
      <text>
        <r>
          <rPr>
            <sz val="9"/>
            <color indexed="81"/>
            <rFont val="Tahoma"/>
            <family val="2"/>
          </rPr>
          <t>Ejecución de los giros de la reserva para mes</t>
        </r>
      </text>
    </comment>
    <comment ref="A28" authorId="2" shapeId="0" xr:uid="{4399D34B-6086-428B-AF9B-CD8840E67521}">
      <text>
        <r>
          <rPr>
            <sz val="9"/>
            <color indexed="81"/>
            <rFont val="Tahoma"/>
            <family val="2"/>
          </rPr>
          <t>En este campo se diligencia el nombre de la actividad del proyecto que se reportó con rezago en su cumplimiento físico en la vigencia anterior</t>
        </r>
      </text>
    </comment>
    <comment ref="B28" authorId="2" shapeId="0" xr:uid="{767E0737-9280-4ACF-A514-D0835AE2FDC3}">
      <text>
        <r>
          <rPr>
            <sz val="9"/>
            <color indexed="81"/>
            <rFont val="Tahoma"/>
            <family val="2"/>
          </rPr>
          <t>Se diligencia el rezago reportado al corte de diciembre de la vigencia anterior</t>
        </r>
      </text>
    </comment>
    <comment ref="A33" authorId="2" shapeId="0" xr:uid="{08BA31C9-E86B-4F55-A6D1-CCA3F5021748}">
      <text>
        <r>
          <rPr>
            <sz val="9"/>
            <color indexed="81"/>
            <rFont val="Tahoma"/>
            <family val="2"/>
          </rPr>
          <t>En este campo se diligencia el nombre de la actividad del proyecto de inversión</t>
        </r>
      </text>
    </comment>
    <comment ref="B33" authorId="2" shapeId="0" xr:uid="{73A0F8E4-C320-4F34-81B8-F71760CEF8B7}">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16AFE29D-D37B-4958-AE34-49EB54A0462E}">
      <text>
        <r>
          <rPr>
            <sz val="9"/>
            <color indexed="81"/>
            <rFont val="Tahoma"/>
            <family val="2"/>
          </rPr>
          <t>Se diligencia la programación mensual de la actividad proyecto de inversión</t>
        </r>
      </text>
    </comment>
    <comment ref="A39" authorId="2" shapeId="0" xr:uid="{7B6287EB-0750-4BE9-8AA3-EE1A63CC2B04}">
      <text>
        <r>
          <rPr>
            <sz val="9"/>
            <color indexed="81"/>
            <rFont val="Tahoma"/>
            <family val="2"/>
          </rPr>
          <t>En este campo se diligencia el nombre de la tarea definida para la gestión de cumplimiento de la actividad del proyecto de inversión</t>
        </r>
      </text>
    </comment>
    <comment ref="B39" authorId="2" shapeId="0" xr:uid="{8C2AC393-2854-4A1F-907B-239DDD1D2214}">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CA982AC7-9655-4146-B8F0-A154261DBAE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D04736D-6D73-40DF-9606-7374EF1D80F4}">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38B83006-EE77-4838-9376-24996195E89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6A8E2AC5-4A8C-4BA4-BBC8-72C4F1478CEA}">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582DF81-C099-4196-9F2D-18CE9B9CC677}">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5D8ABEE-D922-42EA-8A83-7E3F8FBA8C93}">
      <text>
        <r>
          <rPr>
            <sz val="9"/>
            <color indexed="81"/>
            <rFont val="Tahoma"/>
            <family val="2"/>
          </rPr>
          <t>En este campo se diligencia el nombre de la actividad del proyecto de inversión</t>
        </r>
      </text>
    </comment>
    <comment ref="A21" authorId="0" shapeId="0" xr:uid="{A3AE2C5D-D055-451E-8ABC-DF6D675E6AA3}">
      <text>
        <r>
          <rPr>
            <sz val="9"/>
            <color indexed="81"/>
            <rFont val="Tahoma"/>
            <family val="2"/>
          </rPr>
          <t>Valor de la reserva constituida al inicio de la vigencia</t>
        </r>
      </text>
    </comment>
    <comment ref="AD21" authorId="0" shapeId="0" xr:uid="{55967AD5-A759-4D1E-89A8-090EFD84A28A}">
      <text>
        <r>
          <rPr>
            <sz val="9"/>
            <color indexed="81"/>
            <rFont val="Tahoma"/>
            <family val="2"/>
          </rPr>
          <t>Ajustar las sumatorias en las formulas de compromisos y giros según el periodo según corresponda</t>
        </r>
      </text>
    </comment>
    <comment ref="A22" authorId="0" shapeId="0" xr:uid="{A332447A-25B9-4E1E-B5D1-EF6432C1FAEA}">
      <text>
        <r>
          <rPr>
            <sz val="9"/>
            <color indexed="81"/>
            <rFont val="Tahoma"/>
            <family val="2"/>
          </rPr>
          <t>Programación de acuerdo de desempleño en la ejecución de giros para cada mes de la vigencia.</t>
        </r>
      </text>
    </comment>
    <comment ref="A23" authorId="0" shapeId="0" xr:uid="{BD6BAEA2-CCC2-4069-BD8E-F08ECFBF77F9}">
      <text>
        <r>
          <rPr>
            <sz val="9"/>
            <color indexed="81"/>
            <rFont val="Tahoma"/>
            <family val="2"/>
          </rPr>
          <t>Liberaciones de reservas realizadas en cada mes de la vigencia.</t>
        </r>
      </text>
    </comment>
    <comment ref="A24" authorId="0" shapeId="0" xr:uid="{72996EAD-E4F9-422C-B68F-65438B14D389}">
      <text>
        <r>
          <rPr>
            <sz val="9"/>
            <color indexed="81"/>
            <rFont val="Tahoma"/>
            <family val="2"/>
          </rPr>
          <t>Reserva definitiva despues de liberaciones.</t>
        </r>
      </text>
    </comment>
    <comment ref="A25" authorId="0" shapeId="0" xr:uid="{4554EA75-F00D-4EB4-A363-015582E6C46D}">
      <text>
        <r>
          <rPr>
            <sz val="9"/>
            <color indexed="81"/>
            <rFont val="Tahoma"/>
            <family val="2"/>
          </rPr>
          <t>Ejecución de los giros de la reserva para mes</t>
        </r>
      </text>
    </comment>
    <comment ref="A28" authorId="2" shapeId="0" xr:uid="{3C38ECC3-8E3D-4E1A-9EE5-FEBBB74719D2}">
      <text>
        <r>
          <rPr>
            <sz val="9"/>
            <color indexed="81"/>
            <rFont val="Tahoma"/>
            <family val="2"/>
          </rPr>
          <t>En este campo se diligencia el nombre de la actividad del proyecto que se reportó con rezago en su cumplimiento físico en la vigencia anterior</t>
        </r>
      </text>
    </comment>
    <comment ref="B28" authorId="2" shapeId="0" xr:uid="{F6306221-E728-4E7D-BE54-E24895BA3124}">
      <text>
        <r>
          <rPr>
            <sz val="9"/>
            <color indexed="81"/>
            <rFont val="Tahoma"/>
            <family val="2"/>
          </rPr>
          <t>Se diligencia el rezago reportado al corte de diciembre de la vigencia anterior</t>
        </r>
      </text>
    </comment>
    <comment ref="A33" authorId="2" shapeId="0" xr:uid="{C508A9D6-3873-4797-A706-CAE99E030A20}">
      <text>
        <r>
          <rPr>
            <sz val="9"/>
            <color indexed="81"/>
            <rFont val="Tahoma"/>
            <family val="2"/>
          </rPr>
          <t>En este campo se diligencia el nombre de la actividad del proyecto de inversión</t>
        </r>
      </text>
    </comment>
    <comment ref="B33" authorId="2" shapeId="0" xr:uid="{7813F034-6947-40EC-879A-84B790FAF1F3}">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7643C32-A82A-4339-8FD3-DDBF6F1D8629}">
      <text>
        <r>
          <rPr>
            <sz val="9"/>
            <color indexed="81"/>
            <rFont val="Tahoma"/>
            <family val="2"/>
          </rPr>
          <t>Se diligencia la programación mensual de la actividad proyecto de inversión</t>
        </r>
      </text>
    </comment>
    <comment ref="A39" authorId="2" shapeId="0" xr:uid="{418066AE-396B-4DD9-807A-C7EC1D6E2F02}">
      <text>
        <r>
          <rPr>
            <sz val="9"/>
            <color indexed="81"/>
            <rFont val="Tahoma"/>
            <family val="2"/>
          </rPr>
          <t>En este campo se diligencia el nombre de la tarea definida para la gestión de cumplimiento de la actividad del proyecto de inversión</t>
        </r>
      </text>
    </comment>
    <comment ref="B39" authorId="2" shapeId="0" xr:uid="{22F28170-C7F8-4B15-9FF5-3D74F5F9D3C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tc={AE36AD71-3A6A-427D-B0B0-73ECD866C0B0}</author>
  </authors>
  <commentList>
    <comment ref="K7" authorId="0" shapeId="0" xr:uid="{12B7AB71-BE52-47FB-BF80-6D2D89609664}">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3F3919D-224B-458B-8BEE-3296E141ADC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7A08469F-94BD-4B47-8082-334D3C3EE65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D49D7B47-C910-4331-94F0-DA0EE0A5A93A}">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C960EF25-CE92-4DED-B32A-179B3B9AAC2B}">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182D7E03-D71E-415F-B57E-6F74F813CF15}">
      <text>
        <r>
          <rPr>
            <sz val="9"/>
            <color indexed="81"/>
            <rFont val="Tahoma"/>
            <family val="2"/>
          </rPr>
          <t>En este campo se diligencia el nombre de la actividad del proyecto de inversión</t>
        </r>
      </text>
    </comment>
    <comment ref="A21" authorId="0" shapeId="0" xr:uid="{76950970-1A18-4D02-8185-CB1F7BB7A384}">
      <text>
        <r>
          <rPr>
            <sz val="9"/>
            <color indexed="81"/>
            <rFont val="Tahoma"/>
            <family val="2"/>
          </rPr>
          <t>Valor de la reserva constituida al inicio de la vigencia</t>
        </r>
      </text>
    </comment>
    <comment ref="AD21" authorId="0" shapeId="0" xr:uid="{6525E472-DEAB-4571-9ECD-2BC667C2FFF2}">
      <text>
        <r>
          <rPr>
            <sz val="9"/>
            <color indexed="81"/>
            <rFont val="Tahoma"/>
            <family val="2"/>
          </rPr>
          <t>Ajustar las sumatorias en las formulas de compromisos y giros según el periodo según corresponda</t>
        </r>
      </text>
    </comment>
    <comment ref="A22" authorId="0" shapeId="0" xr:uid="{7BDB3B32-04EB-41E5-9D1E-1F8B7E074A52}">
      <text>
        <r>
          <rPr>
            <sz val="9"/>
            <color indexed="81"/>
            <rFont val="Tahoma"/>
            <family val="2"/>
          </rPr>
          <t>Programación de acuerdo de desempleño en la ejecución de giros para cada mes de la vigencia.</t>
        </r>
      </text>
    </comment>
    <comment ref="A23" authorId="0" shapeId="0" xr:uid="{8A8C73C8-79EA-4C5F-B095-D602F25149A4}">
      <text>
        <r>
          <rPr>
            <sz val="9"/>
            <color indexed="81"/>
            <rFont val="Tahoma"/>
            <family val="2"/>
          </rPr>
          <t>Liberaciones de reservas realizadas en cada mes de la vigencia.</t>
        </r>
      </text>
    </comment>
    <comment ref="A24" authorId="0" shapeId="0" xr:uid="{99D1B6C5-A331-4857-88AC-C68D68E82EAC}">
      <text>
        <r>
          <rPr>
            <sz val="9"/>
            <color indexed="81"/>
            <rFont val="Tahoma"/>
            <family val="2"/>
          </rPr>
          <t>Reserva definitiva despues de liberaciones.</t>
        </r>
      </text>
    </comment>
    <comment ref="A25" authorId="0" shapeId="0" xr:uid="{57312EE2-E9F1-4C28-9148-14CD92B5666D}">
      <text>
        <r>
          <rPr>
            <sz val="9"/>
            <color indexed="81"/>
            <rFont val="Tahoma"/>
            <family val="2"/>
          </rPr>
          <t>Ejecución de los giros de la reserva para mes</t>
        </r>
      </text>
    </comment>
    <comment ref="A28" authorId="2" shapeId="0" xr:uid="{322B0BB0-55CC-458A-84F4-AA428A6158E7}">
      <text>
        <r>
          <rPr>
            <sz val="9"/>
            <color indexed="81"/>
            <rFont val="Tahoma"/>
            <family val="2"/>
          </rPr>
          <t>En este campo se diligencia el nombre de la actividad del proyecto que se reportó con rezago en su cumplimiento físico en la vigencia anterior</t>
        </r>
      </text>
    </comment>
    <comment ref="B28" authorId="2" shapeId="0" xr:uid="{CF98F801-6CB5-4333-81C0-226FD9982DF4}">
      <text>
        <r>
          <rPr>
            <sz val="9"/>
            <color indexed="81"/>
            <rFont val="Tahoma"/>
            <family val="2"/>
          </rPr>
          <t>Se diligencia el rezago reportado al corte de diciembre de la vigencia anterior</t>
        </r>
      </text>
    </comment>
    <comment ref="A33" authorId="2" shapeId="0" xr:uid="{8EFF6EDB-C8B4-4708-AFDB-02495B5DD7A0}">
      <text>
        <r>
          <rPr>
            <sz val="9"/>
            <color indexed="81"/>
            <rFont val="Tahoma"/>
            <family val="2"/>
          </rPr>
          <t>En este campo se diligencia el nombre de la actividad del proyecto de inversión</t>
        </r>
      </text>
    </comment>
    <comment ref="B33" authorId="2" shapeId="0" xr:uid="{368AD825-8DBC-4DE4-AC8A-56E249CF9376}">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EFE5DD5-E099-4A45-AEFC-092CAF54A74D}">
      <text>
        <r>
          <rPr>
            <sz val="9"/>
            <color indexed="81"/>
            <rFont val="Tahoma"/>
            <family val="2"/>
          </rPr>
          <t>Se diligencia la programación mensual de la actividad proyecto de inversión</t>
        </r>
      </text>
    </comment>
    <comment ref="A39" authorId="2" shapeId="0" xr:uid="{A704C582-DAED-4F4D-BBD3-9E9570431392}">
      <text>
        <r>
          <rPr>
            <sz val="9"/>
            <color indexed="81"/>
            <rFont val="Tahoma"/>
            <family val="2"/>
          </rPr>
          <t>En este campo se diligencia el nombre de la tarea definida para la gestión de cumplimiento de la actividad del proyecto de inversión</t>
        </r>
      </text>
    </comment>
    <comment ref="B39" authorId="2" shapeId="0" xr:uid="{2539E937-8ADD-462E-BBAA-E7C4245E3C5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B41" authorId="3" shapeId="0" xr:uid="{AE36AD71-3A6A-427D-B0B0-73ECD866C0B0}">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ponderaciones deben ir sin decimales, por favor ajustar</t>
      </text>
    </comment>
  </commentList>
</comments>
</file>

<file path=xl/sharedStrings.xml><?xml version="1.0" encoding="utf-8"?>
<sst xmlns="http://schemas.openxmlformats.org/spreadsheetml/2006/main" count="2470" uniqueCount="602">
  <si>
    <t>SECRETARÍA DISTRITAL DE LA MUJER</t>
  </si>
  <si>
    <t>Código: DE-FO-5</t>
  </si>
  <si>
    <t xml:space="preserve">DIRECCIONAMIENTO ESTRATEGICO </t>
  </si>
  <si>
    <t xml:space="preserve">FORMULACIÓN Y SEGUIMIENTO  PLAN DE ACCIÓN </t>
  </si>
  <si>
    <t>PERIODO REPORTADO</t>
  </si>
  <si>
    <t>FECHA DE REPORTE</t>
  </si>
  <si>
    <t>TIPO DE REPORTE</t>
  </si>
  <si>
    <t>FORMULACION</t>
  </si>
  <si>
    <t>ACTUALIZACION</t>
  </si>
  <si>
    <t>SEGUIMIENTO</t>
  </si>
  <si>
    <t>NOMBRE DEL PROYECTO</t>
  </si>
  <si>
    <t>PROGRAMA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</si>
  <si>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</si>
  <si>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</si>
  <si>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</si>
  <si>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</si>
  <si>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</si>
  <si>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</si>
  <si>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</si>
  <si>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</si>
  <si>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</si>
  <si>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</si>
  <si>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</si>
  <si>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</si>
  <si>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</si>
  <si>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</si>
  <si>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</si>
  <si>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</si>
  <si>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</si>
  <si>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</si>
  <si>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</si>
  <si>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</si>
  <si>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</si>
  <si>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</si>
  <si>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</si>
  <si>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</si>
  <si>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</si>
  <si>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</si>
  <si>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PROG.</t>
  </si>
  <si>
    <t>AVANCE MENSUAL</t>
  </si>
  <si>
    <t>DESCRIPCIÓN CUALITATIVA  DE LA RESERVA PRESUPUESTAL</t>
  </si>
  <si>
    <t>EXPLICACIÓN: Información correspondiente a reservas presupuestales.</t>
  </si>
  <si>
    <t>Especificar las anulaciones, liberaciones, entre otros de la reserva presupuestal</t>
  </si>
  <si>
    <t>Avances y Logros Mensual (2.000 caracteres)</t>
  </si>
  <si>
    <t>Avances y Logros Acumulado 
(2.000 caracteres)</t>
  </si>
  <si>
    <t>Retrasos y Alternativas de solución (1.000 caracteres)</t>
  </si>
  <si>
    <t>Beneficios</t>
  </si>
  <si>
    <t>Programación</t>
  </si>
  <si>
    <t>EXPLICACIÓN: 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t>
  </si>
  <si>
    <t>EXPLICACIÓN: En este campo se deberá diligenciar lo relacionando con los beneficio, de forma acumulada e integrada.</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</si>
  <si>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</si>
  <si>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</si>
  <si>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</si>
  <si>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</si>
  <si>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</si>
  <si>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</si>
  <si>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</si>
  <si>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</si>
  <si>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</si>
  <si>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</si>
  <si>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</si>
  <si>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</si>
  <si>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</si>
  <si>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</si>
  <si>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</si>
  <si>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</si>
  <si>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</si>
  <si>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</si>
  <si>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</si>
  <si>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</si>
  <si>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</si>
  <si>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</si>
  <si>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</si>
  <si>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</si>
  <si>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</si>
  <si>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</si>
  <si>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</si>
  <si>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</si>
  <si>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</si>
  <si>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</si>
  <si>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</si>
  <si>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</si>
  <si>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</si>
  <si>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</si>
  <si>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</si>
  <si>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</si>
  <si>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</si>
  <si>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</si>
  <si>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</si>
  <si>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</si>
  <si>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</si>
  <si>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</si>
  <si>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</si>
  <si>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PMR</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</si>
  <si>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</si>
  <si>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</si>
  <si>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</si>
  <si>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</si>
  <si>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</si>
  <si>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</si>
  <si>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</si>
  <si>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</si>
  <si>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</si>
  <si>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</si>
  <si>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</si>
  <si>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</si>
  <si>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</si>
  <si>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SEGUIMIENTO </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</si>
  <si>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</si>
  <si>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</si>
  <si>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</si>
  <si>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</si>
  <si>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</si>
  <si>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</si>
  <si>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</si>
  <si>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</si>
  <si>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</si>
  <si>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</si>
  <si>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</si>
  <si>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</si>
  <si>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</si>
  <si>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</si>
  <si>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</si>
  <si>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</si>
  <si>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</si>
  <si>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</si>
  <si>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</si>
  <si>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</si>
  <si>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</si>
  <si>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</si>
  <si>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</si>
  <si>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</si>
  <si>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</si>
  <si>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</si>
  <si>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</si>
  <si>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</si>
  <si>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</si>
  <si>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</si>
  <si>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</si>
  <si>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</si>
  <si>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</si>
  <si>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</si>
  <si>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</si>
  <si>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</si>
  <si>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</si>
  <si>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</si>
  <si>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</si>
  <si>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</si>
  <si>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</si>
  <si>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</si>
  <si>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</si>
  <si>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</si>
  <si>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UNIDAD DE MEDIDA</t>
  </si>
  <si>
    <t xml:space="preserve">TIPO DE ANUALIZACIÓN </t>
  </si>
  <si>
    <t>Infancia (Menor de 12 años)</t>
  </si>
  <si>
    <t xml:space="preserve">Discapacidad </t>
  </si>
  <si>
    <t>Juventud (Entre 12 y 14 años)</t>
  </si>
  <si>
    <t>Juventud (Entre 15 y 28 años)</t>
  </si>
  <si>
    <t>Adultez (Entre 29 y 59 años)</t>
  </si>
  <si>
    <t>Mayores (Igual o superior a 60 años)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</si>
  <si>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</si>
  <si>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</si>
  <si>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</si>
  <si>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</si>
  <si>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</si>
  <si>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</si>
  <si>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</si>
  <si>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</si>
  <si>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</si>
  <si>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</si>
  <si>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</si>
  <si>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</si>
  <si>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</si>
  <si>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</si>
  <si>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</si>
  <si>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</si>
  <si>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</si>
  <si>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</si>
  <si>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</si>
  <si>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</si>
  <si>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</si>
  <si>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</si>
  <si>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</si>
  <si>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</si>
  <si>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</si>
  <si>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DESCRIPCIÓN DEL INDICADOR</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</si>
  <si>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</si>
  <si>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</si>
  <si>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</si>
  <si>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</si>
  <si>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</si>
  <si>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</si>
  <si>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</si>
  <si>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</si>
  <si>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</si>
  <si>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</si>
  <si>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</si>
  <si>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</si>
  <si>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</si>
  <si>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</si>
  <si>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</si>
  <si>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</si>
  <si>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Página 4 de 4</t>
  </si>
  <si>
    <t>Versión: 13</t>
  </si>
  <si>
    <t>Página 1 de 4</t>
  </si>
  <si>
    <t>OBJETIVO ESTRATÉGICO</t>
  </si>
  <si>
    <t>META PDD</t>
  </si>
  <si>
    <t>ACTIVIDAD MGA</t>
  </si>
  <si>
    <t>PONDERACIÓN ACTIVIDAD</t>
  </si>
  <si>
    <t>REPORTE TAREAS VIGENCIA (Ejecución vigencia)</t>
  </si>
  <si>
    <t>DESCRIPCIÓN DE LA TAREA</t>
  </si>
  <si>
    <t>DESCRIPCIÓN CUALITATIVA DEL AVANCE POR TAREA</t>
  </si>
  <si>
    <t>Meta PDD</t>
  </si>
  <si>
    <t>Cargo: Jefe Oficina Asesora de Planeación</t>
  </si>
  <si>
    <t>Tarea</t>
  </si>
  <si>
    <t>INDICADOR / ACTIVIDAD:</t>
  </si>
  <si>
    <t>DESCRIPCIÓN DE LA ACTIVIDAD (Reserva)</t>
  </si>
  <si>
    <t xml:space="preserve">REPORTE ACTIVIDADES VIGENCIA ANTERIOR - Pendientes de cumplir por contratos sin ejecutar a 31.DIC (Reservas Presupuestales) </t>
  </si>
  <si>
    <t>DESCRIPCIÓN CUALITATIVA DEL AVANCE POR ACTIVIDAD
(Logros y beneficios, y retrasos y alternativas de solución (2.000 caracteres))</t>
  </si>
  <si>
    <t>AVANCE DE LA ACTIVIDAD</t>
  </si>
  <si>
    <t>En este campo se pone el link o la ruta donde se puede consultar las evidencias que soportan la ejecución de las tareas.</t>
  </si>
  <si>
    <t xml:space="preserve"> EXPLICACIÓN: 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</si>
  <si>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EXPLICACIÓN: En este campo se deberá diligenciar lo relacionando a los logros y avances del mes en coherencia con lo registrado en el avance cuantitativo de la actividad (Columnas D a la O)</t>
  </si>
  <si>
    <t>EXPLICACIÓN: En este campo se deberá diligenciar lo relacionando a los logros y avances acumulados a la fecha del reporte en coherencia con lo registrado en el avance cuantitativo de la actividad (Columnas P)</t>
  </si>
  <si>
    <t xml:space="preserve">MAGNITUD CUATRIENIO
(Únicamente para indicadores PDD y PMR. Se debe diligenciar "A demanda" cuando aplique en los indicadores de tareas) </t>
  </si>
  <si>
    <t>FECHA DE REPORTE:</t>
  </si>
  <si>
    <t>En este campo se debe relacionar el presupuesto programado y ejecutado de manera trimestral, para cada localidad, por temas de reporte en el sistema SEGPLAN.</t>
  </si>
  <si>
    <t>PRESUPUESTO</t>
  </si>
  <si>
    <t>En este campo se debe relacionar la magnitud programada y ejecutada de manera mensual, para cada localidad.</t>
  </si>
  <si>
    <t>MAGNITUD</t>
  </si>
  <si>
    <t>DESCRIPCIÓN</t>
  </si>
  <si>
    <t>PESTAÑA No. 3 TERRITORIALIZACIÓN</t>
  </si>
  <si>
    <t xml:space="preserve">Relacionar la descripción de las alternativas de solución </t>
  </si>
  <si>
    <t>SOLUCIONES PROPUESTAS PARA RESOLVER LOS RETRASOS Y 
FACTORES LIMITANTES PARA EL CUMPLIMIENTO</t>
  </si>
  <si>
    <t>Relacionar el detalle del retraso, en coherencia con la programación de cada periodo. De presentarse esta situación es obligatorio diligenciar este campo.</t>
  </si>
  <si>
    <t>En este campo se diligencia el link o la ruta donde se puede consultar las evidencias que soportan la ejecución reportada.</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</si>
  <si>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</si>
  <si>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la programación horizontal del desarrollo de las acciones de acuerdo a la medicición del indicador</t>
  </si>
  <si>
    <t>Se refiere a los soportes que validan los resultados del indicador, así como la fuente o sistema de información del cual provienen los datos</t>
  </si>
  <si>
    <t>Define la temporalidad con la cual se reporta la información (mensual, bimestral, trimestral, semestral o anual).</t>
  </si>
  <si>
    <t>Se diligencia según la magnitud del cuatrenio, la prgramación esperada por vigencia para cumplir con el total esperado.</t>
  </si>
  <si>
    <t xml:space="preserve">Dependencia responsable de la medición y reporte del indicador.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</si>
  <si>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</si>
  <si>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Parámetro de referencia para determinar la magnitud y el tipo de unidad del indicador.  Ejemplo: Número de personas, Porcentaje de atenciones, etc.</t>
  </si>
  <si>
    <t>Valor de la meta programada de acuerdo con el indicador formulado y el parámetro de referencia para determinar la magnitud</t>
  </si>
  <si>
    <t xml:space="preserve">MAGNITUD CUATRIENIO
(Únicamente para indicadores PDD y PMR. 
Se debe diligenciar "A demanda" cuando aplique en los indicadores de tareas) </t>
  </si>
  <si>
    <t>En coherencia con los mediciones establecidas por la SDH, Corresponde a:
Suma 
Creciente
Decreciente
Constante</t>
  </si>
  <si>
    <t>Define la representación matemática del cálculo del indicador.</t>
  </si>
  <si>
    <t>Detallar la expresión cualitativa del indicador.
Objeto + condición deseada del objeto (verbo conjugado) + elementos adicionales de contexto descriptivo</t>
  </si>
  <si>
    <t>Corresponde a la meta PDD o actividad del  proyecto articulada con el indicador de tarea a medir.
Así mismo, se podrá establecer la meta para los indicadores POA.</t>
  </si>
  <si>
    <t xml:space="preserve">META </t>
  </si>
  <si>
    <t>Seleccionar el nivel del indicador a reportar y relacionar el código asignado del indicador a medir segun: SEGPLAN, PMR, número de tarea, etc.</t>
  </si>
  <si>
    <t xml:space="preserve">En estos campos se debe diligenciar el detalle de la estructura Plan de Desarrollo vigente, bajo la cual se encuentra articulado el proyecto de inversión </t>
  </si>
  <si>
    <t>OBJETIVO ESTRATEGICO</t>
  </si>
  <si>
    <t>Relacionar el producto PMR asociado</t>
  </si>
  <si>
    <t>PRODUCTO INSTITUCIONAL (PMR)</t>
  </si>
  <si>
    <t>En este campo se debe diligenciar la fecha en que es radicado ante la OAP el intrumento.</t>
  </si>
  <si>
    <t xml:space="preserve">DESCRIPCIÓN </t>
  </si>
  <si>
    <t>ITEM</t>
  </si>
  <si>
    <t>PESTAÑA - Indicadores PA</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</si>
  <si>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</si>
  <si>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Logros y beneficios y Retrasos y alternativas de solución (2.000 caracteres) (Tareas)</t>
  </si>
  <si>
    <t>Se diligencia la magnitud alcanzada durante el periodo reportado, a fin de cumplir la programación relizada para la tarea.</t>
  </si>
  <si>
    <t>Ejecución (Tareas)</t>
  </si>
  <si>
    <t>Corresponde a las magnitudes que se mediran para cuantificar la tarea, lo que se espera alcanzar en un periodo de tiempo a través de la ejecución o desempeño de las actividades.</t>
  </si>
  <si>
    <t>Programación (Tareas)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</si>
  <si>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</si>
  <si>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</si>
  <si>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</si>
  <si>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</si>
  <si>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</si>
  <si>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Se diligencia la magnitud alcanzada durante el periodo reportado, a fin de cumplir la programación relizada para la actividad</t>
  </si>
  <si>
    <t>Corresponde a las magnitudes que se mediran para cuantificar el bien o servicio, lo que se espera alcanzar en un periodo de tiempo a través de la ejecución o desempeño de las actividades.</t>
  </si>
  <si>
    <t>Valor porcentual asignado a la actividad dentro del plan de acción. Es necesario tener en cuenta que la sumatoria de las ponderaciones de las actividades de un plan de acción debe ser igual al 100%</t>
  </si>
  <si>
    <t>DESCRIPCIÓN CUALITATIVA  DE LA RESERVA PRESUPUESTAL (Reservas)</t>
  </si>
  <si>
    <t>DESCRIPCIÓN CUALITATIVA DEL AVANCE POR ACTIVIDAD (Reservas)</t>
  </si>
  <si>
    <t>Se diligencia la programación mensaul para el cumplimiento del rezago de la actividad.</t>
  </si>
  <si>
    <t>AVANCE MENSUAL (Reservas)</t>
  </si>
  <si>
    <t>Se diligencia el rezago reportado al corte de diciembre de la vigencia anterior.</t>
  </si>
  <si>
    <t>En este campo se diligencia el nombre de la actividad del proyecto que se reportó con rezago en su cumplimiento físico en la vigencia anterior.</t>
  </si>
  <si>
    <t>Se diligencia los giros efectivamente ejecutdos para cada actividad.  Este dato debe coincidir con las ejecuciones de CRP en BOGDATA.</t>
  </si>
  <si>
    <t>Se diligencia la programación de giros correspondiente a cada actividad. Para este campo, los insumos son la programación del proyecto coincidente con el PAC.</t>
  </si>
  <si>
    <t>Se diligencian los compromisos efectivamente ejecutados para cada atividad. Este dato debe coincidir con las ejecuciones de CRP en BOGDATA.</t>
  </si>
  <si>
    <t>Se diligencia la programación de compromisos correspondiente a cada actividad. Para este campo, los insumos son la programación del proyecto coincidente con la programación PAABS.</t>
  </si>
  <si>
    <t>Se diligencia la ejecución efectiva de los giros de la reserva para cada mes.</t>
  </si>
  <si>
    <t>Reserva definitiva despues de liberaciones. Valor btenido despues de restar las liberaciones a los giros programados. (Formulado)</t>
  </si>
  <si>
    <t>Liberaciones de reservas realizadas en cada mes de la vigencia.</t>
  </si>
  <si>
    <t>Valor de la reserva constituida al inicio de la vigencia.</t>
  </si>
  <si>
    <t>En este campo se diligencia el nombre de la actividad del proyecto de inversiónn</t>
  </si>
  <si>
    <t>En este campo se diligencia el nombre del proyecto asignado y cargado en la ficha EBI de MGA.</t>
  </si>
  <si>
    <t>En este campo se diligencia el mes al cual corresponde el reporte enviado.</t>
  </si>
  <si>
    <t>PESTAÑA - PA inversión</t>
  </si>
  <si>
    <t>OBJETIVOS PDD</t>
  </si>
  <si>
    <t>METAS PDD</t>
  </si>
  <si>
    <t>PROYECTO</t>
  </si>
  <si>
    <t>Cod Producto</t>
  </si>
  <si>
    <t>Producto PMR</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</si>
  <si>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</si>
  <si>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</si>
  <si>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</si>
  <si>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t>06</t>
  </si>
  <si>
    <t>Servicios de prevención, atención y acogida para el fortalecimiento del derecho de las mujeres a una vida libre de violencias</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</si>
  <si>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</si>
  <si>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</si>
  <si>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</si>
  <si>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</si>
  <si>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</si>
  <si>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</si>
  <si>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</si>
  <si>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</si>
  <si>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</si>
  <si>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</si>
  <si>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</si>
  <si>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</si>
  <si>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</si>
  <si>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</si>
  <si>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</si>
  <si>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</si>
  <si>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</si>
  <si>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</si>
  <si>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</si>
  <si>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</si>
  <si>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</si>
  <si>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</si>
  <si>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</si>
  <si>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</si>
  <si>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</si>
  <si>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</si>
  <si>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</si>
  <si>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</si>
  <si>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</si>
  <si>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</si>
  <si>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</si>
  <si>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</si>
  <si>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</si>
  <si>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</si>
  <si>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</si>
  <si>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</si>
  <si>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</si>
  <si>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</si>
  <si>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</si>
  <si>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192. Cualificar 9000 mujeres, en sus diferencias y diversidades, en herramientas para la autonomía económica.</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</si>
  <si>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</si>
  <si>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</si>
  <si>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</si>
  <si>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</si>
  <si>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</si>
  <si>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</si>
  <si>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En este campo se debe reportar el avance del desarrollo de acciones de acuerdo a la medición del indicador.
El avance cuantitativo debe tener relación con la meta programada</t>
  </si>
  <si>
    <t>En este campo se diligencia la meta Plan de Desarrollo vigente, bajo la cual se encuentra articulado el proyecto de inversión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</si>
  <si>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</si>
  <si>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</si>
  <si>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En este campo se diligencia el nombre de la actividad del proyecto de inversión. (Igual Actividad MGA)</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</si>
  <si>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</si>
  <si>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Fecha de Emisión: 28/06/2024</t>
  </si>
  <si>
    <t>Mujeres</t>
  </si>
  <si>
    <t>Mujeres, hijos e hijas</t>
  </si>
  <si>
    <t>Intervenciones</t>
  </si>
  <si>
    <t>Consultas</t>
  </si>
  <si>
    <t>Casas</t>
  </si>
  <si>
    <t>Personas</t>
  </si>
  <si>
    <t>Atenciones</t>
  </si>
  <si>
    <t>Orientaciones y asesorías</t>
  </si>
  <si>
    <t>Orientaciones</t>
  </si>
  <si>
    <t>Estudios y/o investigaciones</t>
  </si>
  <si>
    <t>Contenidos</t>
  </si>
  <si>
    <t>Casos nuevos</t>
  </si>
  <si>
    <t>Ciudadanos y ciudadanas</t>
  </si>
  <si>
    <t>Porcentaje</t>
  </si>
  <si>
    <t xml:space="preserve">Creciente </t>
  </si>
  <si>
    <t>Decreciente</t>
  </si>
  <si>
    <t xml:space="preserve">Constante </t>
  </si>
  <si>
    <t>Suma</t>
  </si>
  <si>
    <t>2. Bogotá confía en su bien-estar</t>
  </si>
  <si>
    <r>
      <t>8221</t>
    </r>
    <r>
      <rPr>
        <sz val="11"/>
        <color rgb="FF000000"/>
        <rFont val="Calibri"/>
        <family val="2"/>
        <scheme val="minor"/>
      </rPr>
      <t xml:space="preserve"> - Ampliación de los servicios con enfoque diferencial para la atención a mujeres que ejercen actividades sexuales pagadas (ASP) en Bogotá D.C.</t>
    </r>
  </si>
  <si>
    <t>Información correspondiente a reservas presupuestales.</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</si>
  <si>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</si>
  <si>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Operar 6 Casas Refugio que incorporen el enfoque diferencial para la atención de mujeres víctimas de violencias de género y sus personas a cargo, incluyendo una casa para mujeres rurales y campesinas y un modelo intermedio</t>
  </si>
  <si>
    <t>Realizar la supervisión administrativa, financiera y contable de las Casas Refugio en operación.</t>
  </si>
  <si>
    <t>Brindar lineamientos técnicos a los operadores de las Casas Refugio para la implementación de los diferentes modelos de atención.</t>
  </si>
  <si>
    <t>Brindar lineamientos técnicos a los operadores de las Casas Refugio para la implementación de los diferentes modelos de atención y la aplicación del enfoque diferencial.</t>
  </si>
  <si>
    <t>Realizar la atención al 100% de personas (mujeres víctimas de violencias de género y sus personas a cargo) que son acogidas en Casas Refugio.</t>
  </si>
  <si>
    <t>Tramitar las solicitudes de cupo recibidas en el correo institucional de la Estrategia de Casas Refugio.</t>
  </si>
  <si>
    <t>Brindar acogida a las mujeres víctimas de violencias de género y sus personas a cargo que cumplen con los criterios para su ingreso a las Casa Refugio.</t>
  </si>
  <si>
    <t>Brindar 3.150 atenciones psico-jurídicas efectivas en emergencia a través de la MóvilMujer, fortaleciendo la respuesta de gestión, atención y transferencia de voz en urgencia- emergencia de los incidentes asociados a la Agencia Muj</t>
  </si>
  <si>
    <t>Brindar atención psico-jurídica en emergencia a través de la MóvilMujer en los incidentes asociados por parte del Número Único de Seguridad y Emergencias – NUSE 123.</t>
  </si>
  <si>
    <t>Realizar 157.500 atenciones efectivas a través de los diferentes canales de atención de la Línea Púrpura Distrital y los casos gestionados y analizados en el marco de la integración con el NUSE 123</t>
  </si>
  <si>
    <t xml:space="preserve">Brindar orientación psicosocial y con elementos socio jurídicos, así como información en la ruta de atención a mujeres víctimas de violencias a través de la Línea Púrpura Distrital "Mujeres que escuchan mujeres". </t>
  </si>
  <si>
    <t>Realizar seguimientos efectivos a mujeres víctimas de violencias con posible riesgo de feminicidio a través de la Línea Púrpura Distrital "Mujeres que Escuchan Mujeres"</t>
  </si>
  <si>
    <t xml:space="preserve">Fortalecer la respuesta de gestión, atención y transferencia de voz en urgencia- emergencia de los incidentes asociados a la Agencia Muj por parte del Número Único de Seguridad y Emergencias – NUSE 123. </t>
  </si>
  <si>
    <t>Realizar 3.500 acciones de atención, acceso a la justicia y articulación interinstitucional a casos de mujeres valoradas  para prevenir el riesgo de feminicidio en la ciudad</t>
  </si>
  <si>
    <t>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</si>
  <si>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Brindar acompañamiento psicosocial a las víctimas indirectas de feminicidio de las que tenga conocimiento y datos de contacto la Secretaría Distrital de la Mujer, y según su voluntariedad</t>
  </si>
  <si>
    <t>Articular acciones interinstitucionales que favorezcan la atención, protección y acceso a la justicia de las mujeres en riesgo de feminicidio y de las víctimas indirectas del delito</t>
  </si>
  <si>
    <t>Brindar 4.200 atenciones y seguimientos psicosociales a los casos de mujeres víctimas de violencias en el contexto intrafamiliar y en el marco de relaciones de pareja y expareja remitidos</t>
  </si>
  <si>
    <t>Facilitar atención y seguimiento psicosocial, a partir de la capacidad móvil de las profesionales, en casos de violencia contra las mujeres en el contexto intrafamiliar, y en el marco de relaciones de pareja y expareja</t>
  </si>
  <si>
    <t>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</si>
  <si>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Brindar 2.940 atenciones y seguimientos psico-jurídicos a los casos de mujeres víctimas de violencia en el espacio y el transporte público remitidos</t>
  </si>
  <si>
    <t>Facilitar atención y seguimiento psico- jurídico en casos de violencia contra las mujeres en el espacio y el transporte público</t>
  </si>
  <si>
    <t>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</si>
  <si>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Brindar 8.400 atenciones  y seguimientos socio-jurídicos a las mujeres víctimas de violencias que ingresan a las instituciones prestadoras de salud públicas -IPS- y fortalecer las capacidades técnicas del sector salud</t>
  </si>
  <si>
    <t>Brindar atención socio-jurídica a las mujeres víctimas de violencias que ingresan a las instituciones prestadoras de salud públicas -IPS- y que son reportadas a la Estrategia en Hospitales, priorizando los casos de violencia sexual y riesgo de feminicidio</t>
  </si>
  <si>
    <t>Fortalecer las capacidades técnicas del sector salud para que, en el marco de sus competencias, garanticen la atención integral a las mujeres víctimas de violencias y activen las rutas de acceso a la justicia y protección</t>
  </si>
  <si>
    <t>Fortalecer y transversalizar los 4 componentes del Sistema SOFIA con la implementación y coordinación de acciones en el ámbito distrital</t>
  </si>
  <si>
    <t xml:space="preserve">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</si>
  <si>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</si>
  <si>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Brindar asistencia técnica para el desarrollo de acciones de fortalecimiento de los componentes del Sistema SOFIA</t>
  </si>
  <si>
    <t>Dinamizar 20 Consejos y Planes Locales de seguridad para las Mujeres en las 20 localidades de Bogotá.</t>
  </si>
  <si>
    <t>Articular y coordinar con las Alcaldías Locales el desarrollo técnico y operativo de las sesiones de los Consejos Locales de Seguridad para las Mujeres.</t>
  </si>
  <si>
    <t>Dinamizar el diseño, implementación y seguimiento de las acciones incluidas en los Planes Locales de Seguridad para las Mujeres.</t>
  </si>
  <si>
    <t xml:space="preserve">Liderar, articular y dinamizar acciones de prevención de violencias contra las mujeres en el espacio público. </t>
  </si>
  <si>
    <t>Liderar, articular y dinamizar acciones para la prevención del delito de feminicidio.</t>
  </si>
  <si>
    <t xml:space="preserve">Articular, dinamizar y participar en jornadas territoriales para la garantía de los derechos humanos de las mujeres. </t>
  </si>
  <si>
    <t>Número de reuniones de supervisión administrativa, financiera, contable con los operadores de las Casas Refugio</t>
  </si>
  <si>
    <t>Número de reuniones de supervisión y lineamientos técnicos con los operadores de Casa Refugio</t>
  </si>
  <si>
    <t xml:space="preserve">Número de reuniones de supervisión y lineamientos técnicos con los operadores de las Casas Refugio y gestiones para la impementación del enfoque diferencial </t>
  </si>
  <si>
    <t>Número de reuniones de supervisión y lineamientos técnicos generales y con enfoque diferencial con los operadores de Casa Refugio.</t>
  </si>
  <si>
    <t>6.Número de mujeres víctimas de violencias y su sistema familiar, acogidas y atendidas a través del modelo de Casas Refugio incluyendo modalidad intermedia de acogida y ruralidad</t>
  </si>
  <si>
    <t>Sumatoria del número de  mujeres víctimas de violencias y su sistema familiar, acogidas y atendidas a través del modelo de Casas Refugio en todas sus modalidades</t>
  </si>
  <si>
    <t>SUMA</t>
  </si>
  <si>
    <t>Dirección de Eliminación de Violencias contra las Mujeres y Acceso a la Justicia</t>
  </si>
  <si>
    <t>Mensual</t>
  </si>
  <si>
    <t>Simisional</t>
  </si>
  <si>
    <t>7.Número de atenciones a mujeres víctimas de violencias, a través de las Duplas de atención psicosocial</t>
  </si>
  <si>
    <t>Sumatoria del número de atenciones a mujeres víctimas de violencias, a través de las Duplas de atención psicosocial</t>
  </si>
  <si>
    <t>Sumatoria del número de atenciones efectivas a mujeres víctimas de violencias (mujeres primera atencion y seguimientos efectivos), según el reporte generado por Simisional para las Duplas de atención psicosocial</t>
  </si>
  <si>
    <t xml:space="preserve">5.Número de mujeres participantes en las actividades implementadas en el marco de los Planes Locales de Seguridad para las Mujeres </t>
  </si>
  <si>
    <t xml:space="preserve">Sumatoria del número de mujeres participantes en las actividades implementadas en el marco de los Planes Locales de Seguridad para las Mujeres </t>
  </si>
  <si>
    <t>Sumatoria del número de mujeres participantes en cada una de las localidades en las actividades implementadas en el marco de los Planes Locales de Seguridad para las Mujeres, según el reporte interno del equipo Sofia Local</t>
  </si>
  <si>
    <t>Reportes equipo Sofía Local</t>
  </si>
  <si>
    <t>2.Atenciones efectivas a través de la Línea Púrpura Distrital</t>
  </si>
  <si>
    <t>Sumatoria del número de atenciones efectivas a través de la Línea Púrpura Distrital</t>
  </si>
  <si>
    <t>Número total de atenciones de acuerdo con el consolidado por tipo de llamada, según el reporte generado por Simisional para la Línea Púrpura Distrital</t>
  </si>
  <si>
    <t>4.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</si>
  <si>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</si>
  <si>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Sumatoria número total de casos de mujeres en riesgo de feminicidio con seguimientos socio jurídico y psicosocial realizados; según el reporte generado por el equipo SAAT</t>
  </si>
  <si>
    <t>Reportes equipo Sistema articulado de alertas tempranas -SAAT- para la prevención del riesgo de feminicidio en Bogotá</t>
  </si>
  <si>
    <t>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</si>
  <si>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</si>
  <si>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Sumatoria del número de orientaciones sociojurídicas (asesorías y orientaciones) brindadas por el equipo de la Estrategia intersectorial para la prevención y atención a víctimas de violencia de género con énfasis en violencia sexual y feminicidio, según el reporte generado por Simisional</t>
  </si>
  <si>
    <t>Sumatoria del número total de personas acogidas en las tres modalidades de Casa Refugio (mujeres víctimas de violencia y personas a cargo), según el reporte generado por Simisional y las matrices internas del equipo</t>
  </si>
  <si>
    <t>Número de solicitudes de cupo recibidas para la acogida en Casas Refugio</t>
  </si>
  <si>
    <t>Número de solicitudes de cupo tramitadas que cumplieron los criterios de ingreso para la acogida en Casas Refugio</t>
  </si>
  <si>
    <t>Número total de mujeres víctimas de violencias de género y sus personas a cargo, acogidas y atendidas en los tres modelos de atención de la Estrategia Casas Refugio</t>
  </si>
  <si>
    <t>Número de personas acogidas en el modelo de atención tradicional de Casas Refugio que cumplen los criterios de ingreso</t>
  </si>
  <si>
    <t>Número de personas acogidas en el modelo de atención intermedio de Casas Refugio que cumplen los criterios de ingreso</t>
  </si>
  <si>
    <t>Número de personas acogidas en el modelo de atención rural de Casas Refugio que cumplen los criterios de ingreso</t>
  </si>
  <si>
    <t>Número total de intervenciones brindadas a las mujeres a través de la Línea Púrpura Distrital "Mujeres que escuchan mujeres"</t>
  </si>
  <si>
    <t>Número de seguimientos efectivos a mujeres mediante la LPD realizados (Bogotá y alertantes)</t>
  </si>
  <si>
    <t>Número de seguimientos a llamadas desde la LPD realizados.</t>
  </si>
  <si>
    <t>Número de incidentes contestados, analizados o gestionados</t>
  </si>
  <si>
    <t>Número de incidentes direccionados para atención en urgencia o post-emergencia</t>
  </si>
  <si>
    <t xml:space="preserve">Número de casos recepcionados y gestionados </t>
  </si>
  <si>
    <t>Número total de orientaciones psico-jurídicas efectivas</t>
  </si>
  <si>
    <t>Número de casos gestionados con Contacto Inicial fallido.</t>
  </si>
  <si>
    <t>Número de mujeres en posible riesgo de feminicidio con registros de seguimiento sociojurídico y psicosocial en el marco del Sistema Articulado de Alertas Tempranas (SAAT).</t>
  </si>
  <si>
    <t>Número de víctimas indirectas de feminicidio con acompañamiento psicosocial en el marco del Sistema Articulado de Alertas Tempranas (SAAT).</t>
  </si>
  <si>
    <t>Número de comunicados o solicitudes de articulación interinstitucional a favor de las mujeres en riesgo de feminicidio y de las víctimas indirectas del delito en el marco del Sistema Articulado de Alertas Tempranas</t>
  </si>
  <si>
    <t xml:space="preserve">Número de atenciones psicosociales efectivas facilitadas por las Duplas </t>
  </si>
  <si>
    <t xml:space="preserve">Número de atenciones psico- jurídicas efectivas facilitadas por las Duplas </t>
  </si>
  <si>
    <t>Número de sesiones de trabajo en prevención y atención a las violencias contra las mujeres en el espacio y el transporte público realizadas</t>
  </si>
  <si>
    <t>Número de atenciones socio-jurídica brindadas a mujeres víctimas de violencias que ingresan a las instituciones prestadoras de salud públicas -IPS- y que son reportadas a la Estrategia en Hospitales, priorizando los casos de violencia sexual y riesgo de feminicidio</t>
  </si>
  <si>
    <t>Número de jornadas de fortalecimiento de capacidades técnicas del sector salud para que, en el marco de sus competencias, garanticen la atención integral a las mujeres víctimas de violencias y activen las rutas de acceso a la justicia y protección</t>
  </si>
  <si>
    <t>Número de Consejos Locales de Seguridad para las Mujeres realizados</t>
  </si>
  <si>
    <t>Número de mesas de trabajo con las entidades locales para la concertación y seguimiento de los Planes Locales de Seguridad para las Mujeres realizadas</t>
  </si>
  <si>
    <t>Número de actividades de prevención de violencias contra las muejres en el espacio y transporte público realizadas</t>
  </si>
  <si>
    <t>Número de actividades de prevención del delito de feminicidio realizadas</t>
  </si>
  <si>
    <t>Número de jornadas para para la garantía de los derechos humanos de las mujeres realizadas</t>
  </si>
  <si>
    <t>Sumatoria del número de reuniones de supervisión administrativa, financiera, contable con los operadores de las Casas Refugio</t>
  </si>
  <si>
    <t>Sumatoria del número de reuniones de supervisión y lineamientos técnicos con los operadores de Casa Refugio</t>
  </si>
  <si>
    <t xml:space="preserve">Sumatoria del número de reuniones de supervisión y lineamientos técnicos con los operadores de las Casas Refugio y gestiones para la impementación del enfoque diferencial </t>
  </si>
  <si>
    <t>Sumatoria del número de reuniones de supervisión y lineamientos técnicos generales y con enfoque diferencial con los operadores de Casa Refugio.</t>
  </si>
  <si>
    <t>Sumatoria del número de solicitudes de cupo recibidas para la acogida en Casas Refugio</t>
  </si>
  <si>
    <t>Sumatoria del número de solicitudes de cupo tramitadas que cumplieron los criterios de ingreso para la acogida en Casas Refugio</t>
  </si>
  <si>
    <t>Sumatoria del número total de mujeres víctimas de violencias de género y sus personas a cargo, acogidas y atendidas en los tres modelos de atención de la Estrategia Casas Refugio</t>
  </si>
  <si>
    <t>Sumatoria del número de personas acogidas en el modelo de atención tradicional de Casas Refugio que cumplen los criterios de ingreso</t>
  </si>
  <si>
    <t>Sumatoria del número de personas acogidas en el modelo de atención intermedio de Casas Refugio que cumplen los criterios de ingreso</t>
  </si>
  <si>
    <t>Sumatoria del número de personas acogidas en el modelo de atención rural de Casas Refugio que cumplen los criterios de ingreso</t>
  </si>
  <si>
    <t>Sumatoria del número total de intervenciones brindadas a las mujeres a través de la Línea Púrpura Distrital "Mujeres que escuchan mujeres"</t>
  </si>
  <si>
    <t>Sumatoria del Número de seguimientos efectivos a mujeres mediante la LPD realizados (Bogotá y alertantes)</t>
  </si>
  <si>
    <t>Sumatoria del número de seguimientos a llamadas desde la LPD realizados.</t>
  </si>
  <si>
    <t>Sumatoria del Número de incidentes contestados, analizados o gestionados</t>
  </si>
  <si>
    <t>Sumatoria del Número de incidentes direccionados para atención en urgencia o post-emergencia</t>
  </si>
  <si>
    <t xml:space="preserve">Sumatoria del Número de casos recepcionados y gestionados </t>
  </si>
  <si>
    <t>Sumatoria del Número total de orientaciones psico-jurídicas efectivas</t>
  </si>
  <si>
    <t>Sumatoria del Número de casos gestionados con Contacto Inicial fallido.</t>
  </si>
  <si>
    <t>Sumatoria del Número de mujeres en posible riesgo de feminicidio con registros de seguimiento sociojurídico y psicosocial en el marco del Sistema Articulado de Alertas Tempranas (SAAT).</t>
  </si>
  <si>
    <t>Sumatoria del Número de víctimas indirectas de feminicidio con acompañamiento psicosocial en el marco del Sistema Articulado de Alertas Tempranas (SAAT).</t>
  </si>
  <si>
    <t>Sumatoria del Número de comunicados o solicitudes de articulación interinstitucional a favor de las mujeres en riesgo de feminicidio y de las víctimas indirectas del delito en el marco del Sistema Articulado de Alertas Tempranas</t>
  </si>
  <si>
    <t xml:space="preserve">Sumatoria del Número de atenciones psicosociales efectivas facilitadas por las Duplas </t>
  </si>
  <si>
    <t xml:space="preserve">Sumatoria del Número de atenciones psico- jurídicas efectivas facilitadas por las Duplas </t>
  </si>
  <si>
    <t>Sumatoria del Número de sesiones de trabajo en prevención y atención a las violencias contra las mujeres en el espacio y el transporte público realizadas</t>
  </si>
  <si>
    <t>Sumatoria del Número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</si>
  <si>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 de jornadas de fortalecimiento de capacidades técnicas del sector salud para que, en el marco de sus competencias, garanticen la atención integral a las mujeres víctimas de violencias y activen las rutas de acceso a la justicia y protección</t>
  </si>
  <si>
    <t>Sumatoria del Número de Consejos Locales de Seguridad para las Mujeres realizados</t>
  </si>
  <si>
    <t>Sumatoria del Número de mesas de trabajo con las entidades locales para la concertación y seguimiento de los Planes Locales de Seguridad para las Mujeres realizadas</t>
  </si>
  <si>
    <t>Sumatoria del Número de actividades de prevención de violencias contra las muejres en el espacio y transporte público realizadas</t>
  </si>
  <si>
    <t>Sumatoria del Número de actividades de prevención del delito de feminicidio realizadas</t>
  </si>
  <si>
    <t>Sumatoria del Número de jornadas para para la garantía de los derechos humanos de las mujeres realizadas</t>
  </si>
  <si>
    <t>A demanda</t>
  </si>
  <si>
    <t>Sumatoria del número total de reuniones de supervisión administrativa, financiera, contable con los operadores de las Casas Refugio</t>
  </si>
  <si>
    <t>Sumatoria del número total de reuniones de supervisión y lineamientos técnicos con los operadores de Casa Refugio</t>
  </si>
  <si>
    <t xml:space="preserve">Sumatoria del número total de reuniones de supervisión y lineamientos técnicos con los operadores de las Casas Refugio y gestiones para la impementación del enfoque diferencial </t>
  </si>
  <si>
    <t>Sumatoria del número total de reuniones de supervisión y lineamientos técnicos generales y con enfoque diferencial con los operadores de Casa Refugio.</t>
  </si>
  <si>
    <t>Sumatoria del número total de solicitudes de cupo recibidas para la acogida en Casas Refugio</t>
  </si>
  <si>
    <t>Sumatoria del número total de solicitudes de cupo tramitadas que cumplieron los criterios de ingreso para la acogida en Casas Refugio</t>
  </si>
  <si>
    <t>Sumatoria del número total de personas acogidas en el modelo de atención tradicional de Casas Refugio que cumplen los criterios de ingreso</t>
  </si>
  <si>
    <t>Sumatoria del número total de personas acogidas en el modelo de atención intermedio de Casas Refugio que cumplen los criterios de ingreso</t>
  </si>
  <si>
    <t>Sumatoria del número total de personas acogidas en el modelo de atención rural de Casas Refugio que cumplen los criterios de ingreso</t>
  </si>
  <si>
    <t>Sumatoria del Número total de seguimientos efectivos a mujeres mediante la LPD realizados (Bogotá y alertantes)</t>
  </si>
  <si>
    <t>Sumatoria del número total de seguimientos a llamadas desde la LPD realizados.</t>
  </si>
  <si>
    <t>Sumatoria del Número total de incidentes contestados, analizados o gestionados</t>
  </si>
  <si>
    <t>Sumatoria del Número total de incidentes direccionados para atención en urgencia o post-emergencia</t>
  </si>
  <si>
    <t xml:space="preserve">Sumatoria del Número total de casos recepcionados y gestionados </t>
  </si>
  <si>
    <t>Sumatoria del Número total de casos gestionados con Contacto Inicial fallido.</t>
  </si>
  <si>
    <t>Sumatoria del Número total de mujeres en posible riesgo de feminicidio con registros de seguimiento sociojurídico y psicosocial en el marco del Sistema Articulado de Alertas Tempranas (SAAT).</t>
  </si>
  <si>
    <t>Sumatoria del Número total de víctimas indirectas de feminicidio con acompañamiento psicosocial en el marco del Sistema Articulado de Alertas Tempranas (SAAT).</t>
  </si>
  <si>
    <t>Sumatoria del Número total de comunicados o solicitudes de articulación interinstitucional a favor de las mujeres en riesgo de feminicidio y de las víctimas indirectas del delito en el marco del Sistema Articulado de Alertas Tempranas</t>
  </si>
  <si>
    <t xml:space="preserve">Sumatoria del Número total de atenciones psicosociales efectivas facilitadas por las Duplas </t>
  </si>
  <si>
    <t xml:space="preserve">Sumatoria del Número total de seguimientos desarrolladas por las Duplas </t>
  </si>
  <si>
    <t xml:space="preserve">Sumatoria del Número de seguimientos desarrolladas por las Duplas </t>
  </si>
  <si>
    <t xml:space="preserve">Número de seguimientos desarrolladas por las Duplas </t>
  </si>
  <si>
    <t xml:space="preserve">Sumatoria del Número total  de atenciones psico- jurídicas efectivas facilitadas por las Duplas </t>
  </si>
  <si>
    <t>Sumatoria del Númerototal  de sesiones de trabajo en prevención y atención a las violencias contra las mujeres en el espacio y el transporte público realizadas</t>
  </si>
  <si>
    <t>Sumatoria del Númerototal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</si>
  <si>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 total  de jornadas de fortalecimiento de capacidades técnicas del sector salud para que, en el marco de sus competencias, garanticen la atención integral a las mujeres víctimas de violencias y activen las rutas de acceso a la justicia y protección</t>
  </si>
  <si>
    <t>Sumatoria del Número total de Consejos Locales de Seguridad para las Mujeres realizados</t>
  </si>
  <si>
    <t>Sumatoria del Número total de mesas de trabajo con las entidades locales para la concertación y seguimiento de los Planes Locales de Seguridad para las Mujeres realizadas</t>
  </si>
  <si>
    <t>Sumatoria del Número total de actividades de prevención de violencias contra las muejres en el espacio y transporte público realizadas</t>
  </si>
  <si>
    <t>Sumatoria del Número total  de actividades de prevención del delito de feminicidio realizadas</t>
  </si>
  <si>
    <t>Sumatoria del Número total  de jornadas para para la garantía de los derechos humanos de las mujeres realizadas</t>
  </si>
  <si>
    <t>Reportes equipo Casa Refugio</t>
  </si>
  <si>
    <t>Reporte equipo AnegciaMuj</t>
  </si>
  <si>
    <t>Reporte equipo SAAT</t>
  </si>
  <si>
    <t>Reporte equipo Hospitales</t>
  </si>
  <si>
    <t>Reporte equipo Sofia Local</t>
  </si>
  <si>
    <t>X</t>
  </si>
  <si>
    <t>1. Realizar la supervisión administrativa, financiera y contable de las Casas Refugio en operación.</t>
  </si>
  <si>
    <t>2. Brindar lineamientos técnicos a los operadores de las Casas Refugio para la implementación de los diferentes modelos de atención.</t>
  </si>
  <si>
    <t>3. Brindar lineamientos técnicos a los operadores de las Casas Refugio y gestionar acciones para la implementación del enfoque diferencial.</t>
  </si>
  <si>
    <t>4. Brindar lineamientos técnicos a los operadores de las Casas Refugio para la implementación de los diferentes modelos de atención y la aplicación del enfoque diferencial.</t>
  </si>
  <si>
    <t>5. Tramitar las solicitudes de cupo recibidas en el correo institucional de la Estrategia de Casas Refugio.</t>
  </si>
  <si>
    <t>6. Brindar acogida a las mujeres víctimas de violencias de género y sus personas a cargo que cumplen con los criterios para su ingreso a las Casa Refugio.</t>
  </si>
  <si>
    <t xml:space="preserve">7. Brindar orientación psicosocial y con elementos socio jurídicos, así como información en la ruta de atención a mujeres víctimas de violencias a través de la Línea Púrpura Distrital "Mujeres que escuchan mujeres". </t>
  </si>
  <si>
    <t>8. Realizar seguimientos efectivos a mujeres víctimas de violencias con posible riesgo de feminicidio a través de la Línea Púrpura Distrital "Mujeres que Escuchan Mujeres"</t>
  </si>
  <si>
    <t xml:space="preserve">9. Fortalecer la respuesta de gestión, atención y transferencia de voz en urgencia- emergencia de los incidentes asociados a la Agencia Muj por parte del Número Único de Seguridad y Emergencias – NUSE 123. </t>
  </si>
  <si>
    <t>10. Brindar atención psico-jurídica en emergencia a través de la MóvilMujer en los incidentes asociados por parte del Número Único de Seguridad y Emergencias – NUSE 123.</t>
  </si>
  <si>
    <t>11. 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</si>
  <si>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13. Articular acciones interinstitucionales que favorezcan la atención, protección y acceso a la justicia de las mujeres en riesgo de feminicidio y de las víctimas indirectas del delito</t>
  </si>
  <si>
    <t>12. Brindar acompañamiento psicosocial a las víctimas indirectas de feminicidio de las que tenga conocimiento y datos de contacto la Secretaría Distrital de la Mujer, y según su voluntariedad</t>
  </si>
  <si>
    <t>14. Facilitar atención y seguimiento psicosocial, a partir de la capacidad móvil de las profesionales, en casos de violencia contra las mujeres en el contexto intrafamiliar, y en el marco de relaciones de pareja y expareja</t>
  </si>
  <si>
    <t>15. 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</si>
  <si>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16. Facilitar atención y seguimiento psico- jurídico en casos de violencia contra las mujeres en el espacio y el transporte público</t>
  </si>
  <si>
    <t>17. 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</si>
  <si>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18. Brindar atención socio-jurídica a las mujeres víctimas de violencias que ingresan a las instituciones prestadoras de salud públicas -IPS- y que son reportadas a la Estrategia en Hospitales, priorizando los casos de violencia sexual y riesgo de feminicidio</t>
  </si>
  <si>
    <t>19. Fortalecer las capacidades técnicas del sector salud para que, en el marco de sus competencias, garanticen la atención integral a las mujeres víctimas de violencias y activen las rutas de acceso a la justicia y protección</t>
  </si>
  <si>
    <t xml:space="preserve">20.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</si>
  <si>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21.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</si>
  <si>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22. Brindar asistencia técnica para el desarrollo de acciones de fortalecimiento de los componentes del Sistema SOFIA</t>
  </si>
  <si>
    <t>23. Realizar acciones de seguimiento a la implementación de las rutas de atención y protección para mujeres en riesgo o víctimas de los delitos de trata de personas y ataques con agentes químicos</t>
  </si>
  <si>
    <t>24. Articular y coordinar con las Alcaldías Locales el desarrollo técnico y operativo de las sesiones de los Consejos Locales de Seguridad para las Mujeres.</t>
  </si>
  <si>
    <t>25. Dinamizar el diseño, implementación y seguimiento de las acciones incluidas en los Planes Locales de Seguridad para las Mujeres.</t>
  </si>
  <si>
    <t xml:space="preserve">26. Liderar, articular y dinamizar acciones de prevención de violencias contra las mujeres en el espacio público. </t>
  </si>
  <si>
    <t>27. Liderar, articular y dinamizar acciones para la prevención del delito de feminicidio.</t>
  </si>
  <si>
    <t xml:space="preserve">28. Articular, dinamizar y participar en jornadas territoriales para la garantía de los derechos humanos de las mujeres. </t>
  </si>
  <si>
    <t>Contratos suscritos</t>
  </si>
  <si>
    <t>Reportess equipos Sofia Local y Sofia Distrital</t>
  </si>
  <si>
    <t>Brindar lineamientos técnicos a los operadores de las Casas Refugio y gestionar articulaciones//acciones para la implementación del enfoque diferencial.</t>
  </si>
  <si>
    <t>Número de asistencias técnicas realizadas</t>
  </si>
  <si>
    <t>Número de sesiones de espacios de articulación y coordinación acompañados o con desarrollo de secretaría técnica</t>
  </si>
  <si>
    <t xml:space="preserve">Número de servidores (as) sensibilizados </t>
  </si>
  <si>
    <t>Sumatoria del número de servidores (as) sensibilizados</t>
  </si>
  <si>
    <t>Sumatoria del número de sesiones de espacios de articulación y coordinación acompañados o con desarrollo de secretaría técnica</t>
  </si>
  <si>
    <t>Sumatoria del número de asistencias técnicas realizadas</t>
  </si>
  <si>
    <t>A DEMANDA</t>
  </si>
  <si>
    <t>Sumatoria del número de servidores (as) con diferentes modalidades de vinculación, sensibilizados en el reconocimiento y garantía del derecho de las mujeres a una vida libre de violencias, según el reporte interno del equipo Sofia Distrital</t>
  </si>
  <si>
    <t>Sumatoria del número de sesiones de espacios de articulación y coordinación de acciones estratégicas para la prevención, atención y sanción de las violencias contra las mujeres, acompañados o con desarrollo de secretaría técnica por parte del equipo de la Dirección de Eliminación de Violencias, según el reporte interno del equipo Sofia Distrital</t>
  </si>
  <si>
    <t>Sumatoria del número de asistencias técnicas para el desarrollo de acciones de fortalecimiento de los componentes del Sistema SOFIA realizadas, según el reporte interno del equipo Sofia Distrital</t>
  </si>
  <si>
    <t>Reportes equipo Sofía Distrital</t>
  </si>
  <si>
    <t>Nombre: Cristian Adrián Villarreal Rincón</t>
  </si>
  <si>
    <t>Cargo: Contratista Dirección de Eliminación de Violencias contra las mujeres y Acceso a la Justicia</t>
  </si>
  <si>
    <t>Nombre: Alexandra Quintero Benavides</t>
  </si>
  <si>
    <t>Cargo Lideresa Proyecto</t>
  </si>
  <si>
    <t>Nombre: Juliana Cortés Guerra</t>
  </si>
  <si>
    <t>Cargo: Gerenta Proyecto</t>
  </si>
  <si>
    <t>Número de casas refugio con operación cualificada en la acogida y atención a mujeres víctimas y sus sistemas familiares con enfoque diferencial.</t>
  </si>
  <si>
    <t xml:space="preserve">Número de casas refugio en operación </t>
  </si>
  <si>
    <t>% de mujeres víctimas de violencias de los casos remitidos por los equipos de atención de la Secretaría Distrital de la Mujer que reciben atención sociojurídica y psicosocial especializada.</t>
  </si>
  <si>
    <t>(# de mujeres víctimas de violencias atendidas/# de mujeres víctimas de violencias remitidas)*100</t>
  </si>
  <si>
    <t>Implementación del modelo de prevención de violencias contra las mujeres en transporte y espacio público.</t>
  </si>
  <si>
    <t>(Sumatoria de acciones ejecutadas para la implementación del modelo de prevención de violencias contra las mujeres en transporte y espacio público /Sumatoria de acciones programadas para la implementación del modelo de prevención de violencias contra las mujeres en transporte y espacio público )</t>
  </si>
  <si>
    <t>Implementar en 6 casas refugio, los servicios con enfoque diferencial, brindando atención a mujeres víctimas de violencia y sus sistemas familiares dependientes. Entre otras, incluyendo una casa para mujeres de la ruralidad y campesinas y, un modelo intermedio.</t>
  </si>
  <si>
    <t>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</si>
  <si>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Implementar un modelo integral de prevención y atención de violencias contra las mujeres en el transporte público y en el espacio público peatonal para el encuentro, construyendo entornos seguros e incluyentes.</t>
  </si>
  <si>
    <t>Se calcula el número total de casos atendidos de orientación y atención psicosocial y sociojurídica a mujeres víctimas de violencias sobre el número de casos remitidos</t>
  </si>
  <si>
    <t>Se calculan y suman las acciones ejecutadas para la implementación del modelo de prevención de violencias contra las mujeres en transporte y espacio público sobre las programadas en el periodo</t>
  </si>
  <si>
    <t>6. Servicios de prevención, atención y acogida para el fortalecimiento del derecho de las mujeres a una vida libre de violencias</t>
  </si>
  <si>
    <t>Nombre: Carlos Alfonso Gaitán Sánchez</t>
  </si>
  <si>
    <t>Número de seguimientos realizados</t>
  </si>
  <si>
    <t>Sumatoria Número de seguimientos realizados</t>
  </si>
  <si>
    <t>Sumatoria del Número total de seguimientos realizados</t>
  </si>
  <si>
    <t>Realizar acciones de seguimiento a la implementación de las rutas de atención y protección de víctimas de los delitos de trata de personas y ataques con agentes químicos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</si>
</sst>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quot;$&quot;\ #,##0"/>
  </numFmts>
  <fonts count="46"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1"/>
      <color rgb="FFFF0000"/>
      <name val="Arial"/>
      <family val="2"/>
    </font>
    <font>
      <b/>
      <sz val="10"/>
      <name val="Arial"/>
      <family val="2"/>
    </font>
    <font>
      <i/>
      <sz val="11"/>
      <name val="Calibri"/>
      <family val="2"/>
      <scheme val="minor"/>
    </font>
    <font>
      <u/>
      <sz val="11"/>
      <color theme="10"/>
      <name val="Calibri"/>
      <family val="2"/>
      <scheme val="minor"/>
    </font>
    <font>
      <sz val="11"/>
      <name val="Times New Roman"/>
      <family val="1"/>
    </font>
    <font>
      <sz val="10"/>
      <color theme="1"/>
      <name val="Arial"/>
      <family val="2"/>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7">
    <xf numFmtId="0" fontId="0" fillId="0" borderId="0"/>
    <xf numFmtId="0" fontId="8" fillId="3" borderId="61" applyNumberFormat="0" applyAlignment="0" applyProtection="0"/>
    <xf numFmtId="49" fontId="10" fillId="0" borderId="0" applyFill="0" applyBorder="0" applyProtection="0">
      <alignment horizontal="left" vertical="center"/>
    </xf>
    <xf numFmtId="0" fontId="11" fillId="4" borderId="62" applyNumberFormat="0" applyFont="0" applyFill="0" applyAlignment="0"/>
    <xf numFmtId="0" fontId="11" fillId="4" borderId="63"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3" fillId="0" borderId="0" applyNumberFormat="0" applyFill="0" applyBorder="0" applyAlignment="0" applyProtection="0"/>
    <xf numFmtId="9" fontId="8" fillId="0" borderId="0" applyFont="0" applyFill="0" applyBorder="0" applyAlignment="0" applyProtection="0"/>
    <xf numFmtId="0" fontId="8" fillId="0" borderId="0"/>
  </cellStyleXfs>
  <cellXfs count="441">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7" xfId="0" applyFont="1" applyFill="1" applyBorder="1" applyAlignment="1">
      <alignment horizontal="center" vertical="center"/>
    </xf>
    <xf numFmtId="0" fontId="23" fillId="18" borderId="68"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4" xfId="22" applyFont="1" applyFill="1" applyBorder="1" applyAlignment="1">
      <alignment vertical="center" wrapText="1"/>
    </xf>
    <xf numFmtId="0" fontId="27" fillId="9" borderId="66" xfId="22" applyFont="1" applyFill="1" applyBorder="1" applyAlignment="1">
      <alignment vertical="center" wrapText="1"/>
    </xf>
    <xf numFmtId="0" fontId="27" fillId="9" borderId="67"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5"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5"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8"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3"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0" fontId="29" fillId="0" borderId="6" xfId="0" applyFont="1" applyBorder="1" applyAlignment="1">
      <alignment horizontal="center" vertical="center" wrapText="1"/>
    </xf>
    <xf numFmtId="168"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0" fontId="29" fillId="0" borderId="6" xfId="28" applyNumberFormat="1" applyFont="1" applyBorder="1" applyAlignment="1">
      <alignment vertical="center"/>
    </xf>
    <xf numFmtId="0" fontId="40" fillId="0" borderId="6" xfId="28" applyNumberFormat="1" applyFont="1" applyBorder="1" applyAlignment="1">
      <alignment vertical="center"/>
    </xf>
    <xf numFmtId="0" fontId="36" fillId="0" borderId="6" xfId="0" applyFont="1" applyBorder="1" applyAlignment="1">
      <alignment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9" fillId="9" borderId="0" xfId="0" applyFont="1" applyFill="1" applyAlignment="1">
      <alignment vertical="center"/>
    </xf>
    <xf numFmtId="0" fontId="39"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41" fillId="10" borderId="17" xfId="0" applyFont="1" applyFill="1" applyBorder="1" applyAlignment="1">
      <alignment horizontal="center" vertical="center" wrapText="1"/>
    </xf>
    <xf numFmtId="0" fontId="41"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41" fillId="10" borderId="3" xfId="0" applyFont="1" applyFill="1" applyBorder="1" applyAlignment="1">
      <alignment horizontal="center" vertical="center" wrapText="1"/>
    </xf>
    <xf numFmtId="49" fontId="41" fillId="10" borderId="3" xfId="0" applyNumberFormat="1" applyFont="1" applyFill="1" applyBorder="1" applyAlignment="1">
      <alignment horizontal="center" vertical="center" wrapText="1"/>
    </xf>
    <xf numFmtId="0" fontId="39" fillId="0" borderId="6" xfId="0" applyFont="1" applyBorder="1" applyAlignment="1">
      <alignment vertical="center"/>
    </xf>
    <xf numFmtId="176" fontId="39" fillId="0" borderId="6" xfId="14" applyNumberFormat="1" applyFont="1" applyBorder="1" applyAlignment="1">
      <alignment vertical="center"/>
    </xf>
    <xf numFmtId="0" fontId="39" fillId="12" borderId="6" xfId="0" applyFont="1" applyFill="1" applyBorder="1" applyAlignment="1">
      <alignment horizontal="center" vertical="center"/>
    </xf>
    <xf numFmtId="175" fontId="38" fillId="11" borderId="6" xfId="15" applyNumberFormat="1" applyFont="1" applyFill="1" applyBorder="1" applyAlignment="1">
      <alignment horizontal="center" vertical="center"/>
    </xf>
    <xf numFmtId="175" fontId="38" fillId="0" borderId="6" xfId="15" applyNumberFormat="1" applyFont="1" applyFill="1" applyBorder="1" applyAlignment="1">
      <alignment horizontal="center" vertical="center"/>
    </xf>
    <xf numFmtId="0" fontId="38" fillId="0" borderId="6" xfId="0" applyFont="1" applyBorder="1" applyAlignment="1">
      <alignment vertical="center"/>
    </xf>
    <xf numFmtId="0" fontId="38" fillId="0" borderId="6" xfId="0" applyFont="1" applyBorder="1" applyAlignment="1">
      <alignment vertical="center" wrapText="1"/>
    </xf>
    <xf numFmtId="0" fontId="38" fillId="11" borderId="6" xfId="0" applyFont="1" applyFill="1" applyBorder="1" applyAlignment="1">
      <alignment horizontal="left" vertical="center"/>
    </xf>
    <xf numFmtId="0" fontId="38" fillId="11" borderId="6" xfId="0" applyFont="1" applyFill="1" applyBorder="1" applyAlignment="1">
      <alignment horizontal="center" vertical="center"/>
    </xf>
    <xf numFmtId="176" fontId="38" fillId="11" borderId="6" xfId="14" applyNumberFormat="1" applyFont="1" applyFill="1" applyBorder="1" applyAlignment="1">
      <alignment horizontal="center" vertical="center"/>
    </xf>
    <xf numFmtId="0" fontId="38" fillId="12" borderId="6" xfId="0" applyFont="1" applyFill="1" applyBorder="1" applyAlignment="1">
      <alignment horizontal="center" vertical="center"/>
    </xf>
    <xf numFmtId="175" fontId="38"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6" fillId="10" borderId="5" xfId="30" applyFont="1" applyFill="1" applyBorder="1" applyAlignment="1" applyProtection="1">
      <alignment vertical="center" wrapText="1"/>
    </xf>
    <xf numFmtId="0" fontId="34" fillId="10" borderId="7" xfId="0" applyFont="1" applyFill="1" applyBorder="1" applyAlignment="1">
      <alignment horizontal="center" vertical="center"/>
    </xf>
    <xf numFmtId="0" fontId="34" fillId="10" borderId="0" xfId="0" applyFont="1" applyFill="1" applyAlignment="1">
      <alignment horizontal="center" vertical="center"/>
    </xf>
    <xf numFmtId="0" fontId="34" fillId="10" borderId="10" xfId="0" applyFont="1" applyFill="1" applyBorder="1" applyAlignment="1">
      <alignment horizontal="center" vertical="center"/>
    </xf>
    <xf numFmtId="2" fontId="15" fillId="0" borderId="6" xfId="22" applyNumberFormat="1" applyFont="1" applyBorder="1" applyAlignment="1">
      <alignment horizontal="left" vertical="center" wrapText="1"/>
    </xf>
    <xf numFmtId="2" fontId="42" fillId="0" borderId="6" xfId="22" applyNumberFormat="1" applyFont="1" applyBorder="1" applyAlignment="1">
      <alignment horizontal="left" vertical="center" wrapText="1"/>
    </xf>
    <xf numFmtId="0" fontId="0" fillId="0" borderId="6" xfId="0" applyBorder="1" applyAlignment="1">
      <alignment vertical="center" wrapText="1"/>
    </xf>
    <xf numFmtId="0" fontId="15" fillId="0" borderId="6" xfId="0" applyFont="1" applyBorder="1" applyAlignment="1">
      <alignment horizontal="left" vertical="center" wrapText="1"/>
    </xf>
    <xf numFmtId="9" fontId="34" fillId="10" borderId="3" xfId="28"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6" xfId="0" applyFont="1" applyBorder="1" applyAlignment="1">
      <alignment horizontal="left" vertical="center" wrapText="1"/>
    </xf>
    <xf numFmtId="168" fontId="19" fillId="0" borderId="6" xfId="11" applyFont="1" applyFill="1" applyBorder="1" applyAlignment="1">
      <alignment horizontal="center" vertical="center" wrapText="1"/>
    </xf>
    <xf numFmtId="0" fontId="19" fillId="0" borderId="6" xfId="0" applyFont="1" applyBorder="1" applyAlignment="1">
      <alignment vertical="center" wrapText="1"/>
    </xf>
    <xf numFmtId="9" fontId="19" fillId="0" borderId="6" xfId="35" applyFont="1" applyFill="1" applyBorder="1" applyAlignment="1">
      <alignment vertical="center" wrapText="1"/>
    </xf>
    <xf numFmtId="9" fontId="44" fillId="9" borderId="6" xfId="35" applyFont="1" applyFill="1" applyBorder="1" applyAlignment="1">
      <alignment vertical="center" wrapText="1"/>
    </xf>
    <xf numFmtId="0" fontId="43" fillId="9" borderId="6" xfId="34" applyNumberFormat="1" applyFill="1" applyBorder="1" applyAlignment="1">
      <alignment vertical="center" wrapText="1"/>
    </xf>
    <xf numFmtId="0" fontId="44" fillId="0" borderId="6" xfId="35" applyNumberFormat="1" applyFont="1" applyFill="1" applyBorder="1" applyAlignment="1">
      <alignment vertical="center" wrapText="1"/>
    </xf>
    <xf numFmtId="9" fontId="43" fillId="9" borderId="6" xfId="34" applyNumberFormat="1" applyFill="1" applyBorder="1" applyAlignment="1">
      <alignment vertical="center" wrapText="1"/>
    </xf>
    <xf numFmtId="0" fontId="44" fillId="9" borderId="6" xfId="28" applyNumberFormat="1" applyFont="1" applyFill="1" applyBorder="1" applyAlignment="1">
      <alignment vertical="center" wrapText="1"/>
    </xf>
    <xf numFmtId="0" fontId="43" fillId="9" borderId="6" xfId="34" applyFill="1" applyBorder="1" applyAlignment="1">
      <alignment vertical="center" wrapText="1"/>
    </xf>
    <xf numFmtId="0" fontId="43" fillId="0" borderId="6" xfId="34" applyNumberFormat="1" applyFill="1" applyBorder="1" applyAlignment="1">
      <alignment vertical="center" wrapText="1"/>
    </xf>
    <xf numFmtId="0" fontId="40" fillId="10" borderId="7" xfId="0" applyFont="1" applyFill="1" applyBorder="1" applyAlignment="1">
      <alignment vertical="center"/>
    </xf>
    <xf numFmtId="0" fontId="40" fillId="10" borderId="0" xfId="0" applyFont="1" applyFill="1" applyAlignment="1">
      <alignment vertical="center"/>
    </xf>
    <xf numFmtId="0" fontId="40" fillId="10" borderId="10" xfId="0" applyFont="1" applyFill="1" applyBorder="1" applyAlignment="1">
      <alignment vertical="center"/>
    </xf>
    <xf numFmtId="0" fontId="36" fillId="0" borderId="0" xfId="0" applyFont="1" applyAlignment="1">
      <alignment vertical="center"/>
    </xf>
    <xf numFmtId="0" fontId="0" fillId="0" borderId="6" xfId="0" applyBorder="1" applyAlignment="1">
      <alignment horizontal="left" vertical="center" wrapText="1"/>
    </xf>
    <xf numFmtId="0" fontId="29" fillId="0" borderId="6" xfId="0" applyFont="1" applyBorder="1" applyAlignment="1">
      <alignment horizontal="right" vertical="center"/>
    </xf>
    <xf numFmtId="0" fontId="44" fillId="0" borderId="6" xfId="0" applyFont="1" applyBorder="1" applyAlignment="1">
      <alignment horizontal="center" vertical="center" wrapText="1"/>
    </xf>
    <xf numFmtId="3" fontId="29" fillId="0" borderId="6" xfId="0" applyNumberFormat="1" applyFont="1" applyBorder="1" applyAlignment="1">
      <alignment vertical="center"/>
    </xf>
    <xf numFmtId="0" fontId="26" fillId="0" borderId="6" xfId="0" applyFont="1" applyBorder="1" applyAlignment="1">
      <alignment horizontal="center" vertical="center" wrapText="1"/>
    </xf>
    <xf numFmtId="9" fontId="27" fillId="0" borderId="3" xfId="22" applyNumberFormat="1" applyFont="1" applyBorder="1" applyAlignment="1">
      <alignment horizontal="center" vertical="center" wrapText="1"/>
    </xf>
    <xf numFmtId="172" fontId="27" fillId="0" borderId="3" xfId="10" applyNumberFormat="1" applyFont="1" applyFill="1" applyBorder="1" applyAlignment="1" applyProtection="1">
      <alignment horizontal="center" vertical="center" wrapText="1"/>
    </xf>
    <xf numFmtId="0" fontId="27" fillId="10" borderId="19" xfId="22" applyFont="1" applyFill="1" applyBorder="1" applyAlignment="1">
      <alignment horizontal="left" vertical="center" wrapText="1"/>
    </xf>
    <xf numFmtId="9" fontId="26" fillId="10" borderId="19" xfId="28" applyFont="1" applyFill="1" applyBorder="1" applyAlignment="1" applyProtection="1">
      <alignment horizontal="center" vertical="center" wrapText="1"/>
      <protection locked="0"/>
    </xf>
    <xf numFmtId="9" fontId="27" fillId="0" borderId="19" xfId="22" applyNumberFormat="1" applyFont="1" applyBorder="1" applyAlignment="1">
      <alignment horizontal="center" vertical="center" wrapText="1"/>
    </xf>
    <xf numFmtId="168" fontId="26" fillId="0" borderId="6" xfId="11" applyFont="1" applyBorder="1" applyAlignment="1">
      <alignment horizontal="center" vertical="center" wrapText="1"/>
    </xf>
    <xf numFmtId="177" fontId="39" fillId="0" borderId="6" xfId="14" applyNumberFormat="1" applyFont="1" applyBorder="1" applyAlignment="1">
      <alignment vertical="center"/>
    </xf>
    <xf numFmtId="41" fontId="45" fillId="0" borderId="6" xfId="12" applyFont="1" applyBorder="1" applyAlignment="1">
      <alignment vertical="center"/>
    </xf>
    <xf numFmtId="41" fontId="29" fillId="0" borderId="0" xfId="0" applyNumberFormat="1" applyFont="1" applyAlignment="1">
      <alignment vertical="center"/>
    </xf>
    <xf numFmtId="0" fontId="29" fillId="0" borderId="16" xfId="0" applyFont="1" applyBorder="1" applyAlignment="1">
      <alignment vertical="center"/>
    </xf>
    <xf numFmtId="172" fontId="29" fillId="0" borderId="28" xfId="10" applyNumberFormat="1" applyFont="1" applyBorder="1" applyAlignment="1">
      <alignment vertical="center"/>
    </xf>
    <xf numFmtId="1" fontId="27" fillId="10" borderId="5" xfId="28" applyNumberFormat="1" applyFont="1" applyFill="1" applyBorder="1" applyAlignment="1" applyProtection="1">
      <alignment horizontal="right" vertical="center" wrapText="1"/>
    </xf>
    <xf numFmtId="172" fontId="27" fillId="0" borderId="3" xfId="10" applyNumberFormat="1" applyFont="1" applyFill="1" applyBorder="1" applyAlignment="1" applyProtection="1">
      <alignment horizontal="right" vertical="center" wrapText="1"/>
    </xf>
    <xf numFmtId="1" fontId="27" fillId="0" borderId="3" xfId="10" applyNumberFormat="1" applyFont="1" applyFill="1" applyBorder="1" applyAlignment="1" applyProtection="1">
      <alignment horizontal="right" vertical="center" wrapText="1"/>
    </xf>
    <xf numFmtId="0" fontId="26" fillId="0" borderId="6" xfId="0" applyFont="1" applyBorder="1" applyAlignment="1">
      <alignment horizontal="center" vertical="center"/>
    </xf>
    <xf numFmtId="3" fontId="26" fillId="0" borderId="6" xfId="0" applyNumberFormat="1" applyFont="1" applyBorder="1" applyAlignment="1">
      <alignment horizontal="center" vertical="center"/>
    </xf>
    <xf numFmtId="173" fontId="26" fillId="0" borderId="6" xfId="29" applyNumberFormat="1" applyFont="1" applyFill="1" applyBorder="1" applyAlignment="1" applyProtection="1">
      <alignment horizontal="center" vertical="center" wrapText="1"/>
      <protection locked="0"/>
    </xf>
    <xf numFmtId="0" fontId="0" fillId="9" borderId="6" xfId="0" applyFill="1" applyBorder="1" applyAlignment="1">
      <alignment horizontal="left" vertical="center" wrapText="1"/>
    </xf>
    <xf numFmtId="0" fontId="29" fillId="9" borderId="6" xfId="0" applyFont="1" applyFill="1" applyBorder="1" applyAlignment="1">
      <alignment vertical="center" wrapText="1"/>
    </xf>
    <xf numFmtId="0" fontId="29" fillId="9" borderId="6" xfId="0" applyFont="1" applyFill="1" applyBorder="1" applyAlignment="1">
      <alignment horizontal="center" vertical="center" wrapText="1"/>
    </xf>
    <xf numFmtId="0" fontId="26" fillId="9" borderId="6" xfId="0" applyFont="1" applyFill="1" applyBorder="1" applyAlignment="1">
      <alignment vertical="center"/>
    </xf>
    <xf numFmtId="0" fontId="26" fillId="9" borderId="12" xfId="0" applyFont="1" applyFill="1" applyBorder="1" applyAlignment="1">
      <alignment horizontal="left" vertical="center" wrapText="1"/>
    </xf>
    <xf numFmtId="0" fontId="26" fillId="9" borderId="38" xfId="0" applyFont="1" applyFill="1" applyBorder="1" applyAlignment="1">
      <alignment horizontal="left" vertical="center" wrapText="1"/>
    </xf>
    <xf numFmtId="0" fontId="37" fillId="17" borderId="12" xfId="0" applyFont="1" applyFill="1" applyBorder="1" applyAlignment="1">
      <alignment horizontal="center" vertical="center"/>
    </xf>
    <xf numFmtId="0" fontId="37" fillId="17" borderId="38"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8"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8" xfId="0" applyFont="1" applyFill="1" applyBorder="1" applyAlignment="1">
      <alignment horizontal="center" vertical="center"/>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43" xfId="22" applyNumberFormat="1" applyFont="1" applyBorder="1" applyAlignment="1">
      <alignment horizontal="center" vertical="center" wrapText="1"/>
    </xf>
    <xf numFmtId="9" fontId="26" fillId="0" borderId="44" xfId="22" applyNumberFormat="1" applyFont="1" applyBorder="1" applyAlignment="1">
      <alignment horizontal="center" vertical="center" wrapText="1"/>
    </xf>
    <xf numFmtId="9" fontId="26" fillId="0" borderId="45" xfId="22" applyNumberFormat="1" applyFont="1" applyBorder="1" applyAlignment="1">
      <alignment horizontal="center" vertical="center" wrapText="1"/>
    </xf>
    <xf numFmtId="9" fontId="26" fillId="0" borderId="58" xfId="22" applyNumberFormat="1" applyFont="1" applyBorder="1" applyAlignment="1">
      <alignment horizontal="center" vertical="center" wrapText="1"/>
    </xf>
    <xf numFmtId="9" fontId="26" fillId="0" borderId="47" xfId="22" applyNumberFormat="1"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7" xfId="22" applyFont="1" applyFill="1" applyBorder="1" applyAlignment="1">
      <alignment horizontal="center" vertical="center" wrapText="1"/>
    </xf>
    <xf numFmtId="0" fontId="27" fillId="13" borderId="51" xfId="22" applyFont="1" applyFill="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2" fontId="15" fillId="0" borderId="8" xfId="22" applyNumberFormat="1" applyFont="1" applyBorder="1" applyAlignment="1">
      <alignment horizontal="center" vertical="center" wrapText="1"/>
    </xf>
    <xf numFmtId="2" fontId="15" fillId="0" borderId="45" xfId="22" applyNumberFormat="1" applyFont="1" applyBorder="1" applyAlignment="1">
      <alignment horizontal="center" vertical="center" wrapText="1"/>
    </xf>
    <xf numFmtId="173" fontId="26" fillId="0" borderId="6" xfId="28" applyNumberFormat="1" applyFont="1" applyFill="1" applyBorder="1" applyAlignment="1">
      <alignment horizontal="center" vertical="center" wrapText="1"/>
    </xf>
    <xf numFmtId="173" fontId="26" fillId="0" borderId="5" xfId="28" applyNumberFormat="1" applyFont="1" applyFill="1" applyBorder="1" applyAlignment="1">
      <alignment horizontal="center" vertical="center" wrapText="1"/>
    </xf>
    <xf numFmtId="2" fontId="15" fillId="0" borderId="11" xfId="22" applyNumberFormat="1" applyFont="1" applyBorder="1" applyAlignment="1">
      <alignment horizontal="center" vertical="center" wrapText="1"/>
    </xf>
    <xf numFmtId="0" fontId="26" fillId="0" borderId="57" xfId="22" applyFont="1" applyBorder="1" applyAlignment="1">
      <alignment horizontal="center" vertical="center" wrapText="1"/>
    </xf>
    <xf numFmtId="0" fontId="26"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9" fontId="27" fillId="0" borderId="19" xfId="22" applyNumberFormat="1"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0" borderId="34" xfId="22" applyFont="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3"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4"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6"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35"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4" xfId="22" applyFont="1" applyFill="1" applyBorder="1" applyAlignment="1">
      <alignment horizontal="left" vertical="center" wrapText="1"/>
    </xf>
    <xf numFmtId="0" fontId="27" fillId="13" borderId="31" xfId="22" applyFont="1" applyFill="1" applyBorder="1" applyAlignment="1">
      <alignment horizontal="left" vertical="center" wrapText="1"/>
    </xf>
    <xf numFmtId="0" fontId="27" fillId="13" borderId="33" xfId="22" applyFont="1" applyFill="1" applyBorder="1" applyAlignment="1">
      <alignment horizontal="left" vertical="center" wrapText="1"/>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6" xfId="22" applyFont="1" applyBorder="1" applyAlignment="1">
      <alignment horizontal="center" vertical="center" wrapText="1"/>
    </xf>
    <xf numFmtId="0" fontId="27" fillId="0" borderId="44" xfId="22" applyFont="1" applyBorder="1" applyAlignment="1">
      <alignment horizontal="center" vertical="center" wrapText="1"/>
    </xf>
    <xf numFmtId="0" fontId="27" fillId="0" borderId="47" xfId="22" applyFont="1" applyBorder="1" applyAlignment="1">
      <alignment horizontal="center" vertical="center" wrapText="1"/>
    </xf>
    <xf numFmtId="0" fontId="35" fillId="0" borderId="31"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4" fillId="0" borderId="48" xfId="0" applyFont="1" applyBorder="1" applyAlignment="1">
      <alignment horizontal="center" vertical="center" wrapText="1"/>
    </xf>
    <xf numFmtId="0" fontId="34" fillId="0" borderId="49" xfId="0" applyFont="1" applyBorder="1" applyAlignment="1">
      <alignment horizontal="center" vertical="center" wrapText="1"/>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34" fillId="0" borderId="52" xfId="0" applyFont="1" applyBorder="1" applyAlignment="1">
      <alignment horizontal="center" vertical="center" wrapText="1"/>
    </xf>
    <xf numFmtId="0" fontId="34" fillId="0" borderId="53" xfId="0" applyFont="1" applyBorder="1" applyAlignment="1">
      <alignment horizontal="center" vertical="center" wrapText="1"/>
    </xf>
    <xf numFmtId="0" fontId="29" fillId="0" borderId="52" xfId="0" applyFont="1" applyBorder="1" applyAlignment="1">
      <alignment horizontal="center" vertical="center"/>
    </xf>
    <xf numFmtId="0" fontId="29" fillId="0" borderId="53" xfId="0" applyFont="1" applyBorder="1" applyAlignment="1">
      <alignment horizontal="center" vertical="center"/>
    </xf>
    <xf numFmtId="14" fontId="27" fillId="0" borderId="34" xfId="0" applyNumberFormat="1" applyFont="1" applyBorder="1" applyAlignment="1">
      <alignment horizontal="center" vertical="center"/>
    </xf>
    <xf numFmtId="0" fontId="27" fillId="0" borderId="36"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13" borderId="31"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4" fillId="0" borderId="50" xfId="0" applyFont="1" applyBorder="1" applyAlignment="1">
      <alignment horizontal="center" vertical="center" wrapText="1"/>
    </xf>
    <xf numFmtId="0" fontId="34" fillId="0" borderId="51" xfId="0" applyFont="1" applyBorder="1" applyAlignment="1">
      <alignment horizontal="center" vertical="center" wrapText="1"/>
    </xf>
    <xf numFmtId="0" fontId="26" fillId="0" borderId="34"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6"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30" fillId="0" borderId="31"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27" fillId="0" borderId="31" xfId="22" applyFont="1" applyBorder="1" applyAlignment="1">
      <alignment horizontal="center"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6" xfId="22" applyFont="1" applyFill="1" applyBorder="1" applyAlignment="1">
      <alignment horizontal="center" vertical="center" wrapText="1"/>
    </xf>
    <xf numFmtId="0" fontId="27" fillId="13" borderId="44" xfId="22" applyFont="1" applyFill="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4" xfId="22" applyFont="1" applyFill="1" applyBorder="1" applyAlignment="1">
      <alignment horizontal="left" vertical="center" wrapText="1"/>
    </xf>
    <xf numFmtId="9" fontId="27" fillId="0" borderId="3" xfId="28" applyFont="1" applyBorder="1" applyAlignment="1">
      <alignment horizontal="center" vertical="center" wrapText="1"/>
    </xf>
    <xf numFmtId="9" fontId="27" fillId="0" borderId="19" xfId="28" applyFont="1" applyBorder="1" applyAlignment="1">
      <alignment horizontal="center" vertical="center" wrapText="1"/>
    </xf>
    <xf numFmtId="9" fontId="26" fillId="0" borderId="6" xfId="28" applyFont="1" applyBorder="1" applyAlignment="1">
      <alignment horizontal="center" vertical="center" wrapText="1"/>
    </xf>
    <xf numFmtId="9" fontId="26" fillId="0" borderId="5" xfId="28" applyFont="1"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29" fillId="0" borderId="29" xfId="0" applyFont="1" applyBorder="1" applyAlignment="1">
      <alignment horizontal="center" vertical="center"/>
    </xf>
    <xf numFmtId="0" fontId="29" fillId="0" borderId="7" xfId="0" applyFont="1" applyBorder="1" applyAlignment="1">
      <alignment horizontal="center" vertical="center"/>
    </xf>
    <xf numFmtId="0" fontId="29" fillId="0" borderId="58" xfId="0" applyFont="1" applyBorder="1" applyAlignment="1">
      <alignment horizontal="center" vertical="center"/>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47" xfId="0" applyFont="1" applyBorder="1" applyAlignment="1">
      <alignment horizontal="center" vertical="center"/>
    </xf>
    <xf numFmtId="0" fontId="0" fillId="0" borderId="4" xfId="0" applyBorder="1" applyAlignment="1">
      <alignment horizontal="center" vertical="center" wrapText="1"/>
    </xf>
    <xf numFmtId="0" fontId="27" fillId="0" borderId="19" xfId="22" applyFont="1" applyBorder="1" applyAlignment="1">
      <alignment horizontal="center" vertical="center" wrapText="1"/>
    </xf>
    <xf numFmtId="173" fontId="27" fillId="0" borderId="3" xfId="22" applyNumberFormat="1" applyFont="1" applyBorder="1" applyAlignment="1">
      <alignment horizontal="center" vertical="center" wrapText="1"/>
    </xf>
    <xf numFmtId="0" fontId="27" fillId="0" borderId="42" xfId="0" applyFont="1" applyBorder="1" applyAlignment="1">
      <alignment horizontal="left" vertical="center" wrapText="1"/>
    </xf>
    <xf numFmtId="0" fontId="27" fillId="0" borderId="21" xfId="0" applyFont="1" applyBorder="1" applyAlignment="1">
      <alignment horizontal="left" vertical="center" wrapText="1"/>
    </xf>
    <xf numFmtId="0" fontId="28" fillId="0" borderId="69"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7" xfId="0" applyFont="1" applyBorder="1" applyAlignment="1">
      <alignment horizontal="center" vertical="center"/>
    </xf>
    <xf numFmtId="0" fontId="34" fillId="0" borderId="38"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7"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6" xfId="0" applyFont="1" applyFill="1" applyBorder="1" applyAlignment="1">
      <alignment horizontal="center" vertical="center" wrapText="1"/>
    </xf>
    <xf numFmtId="0" fontId="34" fillId="10" borderId="12" xfId="0" applyFont="1" applyFill="1" applyBorder="1" applyAlignment="1">
      <alignment horizontal="center" vertical="center" wrapText="1"/>
    </xf>
    <xf numFmtId="0" fontId="34" fillId="10" borderId="37" xfId="0" applyFont="1" applyFill="1" applyBorder="1" applyAlignment="1">
      <alignment horizontal="center" vertical="center" wrapText="1"/>
    </xf>
    <xf numFmtId="0" fontId="29" fillId="0" borderId="6" xfId="0" applyFont="1" applyBorder="1" applyAlignment="1">
      <alignment horizontal="left" vertical="center"/>
    </xf>
    <xf numFmtId="0" fontId="29" fillId="0" borderId="12" xfId="0" applyFont="1" applyBorder="1" applyAlignment="1">
      <alignment horizontal="left" vertical="center"/>
    </xf>
    <xf numFmtId="0" fontId="29" fillId="0" borderId="37" xfId="0" applyFont="1" applyBorder="1" applyAlignment="1">
      <alignment horizontal="left" vertical="center"/>
    </xf>
    <xf numFmtId="0" fontId="29" fillId="0" borderId="38" xfId="0" applyFont="1" applyBorder="1" applyAlignment="1">
      <alignment horizontal="left" vertical="center"/>
    </xf>
    <xf numFmtId="0" fontId="34" fillId="10" borderId="38" xfId="0" applyFont="1" applyFill="1" applyBorder="1" applyAlignment="1">
      <alignment horizontal="center" vertical="center" wrapText="1"/>
    </xf>
    <xf numFmtId="0" fontId="27" fillId="0" borderId="6" xfId="0" applyFont="1" applyBorder="1" applyAlignment="1">
      <alignment vertical="center" wrapText="1"/>
    </xf>
    <xf numFmtId="0" fontId="34" fillId="0" borderId="6"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0" borderId="6" xfId="0" applyFont="1" applyBorder="1" applyAlignment="1">
      <alignment horizontal="center" vertical="center"/>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27" fillId="10" borderId="37" xfId="0" applyFont="1" applyFill="1" applyBorder="1" applyAlignment="1">
      <alignment horizontal="center" vertical="center" wrapText="1"/>
    </xf>
    <xf numFmtId="0" fontId="38" fillId="13" borderId="4" xfId="0" applyFont="1" applyFill="1" applyBorder="1" applyAlignment="1">
      <alignment horizontal="center" vertical="center"/>
    </xf>
    <xf numFmtId="0" fontId="38"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9" fillId="0" borderId="27" xfId="0" applyFont="1" applyBorder="1" applyAlignment="1">
      <alignment horizontal="center"/>
    </xf>
    <xf numFmtId="0" fontId="29" fillId="0" borderId="60" xfId="0" applyFont="1" applyBorder="1" applyAlignment="1">
      <alignment horizontal="center"/>
    </xf>
    <xf numFmtId="0" fontId="29" fillId="0" borderId="53" xfId="0" applyFont="1" applyBorder="1" applyAlignment="1">
      <alignment horizontal="center"/>
    </xf>
    <xf numFmtId="0" fontId="27" fillId="13" borderId="48" xfId="22" applyFont="1" applyFill="1" applyBorder="1" applyAlignment="1">
      <alignment horizontal="center" vertical="center" wrapText="1"/>
    </xf>
    <xf numFmtId="0" fontId="27" fillId="13" borderId="49" xfId="22" applyFont="1" applyFill="1" applyBorder="1" applyAlignment="1">
      <alignment horizontal="center" vertical="center" wrapText="1"/>
    </xf>
    <xf numFmtId="0" fontId="29" fillId="0" borderId="12" xfId="0" applyFont="1" applyBorder="1" applyAlignment="1">
      <alignment horizontal="center"/>
    </xf>
    <xf numFmtId="0" fontId="29" fillId="0" borderId="37" xfId="0" applyFont="1" applyBorder="1" applyAlignment="1">
      <alignment horizontal="center"/>
    </xf>
    <xf numFmtId="0" fontId="29" fillId="0" borderId="51"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59" xfId="0" applyFont="1" applyBorder="1" applyAlignment="1">
      <alignment horizont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7">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4" xfId="36" xr:uid="{6C11E5C8-750F-40D9-9A27-B042A98B49E9}"/>
    <cellStyle name="Normal 6 2" xfId="27" xr:uid="{00000000-0005-0000-0000-00001B000000}"/>
    <cellStyle name="Percent" xfId="35" xr:uid="{654B71D0-3F4E-4732-AA45-D2199B9D4DB2}"/>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FB104FB-2398-4FC2-BB58-2E9E3EEEA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1D5BE2A-6BD4-43A5-AAF3-41B74B591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CD4B1F6-F7B4-479A-A891-BED167A4F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AB4DC21-F59C-4EB9-BC5B-279F85E93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D1A97AA-A7EA-4A3D-B3AB-674ABCAE1D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8CDED37-5CDC-4FF4-9FD2-A16DCBCE8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80A4D59-4A2D-40E1-B3A9-16CA8AA3B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2E93593-2403-4880-890B-B8DBD6B79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BDBD1C4-12FD-465A-B800-D6B4EEF03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indy Rocio Lopez Villanueva" id="{C9B7C69D-DFA1-4F02-B825-85FD88D6B8DE}" userId="S::crlopez@sdmujer.gov.co::9ddceecc-0c90-4678-abeb-f09f7c72593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1" dT="2024-07-23T14:53:12.30" personId="{C9B7C69D-DFA1-4F02-B825-85FD88D6B8DE}" id="{04E4A6B2-6030-4150-A634-F46469B41884}">
    <text>Las ponderaciones deben ir sin decimales, por favor ajustar</text>
  </threadedComment>
</ThreadedComments>
</file>

<file path=xl/threadedComments/threadedComment2.xml><?xml version="1.0" encoding="utf-8"?>
<ThreadedComments xmlns="http://schemas.microsoft.com/office/spreadsheetml/2018/threadedcomments" xmlns:x="http://schemas.openxmlformats.org/spreadsheetml/2006/main">
  <threadedComment ref="B41" dT="2024-07-23T14:53:12.30" personId="{C9B7C69D-DFA1-4F02-B825-85FD88D6B8DE}" id="{AE36AD71-3A6A-427D-B0B0-73ECD866C0B0}">
    <text>Las ponderaciones deben ir sin decimales, por favor ajustar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microsoft.com/office/2017/10/relationships/threadedComment" Target="../threadedComments/threadedComment2.xml"/><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0" zoomScale="90" zoomScaleNormal="90" workbookViewId="0">
      <selection activeCell="A54" sqref="A1:XFD1048576"/>
    </sheetView>
  </sheetViews>
  <sheetFormatPr baseColWidth="10" defaultColWidth="10.85546875" defaultRowHeight="14.25" x14ac:dyDescent="0.25"/>
  <cols>
    <col min="1" max="1" width="72" style="88" bestFit="1" customWidth="1"/>
    <col min="2" max="2" width="78.5703125" style="88" customWidth="1"/>
    <col min="3" max="3" width="10.85546875" style="88"/>
    <col min="4" max="4" width="31.140625" style="88" customWidth="1"/>
    <col min="5" max="5" width="70.140625" style="88" customWidth="1"/>
    <col min="6" max="6" width="17.42578125" style="88" customWidth="1"/>
    <col min="7" max="8" width="21.85546875" style="88" customWidth="1"/>
    <col min="9" max="9" width="19.42578125" style="88" customWidth="1"/>
    <col min="10" max="10" width="42" style="88" customWidth="1"/>
    <col min="11" max="256" width="10.85546875" style="88"/>
    <col min="257" max="257" width="72" style="88" bestFit="1" customWidth="1"/>
    <col min="258" max="258" width="78.5703125" style="88" customWidth="1"/>
    <col min="259" max="259" width="10.85546875" style="88"/>
    <col min="260" max="260" width="31.140625" style="88" customWidth="1"/>
    <col min="261" max="261" width="70.140625" style="88" customWidth="1"/>
    <col min="262" max="262" width="17.42578125" style="88" customWidth="1"/>
    <col min="263" max="264" width="21.85546875" style="88" customWidth="1"/>
    <col min="265" max="265" width="19.42578125" style="88" customWidth="1"/>
    <col min="266" max="266" width="42" style="88" customWidth="1"/>
    <col min="267" max="512" width="10.85546875" style="88"/>
    <col min="513" max="513" width="72" style="88" bestFit="1" customWidth="1"/>
    <col min="514" max="514" width="78.5703125" style="88" customWidth="1"/>
    <col min="515" max="515" width="10.85546875" style="88"/>
    <col min="516" max="516" width="31.140625" style="88" customWidth="1"/>
    <col min="517" max="517" width="70.140625" style="88" customWidth="1"/>
    <col min="518" max="518" width="17.42578125" style="88" customWidth="1"/>
    <col min="519" max="520" width="21.85546875" style="88" customWidth="1"/>
    <col min="521" max="521" width="19.42578125" style="88" customWidth="1"/>
    <col min="522" max="522" width="42" style="88" customWidth="1"/>
    <col min="523" max="768" width="10.85546875" style="88"/>
    <col min="769" max="769" width="72" style="88" bestFit="1" customWidth="1"/>
    <col min="770" max="770" width="78.5703125" style="88" customWidth="1"/>
    <col min="771" max="771" width="10.85546875" style="88"/>
    <col min="772" max="772" width="31.140625" style="88" customWidth="1"/>
    <col min="773" max="773" width="70.140625" style="88" customWidth="1"/>
    <col min="774" max="774" width="17.42578125" style="88" customWidth="1"/>
    <col min="775" max="776" width="21.85546875" style="88" customWidth="1"/>
    <col min="777" max="777" width="19.42578125" style="88" customWidth="1"/>
    <col min="778" max="778" width="42" style="88" customWidth="1"/>
    <col min="779" max="1024" width="10.85546875" style="88"/>
    <col min="1025" max="1025" width="72" style="88" bestFit="1" customWidth="1"/>
    <col min="1026" max="1026" width="78.5703125" style="88" customWidth="1"/>
    <col min="1027" max="1027" width="10.85546875" style="88"/>
    <col min="1028" max="1028" width="31.140625" style="88" customWidth="1"/>
    <col min="1029" max="1029" width="70.140625" style="88" customWidth="1"/>
    <col min="1030" max="1030" width="17.42578125" style="88" customWidth="1"/>
    <col min="1031" max="1032" width="21.85546875" style="88" customWidth="1"/>
    <col min="1033" max="1033" width="19.42578125" style="88" customWidth="1"/>
    <col min="1034" max="1034" width="42" style="88" customWidth="1"/>
    <col min="1035" max="1280" width="10.85546875" style="88"/>
    <col min="1281" max="1281" width="72" style="88" bestFit="1" customWidth="1"/>
    <col min="1282" max="1282" width="78.5703125" style="88" customWidth="1"/>
    <col min="1283" max="1283" width="10.85546875" style="88"/>
    <col min="1284" max="1284" width="31.140625" style="88" customWidth="1"/>
    <col min="1285" max="1285" width="70.140625" style="88" customWidth="1"/>
    <col min="1286" max="1286" width="17.42578125" style="88" customWidth="1"/>
    <col min="1287" max="1288" width="21.85546875" style="88" customWidth="1"/>
    <col min="1289" max="1289" width="19.42578125" style="88" customWidth="1"/>
    <col min="1290" max="1290" width="42" style="88" customWidth="1"/>
    <col min="1291" max="1536" width="10.85546875" style="88"/>
    <col min="1537" max="1537" width="72" style="88" bestFit="1" customWidth="1"/>
    <col min="1538" max="1538" width="78.5703125" style="88" customWidth="1"/>
    <col min="1539" max="1539" width="10.85546875" style="88"/>
    <col min="1540" max="1540" width="31.140625" style="88" customWidth="1"/>
    <col min="1541" max="1541" width="70.140625" style="88" customWidth="1"/>
    <col min="1542" max="1542" width="17.42578125" style="88" customWidth="1"/>
    <col min="1543" max="1544" width="21.85546875" style="88" customWidth="1"/>
    <col min="1545" max="1545" width="19.42578125" style="88" customWidth="1"/>
    <col min="1546" max="1546" width="42" style="88" customWidth="1"/>
    <col min="1547" max="1792" width="10.85546875" style="88"/>
    <col min="1793" max="1793" width="72" style="88" bestFit="1" customWidth="1"/>
    <col min="1794" max="1794" width="78.5703125" style="88" customWidth="1"/>
    <col min="1795" max="1795" width="10.85546875" style="88"/>
    <col min="1796" max="1796" width="31.140625" style="88" customWidth="1"/>
    <col min="1797" max="1797" width="70.140625" style="88" customWidth="1"/>
    <col min="1798" max="1798" width="17.42578125" style="88" customWidth="1"/>
    <col min="1799" max="1800" width="21.85546875" style="88" customWidth="1"/>
    <col min="1801" max="1801" width="19.42578125" style="88" customWidth="1"/>
    <col min="1802" max="1802" width="42" style="88" customWidth="1"/>
    <col min="1803" max="2048" width="10.85546875" style="88"/>
    <col min="2049" max="2049" width="72" style="88" bestFit="1" customWidth="1"/>
    <col min="2050" max="2050" width="78.5703125" style="88" customWidth="1"/>
    <col min="2051" max="2051" width="10.85546875" style="88"/>
    <col min="2052" max="2052" width="31.140625" style="88" customWidth="1"/>
    <col min="2053" max="2053" width="70.140625" style="88" customWidth="1"/>
    <col min="2054" max="2054" width="17.42578125" style="88" customWidth="1"/>
    <col min="2055" max="2056" width="21.85546875" style="88" customWidth="1"/>
    <col min="2057" max="2057" width="19.42578125" style="88" customWidth="1"/>
    <col min="2058" max="2058" width="42" style="88" customWidth="1"/>
    <col min="2059" max="2304" width="10.85546875" style="88"/>
    <col min="2305" max="2305" width="72" style="88" bestFit="1" customWidth="1"/>
    <col min="2306" max="2306" width="78.5703125" style="88" customWidth="1"/>
    <col min="2307" max="2307" width="10.85546875" style="88"/>
    <col min="2308" max="2308" width="31.140625" style="88" customWidth="1"/>
    <col min="2309" max="2309" width="70.140625" style="88" customWidth="1"/>
    <col min="2310" max="2310" width="17.42578125" style="88" customWidth="1"/>
    <col min="2311" max="2312" width="21.85546875" style="88" customWidth="1"/>
    <col min="2313" max="2313" width="19.42578125" style="88" customWidth="1"/>
    <col min="2314" max="2314" width="42" style="88" customWidth="1"/>
    <col min="2315" max="2560" width="10.85546875" style="88"/>
    <col min="2561" max="2561" width="72" style="88" bestFit="1" customWidth="1"/>
    <col min="2562" max="2562" width="78.5703125" style="88" customWidth="1"/>
    <col min="2563" max="2563" width="10.85546875" style="88"/>
    <col min="2564" max="2564" width="31.140625" style="88" customWidth="1"/>
    <col min="2565" max="2565" width="70.140625" style="88" customWidth="1"/>
    <col min="2566" max="2566" width="17.42578125" style="88" customWidth="1"/>
    <col min="2567" max="2568" width="21.85546875" style="88" customWidth="1"/>
    <col min="2569" max="2569" width="19.42578125" style="88" customWidth="1"/>
    <col min="2570" max="2570" width="42" style="88" customWidth="1"/>
    <col min="2571" max="2816" width="10.85546875" style="88"/>
    <col min="2817" max="2817" width="72" style="88" bestFit="1" customWidth="1"/>
    <col min="2818" max="2818" width="78.5703125" style="88" customWidth="1"/>
    <col min="2819" max="2819" width="10.85546875" style="88"/>
    <col min="2820" max="2820" width="31.140625" style="88" customWidth="1"/>
    <col min="2821" max="2821" width="70.140625" style="88" customWidth="1"/>
    <col min="2822" max="2822" width="17.42578125" style="88" customWidth="1"/>
    <col min="2823" max="2824" width="21.85546875" style="88" customWidth="1"/>
    <col min="2825" max="2825" width="19.42578125" style="88" customWidth="1"/>
    <col min="2826" max="2826" width="42" style="88" customWidth="1"/>
    <col min="2827" max="3072" width="10.85546875" style="88"/>
    <col min="3073" max="3073" width="72" style="88" bestFit="1" customWidth="1"/>
    <col min="3074" max="3074" width="78.5703125" style="88" customWidth="1"/>
    <col min="3075" max="3075" width="10.85546875" style="88"/>
    <col min="3076" max="3076" width="31.140625" style="88" customWidth="1"/>
    <col min="3077" max="3077" width="70.140625" style="88" customWidth="1"/>
    <col min="3078" max="3078" width="17.42578125" style="88" customWidth="1"/>
    <col min="3079" max="3080" width="21.85546875" style="88" customWidth="1"/>
    <col min="3081" max="3081" width="19.42578125" style="88" customWidth="1"/>
    <col min="3082" max="3082" width="42" style="88" customWidth="1"/>
    <col min="3083" max="3328" width="10.85546875" style="88"/>
    <col min="3329" max="3329" width="72" style="88" bestFit="1" customWidth="1"/>
    <col min="3330" max="3330" width="78.5703125" style="88" customWidth="1"/>
    <col min="3331" max="3331" width="10.85546875" style="88"/>
    <col min="3332" max="3332" width="31.140625" style="88" customWidth="1"/>
    <col min="3333" max="3333" width="70.140625" style="88" customWidth="1"/>
    <col min="3334" max="3334" width="17.42578125" style="88" customWidth="1"/>
    <col min="3335" max="3336" width="21.85546875" style="88" customWidth="1"/>
    <col min="3337" max="3337" width="19.42578125" style="88" customWidth="1"/>
    <col min="3338" max="3338" width="42" style="88" customWidth="1"/>
    <col min="3339" max="3584" width="10.85546875" style="88"/>
    <col min="3585" max="3585" width="72" style="88" bestFit="1" customWidth="1"/>
    <col min="3586" max="3586" width="78.5703125" style="88" customWidth="1"/>
    <col min="3587" max="3587" width="10.85546875" style="88"/>
    <col min="3588" max="3588" width="31.140625" style="88" customWidth="1"/>
    <col min="3589" max="3589" width="70.140625" style="88" customWidth="1"/>
    <col min="3590" max="3590" width="17.42578125" style="88" customWidth="1"/>
    <col min="3591" max="3592" width="21.85546875" style="88" customWidth="1"/>
    <col min="3593" max="3593" width="19.42578125" style="88" customWidth="1"/>
    <col min="3594" max="3594" width="42" style="88" customWidth="1"/>
    <col min="3595" max="3840" width="10.85546875" style="88"/>
    <col min="3841" max="3841" width="72" style="88" bestFit="1" customWidth="1"/>
    <col min="3842" max="3842" width="78.5703125" style="88" customWidth="1"/>
    <col min="3843" max="3843" width="10.85546875" style="88"/>
    <col min="3844" max="3844" width="31.140625" style="88" customWidth="1"/>
    <col min="3845" max="3845" width="70.140625" style="88" customWidth="1"/>
    <col min="3846" max="3846" width="17.42578125" style="88" customWidth="1"/>
    <col min="3847" max="3848" width="21.85546875" style="88" customWidth="1"/>
    <col min="3849" max="3849" width="19.42578125" style="88" customWidth="1"/>
    <col min="3850" max="3850" width="42" style="88" customWidth="1"/>
    <col min="3851" max="4096" width="10.85546875" style="88"/>
    <col min="4097" max="4097" width="72" style="88" bestFit="1" customWidth="1"/>
    <col min="4098" max="4098" width="78.5703125" style="88" customWidth="1"/>
    <col min="4099" max="4099" width="10.85546875" style="88"/>
    <col min="4100" max="4100" width="31.140625" style="88" customWidth="1"/>
    <col min="4101" max="4101" width="70.140625" style="88" customWidth="1"/>
    <col min="4102" max="4102" width="17.42578125" style="88" customWidth="1"/>
    <col min="4103" max="4104" width="21.85546875" style="88" customWidth="1"/>
    <col min="4105" max="4105" width="19.42578125" style="88" customWidth="1"/>
    <col min="4106" max="4106" width="42" style="88" customWidth="1"/>
    <col min="4107" max="4352" width="10.85546875" style="88"/>
    <col min="4353" max="4353" width="72" style="88" bestFit="1" customWidth="1"/>
    <col min="4354" max="4354" width="78.5703125" style="88" customWidth="1"/>
    <col min="4355" max="4355" width="10.85546875" style="88"/>
    <col min="4356" max="4356" width="31.140625" style="88" customWidth="1"/>
    <col min="4357" max="4357" width="70.140625" style="88" customWidth="1"/>
    <col min="4358" max="4358" width="17.42578125" style="88" customWidth="1"/>
    <col min="4359" max="4360" width="21.85546875" style="88" customWidth="1"/>
    <col min="4361" max="4361" width="19.42578125" style="88" customWidth="1"/>
    <col min="4362" max="4362" width="42" style="88" customWidth="1"/>
    <col min="4363" max="4608" width="10.85546875" style="88"/>
    <col min="4609" max="4609" width="72" style="88" bestFit="1" customWidth="1"/>
    <col min="4610" max="4610" width="78.5703125" style="88" customWidth="1"/>
    <col min="4611" max="4611" width="10.85546875" style="88"/>
    <col min="4612" max="4612" width="31.140625" style="88" customWidth="1"/>
    <col min="4613" max="4613" width="70.140625" style="88" customWidth="1"/>
    <col min="4614" max="4614" width="17.42578125" style="88" customWidth="1"/>
    <col min="4615" max="4616" width="21.85546875" style="88" customWidth="1"/>
    <col min="4617" max="4617" width="19.42578125" style="88" customWidth="1"/>
    <col min="4618" max="4618" width="42" style="88" customWidth="1"/>
    <col min="4619" max="4864" width="10.85546875" style="88"/>
    <col min="4865" max="4865" width="72" style="88" bestFit="1" customWidth="1"/>
    <col min="4866" max="4866" width="78.5703125" style="88" customWidth="1"/>
    <col min="4867" max="4867" width="10.85546875" style="88"/>
    <col min="4868" max="4868" width="31.140625" style="88" customWidth="1"/>
    <col min="4869" max="4869" width="70.140625" style="88" customWidth="1"/>
    <col min="4870" max="4870" width="17.42578125" style="88" customWidth="1"/>
    <col min="4871" max="4872" width="21.85546875" style="88" customWidth="1"/>
    <col min="4873" max="4873" width="19.42578125" style="88" customWidth="1"/>
    <col min="4874" max="4874" width="42" style="88" customWidth="1"/>
    <col min="4875" max="5120" width="10.85546875" style="88"/>
    <col min="5121" max="5121" width="72" style="88" bestFit="1" customWidth="1"/>
    <col min="5122" max="5122" width="78.5703125" style="88" customWidth="1"/>
    <col min="5123" max="5123" width="10.85546875" style="88"/>
    <col min="5124" max="5124" width="31.140625" style="88" customWidth="1"/>
    <col min="5125" max="5125" width="70.140625" style="88" customWidth="1"/>
    <col min="5126" max="5126" width="17.42578125" style="88" customWidth="1"/>
    <col min="5127" max="5128" width="21.85546875" style="88" customWidth="1"/>
    <col min="5129" max="5129" width="19.42578125" style="88" customWidth="1"/>
    <col min="5130" max="5130" width="42" style="88" customWidth="1"/>
    <col min="5131" max="5376" width="10.85546875" style="88"/>
    <col min="5377" max="5377" width="72" style="88" bestFit="1" customWidth="1"/>
    <col min="5378" max="5378" width="78.5703125" style="88" customWidth="1"/>
    <col min="5379" max="5379" width="10.85546875" style="88"/>
    <col min="5380" max="5380" width="31.140625" style="88" customWidth="1"/>
    <col min="5381" max="5381" width="70.140625" style="88" customWidth="1"/>
    <col min="5382" max="5382" width="17.42578125" style="88" customWidth="1"/>
    <col min="5383" max="5384" width="21.85546875" style="88" customWidth="1"/>
    <col min="5385" max="5385" width="19.42578125" style="88" customWidth="1"/>
    <col min="5386" max="5386" width="42" style="88" customWidth="1"/>
    <col min="5387" max="5632" width="10.85546875" style="88"/>
    <col min="5633" max="5633" width="72" style="88" bestFit="1" customWidth="1"/>
    <col min="5634" max="5634" width="78.5703125" style="88" customWidth="1"/>
    <col min="5635" max="5635" width="10.85546875" style="88"/>
    <col min="5636" max="5636" width="31.140625" style="88" customWidth="1"/>
    <col min="5637" max="5637" width="70.140625" style="88" customWidth="1"/>
    <col min="5638" max="5638" width="17.42578125" style="88" customWidth="1"/>
    <col min="5639" max="5640" width="21.85546875" style="88" customWidth="1"/>
    <col min="5641" max="5641" width="19.42578125" style="88" customWidth="1"/>
    <col min="5642" max="5642" width="42" style="88" customWidth="1"/>
    <col min="5643" max="5888" width="10.85546875" style="88"/>
    <col min="5889" max="5889" width="72" style="88" bestFit="1" customWidth="1"/>
    <col min="5890" max="5890" width="78.5703125" style="88" customWidth="1"/>
    <col min="5891" max="5891" width="10.85546875" style="88"/>
    <col min="5892" max="5892" width="31.140625" style="88" customWidth="1"/>
    <col min="5893" max="5893" width="70.140625" style="88" customWidth="1"/>
    <col min="5894" max="5894" width="17.42578125" style="88" customWidth="1"/>
    <col min="5895" max="5896" width="21.85546875" style="88" customWidth="1"/>
    <col min="5897" max="5897" width="19.42578125" style="88" customWidth="1"/>
    <col min="5898" max="5898" width="42" style="88" customWidth="1"/>
    <col min="5899" max="6144" width="10.85546875" style="88"/>
    <col min="6145" max="6145" width="72" style="88" bestFit="1" customWidth="1"/>
    <col min="6146" max="6146" width="78.5703125" style="88" customWidth="1"/>
    <col min="6147" max="6147" width="10.85546875" style="88"/>
    <col min="6148" max="6148" width="31.140625" style="88" customWidth="1"/>
    <col min="6149" max="6149" width="70.140625" style="88" customWidth="1"/>
    <col min="6150" max="6150" width="17.42578125" style="88" customWidth="1"/>
    <col min="6151" max="6152" width="21.85546875" style="88" customWidth="1"/>
    <col min="6153" max="6153" width="19.42578125" style="88" customWidth="1"/>
    <col min="6154" max="6154" width="42" style="88" customWidth="1"/>
    <col min="6155" max="6400" width="10.85546875" style="88"/>
    <col min="6401" max="6401" width="72" style="88" bestFit="1" customWidth="1"/>
    <col min="6402" max="6402" width="78.5703125" style="88" customWidth="1"/>
    <col min="6403" max="6403" width="10.85546875" style="88"/>
    <col min="6404" max="6404" width="31.140625" style="88" customWidth="1"/>
    <col min="6405" max="6405" width="70.140625" style="88" customWidth="1"/>
    <col min="6406" max="6406" width="17.42578125" style="88" customWidth="1"/>
    <col min="6407" max="6408" width="21.85546875" style="88" customWidth="1"/>
    <col min="6409" max="6409" width="19.42578125" style="88" customWidth="1"/>
    <col min="6410" max="6410" width="42" style="88" customWidth="1"/>
    <col min="6411" max="6656" width="10.85546875" style="88"/>
    <col min="6657" max="6657" width="72" style="88" bestFit="1" customWidth="1"/>
    <col min="6658" max="6658" width="78.5703125" style="88" customWidth="1"/>
    <col min="6659" max="6659" width="10.85546875" style="88"/>
    <col min="6660" max="6660" width="31.140625" style="88" customWidth="1"/>
    <col min="6661" max="6661" width="70.140625" style="88" customWidth="1"/>
    <col min="6662" max="6662" width="17.42578125" style="88" customWidth="1"/>
    <col min="6663" max="6664" width="21.85546875" style="88" customWidth="1"/>
    <col min="6665" max="6665" width="19.42578125" style="88" customWidth="1"/>
    <col min="6666" max="6666" width="42" style="88" customWidth="1"/>
    <col min="6667" max="6912" width="10.85546875" style="88"/>
    <col min="6913" max="6913" width="72" style="88" bestFit="1" customWidth="1"/>
    <col min="6914" max="6914" width="78.5703125" style="88" customWidth="1"/>
    <col min="6915" max="6915" width="10.85546875" style="88"/>
    <col min="6916" max="6916" width="31.140625" style="88" customWidth="1"/>
    <col min="6917" max="6917" width="70.140625" style="88" customWidth="1"/>
    <col min="6918" max="6918" width="17.42578125" style="88" customWidth="1"/>
    <col min="6919" max="6920" width="21.85546875" style="88" customWidth="1"/>
    <col min="6921" max="6921" width="19.42578125" style="88" customWidth="1"/>
    <col min="6922" max="6922" width="42" style="88" customWidth="1"/>
    <col min="6923" max="7168" width="10.85546875" style="88"/>
    <col min="7169" max="7169" width="72" style="88" bestFit="1" customWidth="1"/>
    <col min="7170" max="7170" width="78.5703125" style="88" customWidth="1"/>
    <col min="7171" max="7171" width="10.85546875" style="88"/>
    <col min="7172" max="7172" width="31.140625" style="88" customWidth="1"/>
    <col min="7173" max="7173" width="70.140625" style="88" customWidth="1"/>
    <col min="7174" max="7174" width="17.42578125" style="88" customWidth="1"/>
    <col min="7175" max="7176" width="21.85546875" style="88" customWidth="1"/>
    <col min="7177" max="7177" width="19.42578125" style="88" customWidth="1"/>
    <col min="7178" max="7178" width="42" style="88" customWidth="1"/>
    <col min="7179" max="7424" width="10.85546875" style="88"/>
    <col min="7425" max="7425" width="72" style="88" bestFit="1" customWidth="1"/>
    <col min="7426" max="7426" width="78.5703125" style="88" customWidth="1"/>
    <col min="7427" max="7427" width="10.85546875" style="88"/>
    <col min="7428" max="7428" width="31.140625" style="88" customWidth="1"/>
    <col min="7429" max="7429" width="70.140625" style="88" customWidth="1"/>
    <col min="7430" max="7430" width="17.42578125" style="88" customWidth="1"/>
    <col min="7431" max="7432" width="21.85546875" style="88" customWidth="1"/>
    <col min="7433" max="7433" width="19.42578125" style="88" customWidth="1"/>
    <col min="7434" max="7434" width="42" style="88" customWidth="1"/>
    <col min="7435" max="7680" width="10.85546875" style="88"/>
    <col min="7681" max="7681" width="72" style="88" bestFit="1" customWidth="1"/>
    <col min="7682" max="7682" width="78.5703125" style="88" customWidth="1"/>
    <col min="7683" max="7683" width="10.85546875" style="88"/>
    <col min="7684" max="7684" width="31.140625" style="88" customWidth="1"/>
    <col min="7685" max="7685" width="70.140625" style="88" customWidth="1"/>
    <col min="7686" max="7686" width="17.42578125" style="88" customWidth="1"/>
    <col min="7687" max="7688" width="21.85546875" style="88" customWidth="1"/>
    <col min="7689" max="7689" width="19.42578125" style="88" customWidth="1"/>
    <col min="7690" max="7690" width="42" style="88" customWidth="1"/>
    <col min="7691" max="7936" width="10.85546875" style="88"/>
    <col min="7937" max="7937" width="72" style="88" bestFit="1" customWidth="1"/>
    <col min="7938" max="7938" width="78.5703125" style="88" customWidth="1"/>
    <col min="7939" max="7939" width="10.85546875" style="88"/>
    <col min="7940" max="7940" width="31.140625" style="88" customWidth="1"/>
    <col min="7941" max="7941" width="70.140625" style="88" customWidth="1"/>
    <col min="7942" max="7942" width="17.42578125" style="88" customWidth="1"/>
    <col min="7943" max="7944" width="21.85546875" style="88" customWidth="1"/>
    <col min="7945" max="7945" width="19.42578125" style="88" customWidth="1"/>
    <col min="7946" max="7946" width="42" style="88" customWidth="1"/>
    <col min="7947" max="8192" width="10.85546875" style="88"/>
    <col min="8193" max="8193" width="72" style="88" bestFit="1" customWidth="1"/>
    <col min="8194" max="8194" width="78.5703125" style="88" customWidth="1"/>
    <col min="8195" max="8195" width="10.85546875" style="88"/>
    <col min="8196" max="8196" width="31.140625" style="88" customWidth="1"/>
    <col min="8197" max="8197" width="70.140625" style="88" customWidth="1"/>
    <col min="8198" max="8198" width="17.42578125" style="88" customWidth="1"/>
    <col min="8199" max="8200" width="21.85546875" style="88" customWidth="1"/>
    <col min="8201" max="8201" width="19.42578125" style="88" customWidth="1"/>
    <col min="8202" max="8202" width="42" style="88" customWidth="1"/>
    <col min="8203" max="8448" width="10.85546875" style="88"/>
    <col min="8449" max="8449" width="72" style="88" bestFit="1" customWidth="1"/>
    <col min="8450" max="8450" width="78.5703125" style="88" customWidth="1"/>
    <col min="8451" max="8451" width="10.85546875" style="88"/>
    <col min="8452" max="8452" width="31.140625" style="88" customWidth="1"/>
    <col min="8453" max="8453" width="70.140625" style="88" customWidth="1"/>
    <col min="8454" max="8454" width="17.42578125" style="88" customWidth="1"/>
    <col min="8455" max="8456" width="21.85546875" style="88" customWidth="1"/>
    <col min="8457" max="8457" width="19.42578125" style="88" customWidth="1"/>
    <col min="8458" max="8458" width="42" style="88" customWidth="1"/>
    <col min="8459" max="8704" width="10.85546875" style="88"/>
    <col min="8705" max="8705" width="72" style="88" bestFit="1" customWidth="1"/>
    <col min="8706" max="8706" width="78.5703125" style="88" customWidth="1"/>
    <col min="8707" max="8707" width="10.85546875" style="88"/>
    <col min="8708" max="8708" width="31.140625" style="88" customWidth="1"/>
    <col min="8709" max="8709" width="70.140625" style="88" customWidth="1"/>
    <col min="8710" max="8710" width="17.42578125" style="88" customWidth="1"/>
    <col min="8711" max="8712" width="21.85546875" style="88" customWidth="1"/>
    <col min="8713" max="8713" width="19.42578125" style="88" customWidth="1"/>
    <col min="8714" max="8714" width="42" style="88" customWidth="1"/>
    <col min="8715" max="8960" width="10.85546875" style="88"/>
    <col min="8961" max="8961" width="72" style="88" bestFit="1" customWidth="1"/>
    <col min="8962" max="8962" width="78.5703125" style="88" customWidth="1"/>
    <col min="8963" max="8963" width="10.85546875" style="88"/>
    <col min="8964" max="8964" width="31.140625" style="88" customWidth="1"/>
    <col min="8965" max="8965" width="70.140625" style="88" customWidth="1"/>
    <col min="8966" max="8966" width="17.42578125" style="88" customWidth="1"/>
    <col min="8967" max="8968" width="21.85546875" style="88" customWidth="1"/>
    <col min="8969" max="8969" width="19.42578125" style="88" customWidth="1"/>
    <col min="8970" max="8970" width="42" style="88" customWidth="1"/>
    <col min="8971" max="9216" width="10.85546875" style="88"/>
    <col min="9217" max="9217" width="72" style="88" bestFit="1" customWidth="1"/>
    <col min="9218" max="9218" width="78.5703125" style="88" customWidth="1"/>
    <col min="9219" max="9219" width="10.85546875" style="88"/>
    <col min="9220" max="9220" width="31.140625" style="88" customWidth="1"/>
    <col min="9221" max="9221" width="70.140625" style="88" customWidth="1"/>
    <col min="9222" max="9222" width="17.42578125" style="88" customWidth="1"/>
    <col min="9223" max="9224" width="21.85546875" style="88" customWidth="1"/>
    <col min="9225" max="9225" width="19.42578125" style="88" customWidth="1"/>
    <col min="9226" max="9226" width="42" style="88" customWidth="1"/>
    <col min="9227" max="9472" width="10.85546875" style="88"/>
    <col min="9473" max="9473" width="72" style="88" bestFit="1" customWidth="1"/>
    <col min="9474" max="9474" width="78.5703125" style="88" customWidth="1"/>
    <col min="9475" max="9475" width="10.85546875" style="88"/>
    <col min="9476" max="9476" width="31.140625" style="88" customWidth="1"/>
    <col min="9477" max="9477" width="70.140625" style="88" customWidth="1"/>
    <col min="9478" max="9478" width="17.42578125" style="88" customWidth="1"/>
    <col min="9479" max="9480" width="21.85546875" style="88" customWidth="1"/>
    <col min="9481" max="9481" width="19.42578125" style="88" customWidth="1"/>
    <col min="9482" max="9482" width="42" style="88" customWidth="1"/>
    <col min="9483" max="9728" width="10.85546875" style="88"/>
    <col min="9729" max="9729" width="72" style="88" bestFit="1" customWidth="1"/>
    <col min="9730" max="9730" width="78.5703125" style="88" customWidth="1"/>
    <col min="9731" max="9731" width="10.85546875" style="88"/>
    <col min="9732" max="9732" width="31.140625" style="88" customWidth="1"/>
    <col min="9733" max="9733" width="70.140625" style="88" customWidth="1"/>
    <col min="9734" max="9734" width="17.42578125" style="88" customWidth="1"/>
    <col min="9735" max="9736" width="21.85546875" style="88" customWidth="1"/>
    <col min="9737" max="9737" width="19.42578125" style="88" customWidth="1"/>
    <col min="9738" max="9738" width="42" style="88" customWidth="1"/>
    <col min="9739" max="9984" width="10.85546875" style="88"/>
    <col min="9985" max="9985" width="72" style="88" bestFit="1" customWidth="1"/>
    <col min="9986" max="9986" width="78.5703125" style="88" customWidth="1"/>
    <col min="9987" max="9987" width="10.85546875" style="88"/>
    <col min="9988" max="9988" width="31.140625" style="88" customWidth="1"/>
    <col min="9989" max="9989" width="70.140625" style="88" customWidth="1"/>
    <col min="9990" max="9990" width="17.42578125" style="88" customWidth="1"/>
    <col min="9991" max="9992" width="21.85546875" style="88" customWidth="1"/>
    <col min="9993" max="9993" width="19.42578125" style="88" customWidth="1"/>
    <col min="9994" max="9994" width="42" style="88" customWidth="1"/>
    <col min="9995" max="10240" width="10.85546875" style="88"/>
    <col min="10241" max="10241" width="72" style="88" bestFit="1" customWidth="1"/>
    <col min="10242" max="10242" width="78.5703125" style="88" customWidth="1"/>
    <col min="10243" max="10243" width="10.85546875" style="88"/>
    <col min="10244" max="10244" width="31.140625" style="88" customWidth="1"/>
    <col min="10245" max="10245" width="70.140625" style="88" customWidth="1"/>
    <col min="10246" max="10246" width="17.42578125" style="88" customWidth="1"/>
    <col min="10247" max="10248" width="21.85546875" style="88" customWidth="1"/>
    <col min="10249" max="10249" width="19.42578125" style="88" customWidth="1"/>
    <col min="10250" max="10250" width="42" style="88" customWidth="1"/>
    <col min="10251" max="10496" width="10.85546875" style="88"/>
    <col min="10497" max="10497" width="72" style="88" bestFit="1" customWidth="1"/>
    <col min="10498" max="10498" width="78.5703125" style="88" customWidth="1"/>
    <col min="10499" max="10499" width="10.85546875" style="88"/>
    <col min="10500" max="10500" width="31.140625" style="88" customWidth="1"/>
    <col min="10501" max="10501" width="70.140625" style="88" customWidth="1"/>
    <col min="10502" max="10502" width="17.42578125" style="88" customWidth="1"/>
    <col min="10503" max="10504" width="21.85546875" style="88" customWidth="1"/>
    <col min="10505" max="10505" width="19.42578125" style="88" customWidth="1"/>
    <col min="10506" max="10506" width="42" style="88" customWidth="1"/>
    <col min="10507" max="10752" width="10.85546875" style="88"/>
    <col min="10753" max="10753" width="72" style="88" bestFit="1" customWidth="1"/>
    <col min="10754" max="10754" width="78.5703125" style="88" customWidth="1"/>
    <col min="10755" max="10755" width="10.85546875" style="88"/>
    <col min="10756" max="10756" width="31.140625" style="88" customWidth="1"/>
    <col min="10757" max="10757" width="70.140625" style="88" customWidth="1"/>
    <col min="10758" max="10758" width="17.42578125" style="88" customWidth="1"/>
    <col min="10759" max="10760" width="21.85546875" style="88" customWidth="1"/>
    <col min="10761" max="10761" width="19.42578125" style="88" customWidth="1"/>
    <col min="10762" max="10762" width="42" style="88" customWidth="1"/>
    <col min="10763" max="11008" width="10.85546875" style="88"/>
    <col min="11009" max="11009" width="72" style="88" bestFit="1" customWidth="1"/>
    <col min="11010" max="11010" width="78.5703125" style="88" customWidth="1"/>
    <col min="11011" max="11011" width="10.85546875" style="88"/>
    <col min="11012" max="11012" width="31.140625" style="88" customWidth="1"/>
    <col min="11013" max="11013" width="70.140625" style="88" customWidth="1"/>
    <col min="11014" max="11014" width="17.42578125" style="88" customWidth="1"/>
    <col min="11015" max="11016" width="21.85546875" style="88" customWidth="1"/>
    <col min="11017" max="11017" width="19.42578125" style="88" customWidth="1"/>
    <col min="11018" max="11018" width="42" style="88" customWidth="1"/>
    <col min="11019" max="11264" width="10.85546875" style="88"/>
    <col min="11265" max="11265" width="72" style="88" bestFit="1" customWidth="1"/>
    <col min="11266" max="11266" width="78.5703125" style="88" customWidth="1"/>
    <col min="11267" max="11267" width="10.85546875" style="88"/>
    <col min="11268" max="11268" width="31.140625" style="88" customWidth="1"/>
    <col min="11269" max="11269" width="70.140625" style="88" customWidth="1"/>
    <col min="11270" max="11270" width="17.42578125" style="88" customWidth="1"/>
    <col min="11271" max="11272" width="21.85546875" style="88" customWidth="1"/>
    <col min="11273" max="11273" width="19.42578125" style="88" customWidth="1"/>
    <col min="11274" max="11274" width="42" style="88" customWidth="1"/>
    <col min="11275" max="11520" width="10.85546875" style="88"/>
    <col min="11521" max="11521" width="72" style="88" bestFit="1" customWidth="1"/>
    <col min="11522" max="11522" width="78.5703125" style="88" customWidth="1"/>
    <col min="11523" max="11523" width="10.85546875" style="88"/>
    <col min="11524" max="11524" width="31.140625" style="88" customWidth="1"/>
    <col min="11525" max="11525" width="70.140625" style="88" customWidth="1"/>
    <col min="11526" max="11526" width="17.42578125" style="88" customWidth="1"/>
    <col min="11527" max="11528" width="21.85546875" style="88" customWidth="1"/>
    <col min="11529" max="11529" width="19.42578125" style="88" customWidth="1"/>
    <col min="11530" max="11530" width="42" style="88" customWidth="1"/>
    <col min="11531" max="11776" width="10.85546875" style="88"/>
    <col min="11777" max="11777" width="72" style="88" bestFit="1" customWidth="1"/>
    <col min="11778" max="11778" width="78.5703125" style="88" customWidth="1"/>
    <col min="11779" max="11779" width="10.85546875" style="88"/>
    <col min="11780" max="11780" width="31.140625" style="88" customWidth="1"/>
    <col min="11781" max="11781" width="70.140625" style="88" customWidth="1"/>
    <col min="11782" max="11782" width="17.42578125" style="88" customWidth="1"/>
    <col min="11783" max="11784" width="21.85546875" style="88" customWidth="1"/>
    <col min="11785" max="11785" width="19.42578125" style="88" customWidth="1"/>
    <col min="11786" max="11786" width="42" style="88" customWidth="1"/>
    <col min="11787" max="12032" width="10.85546875" style="88"/>
    <col min="12033" max="12033" width="72" style="88" bestFit="1" customWidth="1"/>
    <col min="12034" max="12034" width="78.5703125" style="88" customWidth="1"/>
    <col min="12035" max="12035" width="10.85546875" style="88"/>
    <col min="12036" max="12036" width="31.140625" style="88" customWidth="1"/>
    <col min="12037" max="12037" width="70.140625" style="88" customWidth="1"/>
    <col min="12038" max="12038" width="17.42578125" style="88" customWidth="1"/>
    <col min="12039" max="12040" width="21.85546875" style="88" customWidth="1"/>
    <col min="12041" max="12041" width="19.42578125" style="88" customWidth="1"/>
    <col min="12042" max="12042" width="42" style="88" customWidth="1"/>
    <col min="12043" max="12288" width="10.85546875" style="88"/>
    <col min="12289" max="12289" width="72" style="88" bestFit="1" customWidth="1"/>
    <col min="12290" max="12290" width="78.5703125" style="88" customWidth="1"/>
    <col min="12291" max="12291" width="10.85546875" style="88"/>
    <col min="12292" max="12292" width="31.140625" style="88" customWidth="1"/>
    <col min="12293" max="12293" width="70.140625" style="88" customWidth="1"/>
    <col min="12294" max="12294" width="17.42578125" style="88" customWidth="1"/>
    <col min="12295" max="12296" width="21.85546875" style="88" customWidth="1"/>
    <col min="12297" max="12297" width="19.42578125" style="88" customWidth="1"/>
    <col min="12298" max="12298" width="42" style="88" customWidth="1"/>
    <col min="12299" max="12544" width="10.85546875" style="88"/>
    <col min="12545" max="12545" width="72" style="88" bestFit="1" customWidth="1"/>
    <col min="12546" max="12546" width="78.5703125" style="88" customWidth="1"/>
    <col min="12547" max="12547" width="10.85546875" style="88"/>
    <col min="12548" max="12548" width="31.140625" style="88" customWidth="1"/>
    <col min="12549" max="12549" width="70.140625" style="88" customWidth="1"/>
    <col min="12550" max="12550" width="17.42578125" style="88" customWidth="1"/>
    <col min="12551" max="12552" width="21.85546875" style="88" customWidth="1"/>
    <col min="12553" max="12553" width="19.42578125" style="88" customWidth="1"/>
    <col min="12554" max="12554" width="42" style="88" customWidth="1"/>
    <col min="12555" max="12800" width="10.85546875" style="88"/>
    <col min="12801" max="12801" width="72" style="88" bestFit="1" customWidth="1"/>
    <col min="12802" max="12802" width="78.5703125" style="88" customWidth="1"/>
    <col min="12803" max="12803" width="10.85546875" style="88"/>
    <col min="12804" max="12804" width="31.140625" style="88" customWidth="1"/>
    <col min="12805" max="12805" width="70.140625" style="88" customWidth="1"/>
    <col min="12806" max="12806" width="17.42578125" style="88" customWidth="1"/>
    <col min="12807" max="12808" width="21.85546875" style="88" customWidth="1"/>
    <col min="12809" max="12809" width="19.42578125" style="88" customWidth="1"/>
    <col min="12810" max="12810" width="42" style="88" customWidth="1"/>
    <col min="12811" max="13056" width="10.85546875" style="88"/>
    <col min="13057" max="13057" width="72" style="88" bestFit="1" customWidth="1"/>
    <col min="13058" max="13058" width="78.5703125" style="88" customWidth="1"/>
    <col min="13059" max="13059" width="10.85546875" style="88"/>
    <col min="13060" max="13060" width="31.140625" style="88" customWidth="1"/>
    <col min="13061" max="13061" width="70.140625" style="88" customWidth="1"/>
    <col min="13062" max="13062" width="17.42578125" style="88" customWidth="1"/>
    <col min="13063" max="13064" width="21.85546875" style="88" customWidth="1"/>
    <col min="13065" max="13065" width="19.42578125" style="88" customWidth="1"/>
    <col min="13066" max="13066" width="42" style="88" customWidth="1"/>
    <col min="13067" max="13312" width="10.85546875" style="88"/>
    <col min="13313" max="13313" width="72" style="88" bestFit="1" customWidth="1"/>
    <col min="13314" max="13314" width="78.5703125" style="88" customWidth="1"/>
    <col min="13315" max="13315" width="10.85546875" style="88"/>
    <col min="13316" max="13316" width="31.140625" style="88" customWidth="1"/>
    <col min="13317" max="13317" width="70.140625" style="88" customWidth="1"/>
    <col min="13318" max="13318" width="17.42578125" style="88" customWidth="1"/>
    <col min="13319" max="13320" width="21.85546875" style="88" customWidth="1"/>
    <col min="13321" max="13321" width="19.42578125" style="88" customWidth="1"/>
    <col min="13322" max="13322" width="42" style="88" customWidth="1"/>
    <col min="13323" max="13568" width="10.85546875" style="88"/>
    <col min="13569" max="13569" width="72" style="88" bestFit="1" customWidth="1"/>
    <col min="13570" max="13570" width="78.5703125" style="88" customWidth="1"/>
    <col min="13571" max="13571" width="10.85546875" style="88"/>
    <col min="13572" max="13572" width="31.140625" style="88" customWidth="1"/>
    <col min="13573" max="13573" width="70.140625" style="88" customWidth="1"/>
    <col min="13574" max="13574" width="17.42578125" style="88" customWidth="1"/>
    <col min="13575" max="13576" width="21.85546875" style="88" customWidth="1"/>
    <col min="13577" max="13577" width="19.42578125" style="88" customWidth="1"/>
    <col min="13578" max="13578" width="42" style="88" customWidth="1"/>
    <col min="13579" max="13824" width="10.85546875" style="88"/>
    <col min="13825" max="13825" width="72" style="88" bestFit="1" customWidth="1"/>
    <col min="13826" max="13826" width="78.5703125" style="88" customWidth="1"/>
    <col min="13827" max="13827" width="10.85546875" style="88"/>
    <col min="13828" max="13828" width="31.140625" style="88" customWidth="1"/>
    <col min="13829" max="13829" width="70.140625" style="88" customWidth="1"/>
    <col min="13830" max="13830" width="17.42578125" style="88" customWidth="1"/>
    <col min="13831" max="13832" width="21.85546875" style="88" customWidth="1"/>
    <col min="13833" max="13833" width="19.42578125" style="88" customWidth="1"/>
    <col min="13834" max="13834" width="42" style="88" customWidth="1"/>
    <col min="13835" max="14080" width="10.85546875" style="88"/>
    <col min="14081" max="14081" width="72" style="88" bestFit="1" customWidth="1"/>
    <col min="14082" max="14082" width="78.5703125" style="88" customWidth="1"/>
    <col min="14083" max="14083" width="10.85546875" style="88"/>
    <col min="14084" max="14084" width="31.140625" style="88" customWidth="1"/>
    <col min="14085" max="14085" width="70.140625" style="88" customWidth="1"/>
    <col min="14086" max="14086" width="17.42578125" style="88" customWidth="1"/>
    <col min="14087" max="14088" width="21.85546875" style="88" customWidth="1"/>
    <col min="14089" max="14089" width="19.42578125" style="88" customWidth="1"/>
    <col min="14090" max="14090" width="42" style="88" customWidth="1"/>
    <col min="14091" max="14336" width="10.85546875" style="88"/>
    <col min="14337" max="14337" width="72" style="88" bestFit="1" customWidth="1"/>
    <col min="14338" max="14338" width="78.5703125" style="88" customWidth="1"/>
    <col min="14339" max="14339" width="10.85546875" style="88"/>
    <col min="14340" max="14340" width="31.140625" style="88" customWidth="1"/>
    <col min="14341" max="14341" width="70.140625" style="88" customWidth="1"/>
    <col min="14342" max="14342" width="17.42578125" style="88" customWidth="1"/>
    <col min="14343" max="14344" width="21.85546875" style="88" customWidth="1"/>
    <col min="14345" max="14345" width="19.42578125" style="88" customWidth="1"/>
    <col min="14346" max="14346" width="42" style="88" customWidth="1"/>
    <col min="14347" max="14592" width="10.85546875" style="88"/>
    <col min="14593" max="14593" width="72" style="88" bestFit="1" customWidth="1"/>
    <col min="14594" max="14594" width="78.5703125" style="88" customWidth="1"/>
    <col min="14595" max="14595" width="10.85546875" style="88"/>
    <col min="14596" max="14596" width="31.140625" style="88" customWidth="1"/>
    <col min="14597" max="14597" width="70.140625" style="88" customWidth="1"/>
    <col min="14598" max="14598" width="17.42578125" style="88" customWidth="1"/>
    <col min="14599" max="14600" width="21.85546875" style="88" customWidth="1"/>
    <col min="14601" max="14601" width="19.42578125" style="88" customWidth="1"/>
    <col min="14602" max="14602" width="42" style="88" customWidth="1"/>
    <col min="14603" max="14848" width="10.85546875" style="88"/>
    <col min="14849" max="14849" width="72" style="88" bestFit="1" customWidth="1"/>
    <col min="14850" max="14850" width="78.5703125" style="88" customWidth="1"/>
    <col min="14851" max="14851" width="10.85546875" style="88"/>
    <col min="14852" max="14852" width="31.140625" style="88" customWidth="1"/>
    <col min="14853" max="14853" width="70.140625" style="88" customWidth="1"/>
    <col min="14854" max="14854" width="17.42578125" style="88" customWidth="1"/>
    <col min="14855" max="14856" width="21.85546875" style="88" customWidth="1"/>
    <col min="14857" max="14857" width="19.42578125" style="88" customWidth="1"/>
    <col min="14858" max="14858" width="42" style="88" customWidth="1"/>
    <col min="14859" max="15104" width="10.85546875" style="88"/>
    <col min="15105" max="15105" width="72" style="88" bestFit="1" customWidth="1"/>
    <col min="15106" max="15106" width="78.5703125" style="88" customWidth="1"/>
    <col min="15107" max="15107" width="10.85546875" style="88"/>
    <col min="15108" max="15108" width="31.140625" style="88" customWidth="1"/>
    <col min="15109" max="15109" width="70.140625" style="88" customWidth="1"/>
    <col min="15110" max="15110" width="17.42578125" style="88" customWidth="1"/>
    <col min="15111" max="15112" width="21.85546875" style="88" customWidth="1"/>
    <col min="15113" max="15113" width="19.42578125" style="88" customWidth="1"/>
    <col min="15114" max="15114" width="42" style="88" customWidth="1"/>
    <col min="15115" max="15360" width="10.85546875" style="88"/>
    <col min="15361" max="15361" width="72" style="88" bestFit="1" customWidth="1"/>
    <col min="15362" max="15362" width="78.5703125" style="88" customWidth="1"/>
    <col min="15363" max="15363" width="10.85546875" style="88"/>
    <col min="15364" max="15364" width="31.140625" style="88" customWidth="1"/>
    <col min="15365" max="15365" width="70.140625" style="88" customWidth="1"/>
    <col min="15366" max="15366" width="17.42578125" style="88" customWidth="1"/>
    <col min="15367" max="15368" width="21.85546875" style="88" customWidth="1"/>
    <col min="15369" max="15369" width="19.42578125" style="88" customWidth="1"/>
    <col min="15370" max="15370" width="42" style="88" customWidth="1"/>
    <col min="15371" max="15616" width="10.85546875" style="88"/>
    <col min="15617" max="15617" width="72" style="88" bestFit="1" customWidth="1"/>
    <col min="15618" max="15618" width="78.5703125" style="88" customWidth="1"/>
    <col min="15619" max="15619" width="10.85546875" style="88"/>
    <col min="15620" max="15620" width="31.140625" style="88" customWidth="1"/>
    <col min="15621" max="15621" width="70.140625" style="88" customWidth="1"/>
    <col min="15622" max="15622" width="17.42578125" style="88" customWidth="1"/>
    <col min="15623" max="15624" width="21.85546875" style="88" customWidth="1"/>
    <col min="15625" max="15625" width="19.42578125" style="88" customWidth="1"/>
    <col min="15626" max="15626" width="42" style="88" customWidth="1"/>
    <col min="15627" max="15872" width="10.85546875" style="88"/>
    <col min="15873" max="15873" width="72" style="88" bestFit="1" customWidth="1"/>
    <col min="15874" max="15874" width="78.5703125" style="88" customWidth="1"/>
    <col min="15875" max="15875" width="10.85546875" style="88"/>
    <col min="15876" max="15876" width="31.140625" style="88" customWidth="1"/>
    <col min="15877" max="15877" width="70.140625" style="88" customWidth="1"/>
    <col min="15878" max="15878" width="17.42578125" style="88" customWidth="1"/>
    <col min="15879" max="15880" width="21.85546875" style="88" customWidth="1"/>
    <col min="15881" max="15881" width="19.42578125" style="88" customWidth="1"/>
    <col min="15882" max="15882" width="42" style="88" customWidth="1"/>
    <col min="15883" max="16128" width="10.85546875" style="88"/>
    <col min="16129" max="16129" width="72" style="88" bestFit="1" customWidth="1"/>
    <col min="16130" max="16130" width="78.5703125" style="88" customWidth="1"/>
    <col min="16131" max="16131" width="10.85546875" style="88"/>
    <col min="16132" max="16132" width="31.140625" style="88" customWidth="1"/>
    <col min="16133" max="16133" width="70.140625" style="88" customWidth="1"/>
    <col min="16134" max="16134" width="17.42578125" style="88" customWidth="1"/>
    <col min="16135" max="16136" width="21.85546875" style="88" customWidth="1"/>
    <col min="16137" max="16137" width="19.42578125" style="88" customWidth="1"/>
    <col min="16138" max="16138" width="42" style="88" customWidth="1"/>
    <col min="16139" max="16384" width="10.85546875" style="88"/>
  </cols>
  <sheetData>
    <row r="1" spans="1:2" ht="25.5" customHeight="1" x14ac:dyDescent="0.25">
      <c r="A1" s="219" t="s">
        <v>73</v>
      </c>
      <c r="B1" s="220"/>
    </row>
    <row r="2" spans="1:2" ht="25.5" customHeight="1" x14ac:dyDescent="0.25">
      <c r="A2" s="221" t="s">
        <v>291</v>
      </c>
      <c r="B2" s="222"/>
    </row>
    <row r="3" spans="1:2" ht="15" x14ac:dyDescent="0.25">
      <c r="A3" s="89" t="s">
        <v>258</v>
      </c>
      <c r="B3" s="90" t="s">
        <v>257</v>
      </c>
    </row>
    <row r="4" spans="1:2" ht="15" x14ac:dyDescent="0.25">
      <c r="A4" s="91" t="s">
        <v>4</v>
      </c>
      <c r="B4" s="92" t="s">
        <v>290</v>
      </c>
    </row>
    <row r="5" spans="1:2" ht="15" x14ac:dyDescent="0.25">
      <c r="A5" s="91" t="s">
        <v>5</v>
      </c>
      <c r="B5" s="92" t="s">
        <v>256</v>
      </c>
    </row>
    <row r="6" spans="1:2" ht="103.5" x14ac:dyDescent="0.25">
      <c r="A6" s="91" t="s">
        <v>6</v>
      </c>
      <c r="B6" s="93" t="s">
        <v>376</v>
      </c>
    </row>
    <row r="7" spans="1:2" ht="40.5" customHeight="1" x14ac:dyDescent="0.25">
      <c r="A7" s="91" t="s">
        <v>10</v>
      </c>
      <c r="B7" s="94" t="s">
        <v>289</v>
      </c>
    </row>
    <row r="8" spans="1:2" ht="29.25" customHeight="1" x14ac:dyDescent="0.25">
      <c r="A8" s="91" t="s">
        <v>205</v>
      </c>
      <c r="B8" s="94" t="s">
        <v>252</v>
      </c>
    </row>
    <row r="9" spans="1:2" ht="38.25" customHeight="1" x14ac:dyDescent="0.25">
      <c r="A9" s="91" t="s">
        <v>11</v>
      </c>
      <c r="B9" s="94" t="s">
        <v>252</v>
      </c>
    </row>
    <row r="10" spans="1:2" ht="28.5" x14ac:dyDescent="0.25">
      <c r="A10" s="91" t="s">
        <v>206</v>
      </c>
      <c r="B10" s="95" t="s">
        <v>349</v>
      </c>
    </row>
    <row r="11" spans="1:2" ht="15" x14ac:dyDescent="0.25">
      <c r="A11" s="91" t="s">
        <v>207</v>
      </c>
      <c r="B11" s="95" t="s">
        <v>288</v>
      </c>
    </row>
    <row r="12" spans="1:2" ht="8.25" customHeight="1" x14ac:dyDescent="0.25">
      <c r="A12" s="96"/>
      <c r="B12" s="97"/>
    </row>
    <row r="13" spans="1:2" ht="15" x14ac:dyDescent="0.25">
      <c r="A13" s="91" t="s">
        <v>13</v>
      </c>
      <c r="B13" s="98" t="s">
        <v>287</v>
      </c>
    </row>
    <row r="14" spans="1:2" ht="15" x14ac:dyDescent="0.25">
      <c r="A14" s="91" t="s">
        <v>34</v>
      </c>
      <c r="B14" s="98" t="s">
        <v>286</v>
      </c>
    </row>
    <row r="15" spans="1:2" ht="28.5" x14ac:dyDescent="0.25">
      <c r="A15" s="91" t="s">
        <v>36</v>
      </c>
      <c r="B15" s="98" t="s">
        <v>285</v>
      </c>
    </row>
    <row r="16" spans="1:2" ht="15" x14ac:dyDescent="0.25">
      <c r="A16" s="91" t="s">
        <v>37</v>
      </c>
      <c r="B16" s="98" t="s">
        <v>284</v>
      </c>
    </row>
    <row r="17" spans="1:2" ht="8.25" customHeight="1" x14ac:dyDescent="0.25">
      <c r="A17" s="96"/>
      <c r="B17" s="99"/>
    </row>
    <row r="18" spans="1:2" ht="42.75" x14ac:dyDescent="0.25">
      <c r="A18" s="91" t="s">
        <v>33</v>
      </c>
      <c r="B18" s="98" t="s">
        <v>283</v>
      </c>
    </row>
    <row r="19" spans="1:2" ht="28.5" x14ac:dyDescent="0.25">
      <c r="A19" s="91" t="s">
        <v>35</v>
      </c>
      <c r="B19" s="98" t="s">
        <v>282</v>
      </c>
    </row>
    <row r="20" spans="1:2" ht="42.75" x14ac:dyDescent="0.25">
      <c r="A20" s="91" t="s">
        <v>32</v>
      </c>
      <c r="B20" s="98" t="s">
        <v>281</v>
      </c>
    </row>
    <row r="21" spans="1:2" ht="28.5" x14ac:dyDescent="0.25">
      <c r="A21" s="91" t="s">
        <v>37</v>
      </c>
      <c r="B21" s="98" t="s">
        <v>280</v>
      </c>
    </row>
    <row r="22" spans="1:2" ht="8.25" customHeight="1" x14ac:dyDescent="0.25">
      <c r="A22" s="96"/>
      <c r="B22" s="99"/>
    </row>
    <row r="23" spans="1:2" ht="31.5" customHeight="1" x14ac:dyDescent="0.25">
      <c r="A23" s="91" t="s">
        <v>216</v>
      </c>
      <c r="B23" s="98" t="s">
        <v>279</v>
      </c>
    </row>
    <row r="24" spans="1:2" ht="15" x14ac:dyDescent="0.25">
      <c r="A24" s="91" t="s">
        <v>38</v>
      </c>
      <c r="B24" s="98" t="s">
        <v>278</v>
      </c>
    </row>
    <row r="25" spans="1:2" ht="19.7" customHeight="1" x14ac:dyDescent="0.25">
      <c r="A25" s="91" t="s">
        <v>277</v>
      </c>
      <c r="B25" s="98" t="s">
        <v>276</v>
      </c>
    </row>
    <row r="26" spans="1:2" ht="28.7" customHeight="1" x14ac:dyDescent="0.25">
      <c r="A26" s="91" t="s">
        <v>275</v>
      </c>
      <c r="B26" s="98" t="s">
        <v>375</v>
      </c>
    </row>
    <row r="27" spans="1:2" ht="20.45" customHeight="1" x14ac:dyDescent="0.25">
      <c r="A27" s="91" t="s">
        <v>274</v>
      </c>
      <c r="B27" s="98" t="s">
        <v>42</v>
      </c>
    </row>
    <row r="28" spans="1:2" ht="8.25" customHeight="1" x14ac:dyDescent="0.25">
      <c r="A28" s="96"/>
      <c r="B28" s="99"/>
    </row>
    <row r="29" spans="1:2" ht="28.5" x14ac:dyDescent="0.25">
      <c r="A29" s="91" t="s">
        <v>52</v>
      </c>
      <c r="B29" s="98" t="s">
        <v>352</v>
      </c>
    </row>
    <row r="30" spans="1:2" ht="42.75" x14ac:dyDescent="0.25">
      <c r="A30" s="91" t="s">
        <v>208</v>
      </c>
      <c r="B30" s="98" t="s">
        <v>273</v>
      </c>
    </row>
    <row r="31" spans="1:2" ht="42.75" x14ac:dyDescent="0.25">
      <c r="A31" s="91" t="s">
        <v>47</v>
      </c>
      <c r="B31" s="98" t="s">
        <v>272</v>
      </c>
    </row>
    <row r="32" spans="1:2" ht="28.5" x14ac:dyDescent="0.25">
      <c r="A32" s="91" t="s">
        <v>50</v>
      </c>
      <c r="B32" s="98" t="s">
        <v>271</v>
      </c>
    </row>
    <row r="33" spans="1:2" ht="57" x14ac:dyDescent="0.25">
      <c r="A33" s="91" t="s">
        <v>43</v>
      </c>
      <c r="B33" s="98" t="s">
        <v>270</v>
      </c>
    </row>
    <row r="34" spans="1:2" ht="85.35" customHeight="1" x14ac:dyDescent="0.25">
      <c r="A34" s="100" t="s">
        <v>44</v>
      </c>
      <c r="B34" s="98" t="s">
        <v>269</v>
      </c>
    </row>
    <row r="35" spans="1:2" ht="81.599999999999994" customHeight="1" x14ac:dyDescent="0.25">
      <c r="A35" s="100" t="s">
        <v>45</v>
      </c>
      <c r="B35" s="98" t="s">
        <v>268</v>
      </c>
    </row>
    <row r="36" spans="1:2" ht="54" customHeight="1" x14ac:dyDescent="0.25">
      <c r="A36" s="100" t="s">
        <v>46</v>
      </c>
      <c r="B36" s="98" t="s">
        <v>267</v>
      </c>
    </row>
    <row r="37" spans="1:2" ht="8.25" customHeight="1" x14ac:dyDescent="0.25">
      <c r="A37" s="101"/>
      <c r="B37" s="99"/>
    </row>
    <row r="38" spans="1:2" ht="71.25" x14ac:dyDescent="0.25">
      <c r="A38" s="100" t="s">
        <v>210</v>
      </c>
      <c r="B38" s="98" t="s">
        <v>266</v>
      </c>
    </row>
    <row r="39" spans="1:2" ht="42.75" x14ac:dyDescent="0.25">
      <c r="A39" s="100" t="s">
        <v>265</v>
      </c>
      <c r="B39" s="98" t="s">
        <v>264</v>
      </c>
    </row>
    <row r="40" spans="1:2" ht="28.5" x14ac:dyDescent="0.25">
      <c r="A40" s="100" t="s">
        <v>263</v>
      </c>
      <c r="B40" s="98" t="s">
        <v>262</v>
      </c>
    </row>
    <row r="41" spans="1:2" ht="71.25" x14ac:dyDescent="0.25">
      <c r="A41" s="100" t="s">
        <v>261</v>
      </c>
      <c r="B41" s="98" t="s">
        <v>260</v>
      </c>
    </row>
    <row r="42" spans="1:2" ht="28.5" x14ac:dyDescent="0.25">
      <c r="A42" s="91" t="s">
        <v>71</v>
      </c>
      <c r="B42" s="98" t="s">
        <v>220</v>
      </c>
    </row>
    <row r="43" spans="1:2" ht="15" x14ac:dyDescent="0.25">
      <c r="A43" s="100"/>
      <c r="B43" s="102"/>
    </row>
    <row r="44" spans="1:2" ht="25.5" customHeight="1" x14ac:dyDescent="0.25">
      <c r="A44" s="221" t="s">
        <v>259</v>
      </c>
      <c r="B44" s="222"/>
    </row>
    <row r="45" spans="1:2" ht="15" x14ac:dyDescent="0.25">
      <c r="A45" s="89" t="s">
        <v>258</v>
      </c>
      <c r="B45" s="90" t="s">
        <v>257</v>
      </c>
    </row>
    <row r="46" spans="1:2" ht="15" x14ac:dyDescent="0.25">
      <c r="A46" s="91" t="s">
        <v>5</v>
      </c>
      <c r="B46" s="92" t="s">
        <v>256</v>
      </c>
    </row>
    <row r="47" spans="1:2" ht="103.5" x14ac:dyDescent="0.25">
      <c r="A47" s="91" t="s">
        <v>6</v>
      </c>
      <c r="B47" s="93" t="s">
        <v>376</v>
      </c>
    </row>
    <row r="48" spans="1:2" ht="15" x14ac:dyDescent="0.25">
      <c r="A48" s="91" t="s">
        <v>255</v>
      </c>
      <c r="B48" s="103" t="s">
        <v>254</v>
      </c>
    </row>
    <row r="49" spans="1:2" ht="37.5" customHeight="1" x14ac:dyDescent="0.25">
      <c r="A49" s="91" t="s">
        <v>253</v>
      </c>
      <c r="B49" s="103" t="s">
        <v>252</v>
      </c>
    </row>
    <row r="50" spans="1:2" ht="28.5" x14ac:dyDescent="0.25">
      <c r="A50" s="91" t="s">
        <v>83</v>
      </c>
      <c r="B50" s="103" t="s">
        <v>251</v>
      </c>
    </row>
    <row r="51" spans="1:2" ht="42.75" x14ac:dyDescent="0.25">
      <c r="A51" s="91" t="s">
        <v>250</v>
      </c>
      <c r="B51" s="104" t="s">
        <v>249</v>
      </c>
    </row>
    <row r="52" spans="1:2" ht="42.75" x14ac:dyDescent="0.25">
      <c r="A52" s="91" t="s">
        <v>185</v>
      </c>
      <c r="B52" s="104" t="s">
        <v>248</v>
      </c>
    </row>
    <row r="53" spans="1:2" ht="15" x14ac:dyDescent="0.25">
      <c r="A53" s="91" t="s">
        <v>85</v>
      </c>
      <c r="B53" s="104" t="s">
        <v>247</v>
      </c>
    </row>
    <row r="54" spans="1:2" ht="71.25" x14ac:dyDescent="0.25">
      <c r="A54" s="91" t="s">
        <v>86</v>
      </c>
      <c r="B54" s="104" t="s">
        <v>246</v>
      </c>
    </row>
    <row r="55" spans="1:2" ht="60" x14ac:dyDescent="0.25">
      <c r="A55" s="100" t="s">
        <v>245</v>
      </c>
      <c r="B55" s="104" t="s">
        <v>244</v>
      </c>
    </row>
    <row r="56" spans="1:2" ht="28.5" x14ac:dyDescent="0.25">
      <c r="A56" s="91" t="s">
        <v>152</v>
      </c>
      <c r="B56" s="104" t="s">
        <v>243</v>
      </c>
    </row>
    <row r="57" spans="1:2" ht="99.75" x14ac:dyDescent="0.25">
      <c r="A57" s="91" t="s">
        <v>87</v>
      </c>
      <c r="B57" s="104" t="s">
        <v>242</v>
      </c>
    </row>
    <row r="58" spans="1:2" ht="15" x14ac:dyDescent="0.25">
      <c r="A58" s="91" t="s">
        <v>88</v>
      </c>
      <c r="B58" s="104" t="s">
        <v>241</v>
      </c>
    </row>
    <row r="59" spans="1:2" ht="28.5" x14ac:dyDescent="0.25">
      <c r="A59" s="91" t="s">
        <v>89</v>
      </c>
      <c r="B59" s="104" t="s">
        <v>240</v>
      </c>
    </row>
    <row r="60" spans="1:2" ht="28.5" x14ac:dyDescent="0.25">
      <c r="A60" s="91" t="s">
        <v>90</v>
      </c>
      <c r="B60" s="104" t="s">
        <v>239</v>
      </c>
    </row>
    <row r="61" spans="1:2" ht="28.5" x14ac:dyDescent="0.25">
      <c r="A61" s="91" t="s">
        <v>91</v>
      </c>
      <c r="B61" s="104" t="s">
        <v>238</v>
      </c>
    </row>
    <row r="62" spans="1:2" ht="28.5" x14ac:dyDescent="0.25">
      <c r="A62" s="91" t="s">
        <v>92</v>
      </c>
      <c r="B62" s="104" t="s">
        <v>237</v>
      </c>
    </row>
    <row r="63" spans="1:2" ht="42.75" x14ac:dyDescent="0.25">
      <c r="A63" s="91" t="s">
        <v>29</v>
      </c>
      <c r="B63" s="104" t="s">
        <v>348</v>
      </c>
    </row>
    <row r="64" spans="1:2" ht="79.5" customHeight="1" x14ac:dyDescent="0.25">
      <c r="A64" s="91" t="s">
        <v>28</v>
      </c>
      <c r="B64" s="104" t="s">
        <v>236</v>
      </c>
    </row>
    <row r="65" spans="1:2" ht="114" x14ac:dyDescent="0.25">
      <c r="A65" s="91" t="s">
        <v>76</v>
      </c>
      <c r="B65" s="104" t="s">
        <v>351</v>
      </c>
    </row>
    <row r="66" spans="1:2" ht="28.5" x14ac:dyDescent="0.25">
      <c r="A66" s="91" t="s">
        <v>77</v>
      </c>
      <c r="B66" s="104" t="s">
        <v>235</v>
      </c>
    </row>
    <row r="67" spans="1:2" ht="171" x14ac:dyDescent="0.25">
      <c r="A67" s="91" t="s">
        <v>78</v>
      </c>
      <c r="B67" s="104" t="s">
        <v>353</v>
      </c>
    </row>
    <row r="68" spans="1:2" ht="28.5" x14ac:dyDescent="0.25">
      <c r="A68" s="91" t="s">
        <v>79</v>
      </c>
      <c r="B68" s="104" t="s">
        <v>234</v>
      </c>
    </row>
    <row r="69" spans="1:2" ht="30" x14ac:dyDescent="0.25">
      <c r="A69" s="100" t="s">
        <v>233</v>
      </c>
      <c r="B69" s="104" t="s">
        <v>232</v>
      </c>
    </row>
    <row r="70" spans="1:2" ht="25.5" customHeight="1" x14ac:dyDescent="0.25">
      <c r="A70" s="221" t="s">
        <v>231</v>
      </c>
      <c r="B70" s="222"/>
    </row>
    <row r="71" spans="1:2" ht="15" x14ac:dyDescent="0.25">
      <c r="A71" s="223" t="s">
        <v>230</v>
      </c>
      <c r="B71" s="224"/>
    </row>
    <row r="72" spans="1:2" ht="72" customHeight="1" x14ac:dyDescent="0.25">
      <c r="A72" s="217" t="s">
        <v>350</v>
      </c>
      <c r="B72" s="218"/>
    </row>
    <row r="73" spans="1:2" ht="28.5" x14ac:dyDescent="0.25">
      <c r="A73" s="91" t="s">
        <v>229</v>
      </c>
      <c r="B73" s="104" t="s">
        <v>228</v>
      </c>
    </row>
    <row r="74" spans="1:2" ht="42.75" x14ac:dyDescent="0.25">
      <c r="A74" s="100" t="s">
        <v>227</v>
      </c>
      <c r="B74" s="104" t="s">
        <v>226</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7370-E96B-4642-AE3D-82B176DB9455}">
  <sheetPr>
    <tabColor theme="7" tint="0.39997558519241921"/>
    <pageSetUpPr fitToPage="1"/>
  </sheetPr>
  <dimension ref="A1:AO49"/>
  <sheetViews>
    <sheetView showGridLines="0" topLeftCell="A40" zoomScale="60" zoomScaleNormal="60" workbookViewId="0">
      <selection activeCell="AI47" sqref="AI47"/>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320</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403</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615200000</v>
      </c>
      <c r="Y22" s="203">
        <v>0</v>
      </c>
      <c r="Z22" s="203">
        <v>0</v>
      </c>
      <c r="AA22" s="203">
        <v>0</v>
      </c>
      <c r="AB22" s="203">
        <v>99800000</v>
      </c>
      <c r="AC22" s="203">
        <f>SUM(Q22:AB22)</f>
        <v>715000000</v>
      </c>
      <c r="AD22" s="123"/>
      <c r="AE22" s="205"/>
      <c r="AF22" s="50"/>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c r="AD23" s="59">
        <f>AC23/SUM(W22:AB22)</f>
        <v>0</v>
      </c>
      <c r="AE23" s="62">
        <f>AC23/AC22</f>
        <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v>0</v>
      </c>
      <c r="Y24" s="203">
        <v>114860000</v>
      </c>
      <c r="Z24" s="203">
        <v>125085000</v>
      </c>
      <c r="AA24" s="203">
        <v>125085000</v>
      </c>
      <c r="AB24" s="203">
        <f>+AA24*2+99800000</f>
        <v>349970000</v>
      </c>
      <c r="AC24" s="203">
        <f>SUM(Q24:AB24)</f>
        <v>715000000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c r="Y25" s="65"/>
      <c r="Z25" s="65"/>
      <c r="AA25" s="65"/>
      <c r="AB25" s="65"/>
      <c r="AC25" s="65"/>
      <c r="AD25" s="65">
        <f>AC25/SUM(W24:AB24)</f>
        <v>0</v>
      </c>
      <c r="AE25" s="206">
        <f>AC25/AC24</f>
        <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59.1" customHeight="1" x14ac:dyDescent="0.25">
      <c r="A35" s="245" t="s">
        <v>403</v>
      </c>
      <c r="B35" s="367">
        <f>SUM(B41:B48)</f>
        <v>0.1</v>
      </c>
      <c r="C35" s="75" t="s">
        <v>47</v>
      </c>
      <c r="D35" s="74"/>
      <c r="E35" s="74"/>
      <c r="F35" s="74"/>
      <c r="G35" s="74"/>
      <c r="H35" s="74"/>
      <c r="I35" s="74"/>
      <c r="J35" s="74">
        <v>4</v>
      </c>
      <c r="K35" s="74">
        <v>4</v>
      </c>
      <c r="L35" s="74">
        <v>4</v>
      </c>
      <c r="M35" s="74">
        <v>4</v>
      </c>
      <c r="N35" s="74">
        <v>4</v>
      </c>
      <c r="O35" s="74">
        <v>4</v>
      </c>
      <c r="P35" s="209">
        <f>MAX(J35:O35)</f>
        <v>4</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59.1" customHeight="1" thickBot="1" x14ac:dyDescent="0.3">
      <c r="A36" s="246"/>
      <c r="B36" s="366"/>
      <c r="C36" s="76" t="s">
        <v>50</v>
      </c>
      <c r="D36" s="166"/>
      <c r="E36" s="166"/>
      <c r="F36" s="166"/>
      <c r="G36" s="77"/>
      <c r="H36" s="77"/>
      <c r="I36" s="77"/>
      <c r="J36" s="77"/>
      <c r="K36" s="77"/>
      <c r="L36" s="77"/>
      <c r="M36" s="77"/>
      <c r="N36" s="77"/>
      <c r="O36" s="77"/>
      <c r="P36" s="207">
        <f>MAX(J36:O36)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75.599999999999994" customHeight="1" x14ac:dyDescent="0.25">
      <c r="A41" s="240" t="s">
        <v>556</v>
      </c>
      <c r="B41" s="242">
        <v>0.02</v>
      </c>
      <c r="C41" s="80" t="s">
        <v>47</v>
      </c>
      <c r="D41" s="81"/>
      <c r="E41" s="81"/>
      <c r="F41" s="81"/>
      <c r="G41" s="81"/>
      <c r="H41" s="81"/>
      <c r="I41" s="81"/>
      <c r="J41" s="212">
        <v>0.16</v>
      </c>
      <c r="K41" s="212">
        <v>0.16</v>
      </c>
      <c r="L41" s="212">
        <v>0.17</v>
      </c>
      <c r="M41" s="212">
        <v>0.17</v>
      </c>
      <c r="N41" s="212">
        <v>0.17</v>
      </c>
      <c r="O41" s="212">
        <v>0.17</v>
      </c>
      <c r="P41" s="82">
        <f t="shared" ref="P41:P44" si="1">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75.599999999999994" customHeight="1" x14ac:dyDescent="0.25">
      <c r="A42" s="244"/>
      <c r="B42" s="242"/>
      <c r="C42" s="84" t="s">
        <v>50</v>
      </c>
      <c r="D42" s="85"/>
      <c r="E42" s="85"/>
      <c r="F42" s="85"/>
      <c r="G42" s="85"/>
      <c r="H42" s="85"/>
      <c r="I42" s="85"/>
      <c r="J42" s="85"/>
      <c r="K42" s="85"/>
      <c r="L42" s="85"/>
      <c r="M42" s="85"/>
      <c r="N42" s="85"/>
      <c r="O42" s="85"/>
      <c r="P42" s="82">
        <f t="shared" si="1"/>
        <v>0</v>
      </c>
      <c r="Q42" s="236"/>
      <c r="R42" s="237"/>
      <c r="S42" s="237"/>
      <c r="T42" s="237"/>
      <c r="U42" s="237"/>
      <c r="V42" s="237"/>
      <c r="W42" s="237"/>
      <c r="X42" s="239"/>
      <c r="Y42" s="236"/>
      <c r="Z42" s="237"/>
      <c r="AA42" s="237"/>
      <c r="AB42" s="237"/>
      <c r="AC42" s="237"/>
      <c r="AD42" s="237"/>
      <c r="AE42" s="238"/>
    </row>
    <row r="43" spans="1:41" ht="63.6" customHeight="1" x14ac:dyDescent="0.25">
      <c r="A43" s="240" t="s">
        <v>557</v>
      </c>
      <c r="B43" s="242">
        <v>0.03</v>
      </c>
      <c r="C43" s="80" t="s">
        <v>47</v>
      </c>
      <c r="D43" s="81"/>
      <c r="E43" s="81"/>
      <c r="F43" s="81"/>
      <c r="G43" s="81"/>
      <c r="H43" s="81"/>
      <c r="I43" s="81"/>
      <c r="J43" s="212">
        <v>0.16</v>
      </c>
      <c r="K43" s="212">
        <v>0.16</v>
      </c>
      <c r="L43" s="212">
        <v>0.17</v>
      </c>
      <c r="M43" s="212">
        <v>0.17</v>
      </c>
      <c r="N43" s="212">
        <v>0.17</v>
      </c>
      <c r="O43" s="212">
        <v>0.17</v>
      </c>
      <c r="P43" s="82">
        <f t="shared" si="1"/>
        <v>1</v>
      </c>
      <c r="Q43" s="225" t="s">
        <v>221</v>
      </c>
      <c r="R43" s="226"/>
      <c r="S43" s="226"/>
      <c r="T43" s="226"/>
      <c r="U43" s="226"/>
      <c r="V43" s="226"/>
      <c r="W43" s="226"/>
      <c r="X43" s="227"/>
      <c r="Y43" s="225" t="s">
        <v>220</v>
      </c>
      <c r="Z43" s="226"/>
      <c r="AA43" s="226"/>
      <c r="AB43" s="226"/>
      <c r="AC43" s="226"/>
      <c r="AD43" s="226"/>
      <c r="AE43" s="231"/>
    </row>
    <row r="44" spans="1:41" ht="63.6" customHeight="1" x14ac:dyDescent="0.25">
      <c r="A44" s="244"/>
      <c r="B44" s="242"/>
      <c r="C44" s="84" t="s">
        <v>50</v>
      </c>
      <c r="D44" s="85"/>
      <c r="E44" s="85"/>
      <c r="F44" s="85"/>
      <c r="G44" s="85"/>
      <c r="H44" s="85"/>
      <c r="I44" s="85"/>
      <c r="J44" s="85"/>
      <c r="K44" s="85"/>
      <c r="L44" s="85"/>
      <c r="M44" s="85"/>
      <c r="N44" s="85"/>
      <c r="O44" s="85"/>
      <c r="P44" s="82">
        <f t="shared" si="1"/>
        <v>0</v>
      </c>
      <c r="Q44" s="236"/>
      <c r="R44" s="237"/>
      <c r="S44" s="237"/>
      <c r="T44" s="237"/>
      <c r="U44" s="237"/>
      <c r="V44" s="237"/>
      <c r="W44" s="237"/>
      <c r="X44" s="239"/>
      <c r="Y44" s="236"/>
      <c r="Z44" s="237"/>
      <c r="AA44" s="237"/>
      <c r="AB44" s="237"/>
      <c r="AC44" s="237"/>
      <c r="AD44" s="237"/>
      <c r="AE44" s="238"/>
    </row>
    <row r="45" spans="1:41" ht="36.6" customHeight="1" x14ac:dyDescent="0.25">
      <c r="A45" s="240" t="s">
        <v>558</v>
      </c>
      <c r="B45" s="242">
        <v>0.03</v>
      </c>
      <c r="C45" s="80" t="s">
        <v>47</v>
      </c>
      <c r="D45" s="81"/>
      <c r="E45" s="81"/>
      <c r="F45" s="81"/>
      <c r="G45" s="81"/>
      <c r="H45" s="81"/>
      <c r="I45" s="81"/>
      <c r="J45" s="212">
        <v>0.16</v>
      </c>
      <c r="K45" s="212">
        <v>0.16</v>
      </c>
      <c r="L45" s="212">
        <v>0.17</v>
      </c>
      <c r="M45" s="212">
        <v>0.17</v>
      </c>
      <c r="N45" s="212">
        <v>0.17</v>
      </c>
      <c r="O45" s="212">
        <v>0.17</v>
      </c>
      <c r="P45" s="82">
        <f t="shared" ref="P45:P48" si="2">SUM(D45:O45)</f>
        <v>1</v>
      </c>
      <c r="Q45" s="225" t="s">
        <v>221</v>
      </c>
      <c r="R45" s="226"/>
      <c r="S45" s="226"/>
      <c r="T45" s="226"/>
      <c r="U45" s="226"/>
      <c r="V45" s="226"/>
      <c r="W45" s="226"/>
      <c r="X45" s="227"/>
      <c r="Y45" s="225" t="s">
        <v>220</v>
      </c>
      <c r="Z45" s="226"/>
      <c r="AA45" s="226"/>
      <c r="AB45" s="226"/>
      <c r="AC45" s="226"/>
      <c r="AD45" s="226"/>
      <c r="AE45" s="231"/>
    </row>
    <row r="46" spans="1:41" ht="36.6" customHeight="1" x14ac:dyDescent="0.25">
      <c r="A46" s="244"/>
      <c r="B46" s="242"/>
      <c r="C46" s="84" t="s">
        <v>50</v>
      </c>
      <c r="D46" s="85"/>
      <c r="E46" s="85"/>
      <c r="F46" s="85"/>
      <c r="G46" s="85"/>
      <c r="H46" s="85"/>
      <c r="I46" s="85"/>
      <c r="J46" s="85"/>
      <c r="K46" s="85"/>
      <c r="L46" s="85"/>
      <c r="M46" s="85"/>
      <c r="N46" s="85"/>
      <c r="O46" s="85"/>
      <c r="P46" s="82">
        <f t="shared" si="2"/>
        <v>0</v>
      </c>
      <c r="Q46" s="236"/>
      <c r="R46" s="237"/>
      <c r="S46" s="237"/>
      <c r="T46" s="237"/>
      <c r="U46" s="237"/>
      <c r="V46" s="237"/>
      <c r="W46" s="237"/>
      <c r="X46" s="239"/>
      <c r="Y46" s="236"/>
      <c r="Z46" s="237"/>
      <c r="AA46" s="237"/>
      <c r="AB46" s="237"/>
      <c r="AC46" s="237"/>
      <c r="AD46" s="237"/>
      <c r="AE46" s="238"/>
    </row>
    <row r="47" spans="1:41" ht="54.6" customHeight="1" x14ac:dyDescent="0.25">
      <c r="A47" s="240" t="s">
        <v>559</v>
      </c>
      <c r="B47" s="242">
        <v>0.02</v>
      </c>
      <c r="C47" s="80" t="s">
        <v>47</v>
      </c>
      <c r="D47" s="81"/>
      <c r="E47" s="81"/>
      <c r="F47" s="81"/>
      <c r="G47" s="81"/>
      <c r="H47" s="81"/>
      <c r="I47" s="81"/>
      <c r="J47" s="212">
        <v>0.16</v>
      </c>
      <c r="K47" s="212">
        <v>0.16</v>
      </c>
      <c r="L47" s="212">
        <v>0.17</v>
      </c>
      <c r="M47" s="212">
        <v>0.17</v>
      </c>
      <c r="N47" s="212">
        <v>0.17</v>
      </c>
      <c r="O47" s="212">
        <v>0.17</v>
      </c>
      <c r="P47" s="82">
        <f t="shared" si="2"/>
        <v>1</v>
      </c>
      <c r="Q47" s="225" t="s">
        <v>221</v>
      </c>
      <c r="R47" s="226"/>
      <c r="S47" s="226"/>
      <c r="T47" s="226"/>
      <c r="U47" s="226"/>
      <c r="V47" s="226"/>
      <c r="W47" s="226"/>
      <c r="X47" s="227"/>
      <c r="Y47" s="225" t="s">
        <v>220</v>
      </c>
      <c r="Z47" s="226"/>
      <c r="AA47" s="226"/>
      <c r="AB47" s="226"/>
      <c r="AC47" s="226"/>
      <c r="AD47" s="226"/>
      <c r="AE47" s="231"/>
    </row>
    <row r="48" spans="1:41" ht="54.6" customHeight="1" thickBot="1" x14ac:dyDescent="0.3">
      <c r="A48" s="241"/>
      <c r="B48" s="243"/>
      <c r="C48" s="76" t="s">
        <v>50</v>
      </c>
      <c r="D48" s="86"/>
      <c r="E48" s="86"/>
      <c r="F48" s="86"/>
      <c r="G48" s="86"/>
      <c r="H48" s="86"/>
      <c r="I48" s="86"/>
      <c r="J48" s="86"/>
      <c r="K48" s="86"/>
      <c r="L48" s="86"/>
      <c r="M48" s="86"/>
      <c r="N48" s="86"/>
      <c r="O48" s="86"/>
      <c r="P48" s="87">
        <f t="shared" si="2"/>
        <v>0</v>
      </c>
      <c r="Q48" s="228"/>
      <c r="R48" s="229"/>
      <c r="S48" s="229"/>
      <c r="T48" s="229"/>
      <c r="U48" s="229"/>
      <c r="V48" s="229"/>
      <c r="W48" s="229"/>
      <c r="X48" s="230"/>
      <c r="Y48" s="228"/>
      <c r="Z48" s="229"/>
      <c r="AA48" s="229"/>
      <c r="AB48" s="229"/>
      <c r="AC48" s="229"/>
      <c r="AD48" s="229"/>
      <c r="AE48" s="232"/>
    </row>
    <row r="49" spans="1:1" x14ac:dyDescent="0.25">
      <c r="A49" s="15" t="s">
        <v>72</v>
      </c>
    </row>
  </sheetData>
  <mergeCells count="83">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3 Q45 Q47" xr:uid="{73C02A45-F752-4932-8EA6-6C68301C7E9A}">
      <formula1>2000</formula1>
    </dataValidation>
    <dataValidation type="textLength" operator="lessThanOrEqual" allowBlank="1" showInputMessage="1" showErrorMessage="1" errorTitle="Máximo 2.000 caracteres" error="Máximo 2.000 caracteres" promptTitle="2.000 caracteres" sqref="Q30:Q31" xr:uid="{696E736E-E890-4C20-80B6-6D51B31C732B}">
      <formula1>2000</formula1>
    </dataValidation>
    <dataValidation type="list" allowBlank="1" showInputMessage="1" showErrorMessage="1" sqref="C7:C9" xr:uid="{681E75EB-8276-4C0C-AE21-6DC2057C0C7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3E40EC8E-119E-4F3A-9049-D8B9CCA51B59}">
          <x14:formula1>
            <xm:f>listas!$D$2:$D$15</xm:f>
          </x14:formula1>
          <xm:sqref>C11:AE13</xm:sqref>
        </x14:dataValidation>
        <x14:dataValidation type="list" allowBlank="1" showInputMessage="1" showErrorMessage="1" xr:uid="{DA83203F-5B6F-403A-9FB1-09241672AD7A}">
          <x14:formula1>
            <xm:f>listas!$A$2:$A$6</xm:f>
          </x14:formula1>
          <xm:sqref>C15:K15</xm:sqref>
        </x14:dataValidation>
        <x14:dataValidation type="list" allowBlank="1" showInputMessage="1" showErrorMessage="1" xr:uid="{2D55F0B2-0287-403D-8586-32222EC4D626}">
          <x14:formula1>
            <xm:f>listas!$B$2:$B$8</xm:f>
          </x14:formula1>
          <xm:sqref>R15:X15</xm:sqref>
        </x14:dataValidation>
        <x14:dataValidation type="list" allowBlank="1" showInputMessage="1" showErrorMessage="1" xr:uid="{C5AD4A8E-B8B6-43AD-8CA0-C719B030BB37}">
          <x14:formula1>
            <xm:f>listas!$C$2:$C$20</xm:f>
          </x14:formula1>
          <xm:sqref>AA15:AE15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22B5D-C86F-4FA0-BFD8-5850CCC98AC3}">
  <sheetPr>
    <tabColor theme="7" tint="0.39997558519241921"/>
    <pageSetUpPr fitToPage="1"/>
  </sheetPr>
  <dimension ref="A1:AO51"/>
  <sheetViews>
    <sheetView showGridLines="0" topLeftCell="A39" zoomScale="60" zoomScaleNormal="60" workbookViewId="0">
      <selection activeCell="I7" sqref="I7:J9"/>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320</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407</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573060000</v>
      </c>
      <c r="Y22" s="203">
        <v>0</v>
      </c>
      <c r="Z22" s="203">
        <v>0</v>
      </c>
      <c r="AA22" s="203">
        <v>0</v>
      </c>
      <c r="AB22" s="203">
        <v>59750000</v>
      </c>
      <c r="AC22" s="203">
        <f>SUM(Q22:AB22)</f>
        <v>632810000</v>
      </c>
      <c r="AD22" s="123"/>
      <c r="AE22" s="205"/>
      <c r="AF22" s="50"/>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c r="AD23" s="59">
        <f>AC23/SUM(W22:AB22)</f>
        <v>0</v>
      </c>
      <c r="AE23" s="62">
        <f>AC23/AC22</f>
        <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v>0</v>
      </c>
      <c r="Y24" s="203">
        <v>66812000</v>
      </c>
      <c r="Z24" s="203">
        <v>126562000</v>
      </c>
      <c r="AA24" s="203">
        <v>126562000</v>
      </c>
      <c r="AB24" s="203">
        <f>+AA24*2+59750000</f>
        <v>312874000</v>
      </c>
      <c r="AC24" s="203">
        <f>SUM(Q24:AB24)</f>
        <v>632810000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c r="Y25" s="65"/>
      <c r="Z25" s="65"/>
      <c r="AA25" s="65"/>
      <c r="AB25" s="65"/>
      <c r="AC25" s="65"/>
      <c r="AD25" s="65">
        <f>AC25/SUM(W24:AB24)</f>
        <v>0</v>
      </c>
      <c r="AE25" s="206">
        <f>AC25/AC24</f>
        <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57" customHeight="1" x14ac:dyDescent="0.25">
      <c r="A35" s="245" t="s">
        <v>407</v>
      </c>
      <c r="B35" s="247">
        <f>SUM(B41:B50)</f>
        <v>0.1</v>
      </c>
      <c r="C35" s="75" t="s">
        <v>47</v>
      </c>
      <c r="D35" s="74"/>
      <c r="E35" s="74"/>
      <c r="F35" s="74"/>
      <c r="G35" s="74"/>
      <c r="H35" s="74"/>
      <c r="I35" s="74"/>
      <c r="J35" s="74">
        <v>20</v>
      </c>
      <c r="K35" s="74">
        <v>20</v>
      </c>
      <c r="L35" s="74">
        <v>20</v>
      </c>
      <c r="M35" s="74">
        <v>20</v>
      </c>
      <c r="N35" s="74">
        <v>20</v>
      </c>
      <c r="O35" s="74">
        <v>20</v>
      </c>
      <c r="P35" s="209">
        <f>MAX(J35:O35)</f>
        <v>20</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57" customHeight="1" thickBot="1" x14ac:dyDescent="0.3">
      <c r="A36" s="246"/>
      <c r="B36" s="366"/>
      <c r="C36" s="76" t="s">
        <v>50</v>
      </c>
      <c r="D36" s="166"/>
      <c r="E36" s="166"/>
      <c r="F36" s="166"/>
      <c r="G36" s="77"/>
      <c r="H36" s="77"/>
      <c r="I36" s="77"/>
      <c r="J36" s="77"/>
      <c r="K36" s="77"/>
      <c r="L36" s="77"/>
      <c r="M36" s="77"/>
      <c r="N36" s="77"/>
      <c r="O36" s="77"/>
      <c r="P36" s="207">
        <f>MAX(J36:O36)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40.5" customHeight="1" x14ac:dyDescent="0.25">
      <c r="A41" s="240" t="s">
        <v>560</v>
      </c>
      <c r="B41" s="355">
        <v>0.02</v>
      </c>
      <c r="C41" s="80" t="s">
        <v>47</v>
      </c>
      <c r="D41" s="81"/>
      <c r="E41" s="81"/>
      <c r="F41" s="81"/>
      <c r="G41" s="81"/>
      <c r="H41" s="81"/>
      <c r="I41" s="81"/>
      <c r="J41" s="212">
        <v>0.16</v>
      </c>
      <c r="K41" s="212">
        <v>0.16</v>
      </c>
      <c r="L41" s="212">
        <v>0.17</v>
      </c>
      <c r="M41" s="212">
        <v>0.17</v>
      </c>
      <c r="N41" s="212">
        <v>0.17</v>
      </c>
      <c r="O41" s="212">
        <v>0.17</v>
      </c>
      <c r="P41" s="82">
        <f t="shared" ref="P41:P48" si="1">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40.5" customHeight="1" x14ac:dyDescent="0.25">
      <c r="A42" s="244"/>
      <c r="B42" s="355"/>
      <c r="C42" s="84" t="s">
        <v>50</v>
      </c>
      <c r="D42" s="85"/>
      <c r="E42" s="85"/>
      <c r="F42" s="85"/>
      <c r="G42" s="85"/>
      <c r="H42" s="85"/>
      <c r="I42" s="85"/>
      <c r="J42" s="85"/>
      <c r="K42" s="85"/>
      <c r="L42" s="85"/>
      <c r="M42" s="85"/>
      <c r="N42" s="85"/>
      <c r="O42" s="85"/>
      <c r="P42" s="82">
        <f t="shared" si="1"/>
        <v>0</v>
      </c>
      <c r="Q42" s="236"/>
      <c r="R42" s="237"/>
      <c r="S42" s="237"/>
      <c r="T42" s="237"/>
      <c r="U42" s="237"/>
      <c r="V42" s="237"/>
      <c r="W42" s="237"/>
      <c r="X42" s="239"/>
      <c r="Y42" s="236"/>
      <c r="Z42" s="237"/>
      <c r="AA42" s="237"/>
      <c r="AB42" s="237"/>
      <c r="AC42" s="237"/>
      <c r="AD42" s="237"/>
      <c r="AE42" s="238"/>
    </row>
    <row r="43" spans="1:41" ht="40.5" customHeight="1" x14ac:dyDescent="0.25">
      <c r="A43" s="240" t="s">
        <v>561</v>
      </c>
      <c r="B43" s="355">
        <v>0.02</v>
      </c>
      <c r="C43" s="80" t="s">
        <v>47</v>
      </c>
      <c r="D43" s="81"/>
      <c r="E43" s="81"/>
      <c r="F43" s="81"/>
      <c r="G43" s="81"/>
      <c r="H43" s="81"/>
      <c r="I43" s="81"/>
      <c r="J43" s="212">
        <v>0.16</v>
      </c>
      <c r="K43" s="212">
        <v>0.16</v>
      </c>
      <c r="L43" s="212">
        <v>0.17</v>
      </c>
      <c r="M43" s="212">
        <v>0.17</v>
      </c>
      <c r="N43" s="212">
        <v>0.17</v>
      </c>
      <c r="O43" s="212">
        <v>0.17</v>
      </c>
      <c r="P43" s="82">
        <f t="shared" si="1"/>
        <v>1</v>
      </c>
      <c r="Q43" s="225" t="s">
        <v>221</v>
      </c>
      <c r="R43" s="226"/>
      <c r="S43" s="226"/>
      <c r="T43" s="226"/>
      <c r="U43" s="226"/>
      <c r="V43" s="226"/>
      <c r="W43" s="226"/>
      <c r="X43" s="227"/>
      <c r="Y43" s="225" t="s">
        <v>220</v>
      </c>
      <c r="Z43" s="226"/>
      <c r="AA43" s="226"/>
      <c r="AB43" s="226"/>
      <c r="AC43" s="226"/>
      <c r="AD43" s="226"/>
      <c r="AE43" s="231"/>
    </row>
    <row r="44" spans="1:41" ht="40.5" customHeight="1" x14ac:dyDescent="0.25">
      <c r="A44" s="244"/>
      <c r="B44" s="355"/>
      <c r="C44" s="84" t="s">
        <v>50</v>
      </c>
      <c r="D44" s="85"/>
      <c r="E44" s="85"/>
      <c r="F44" s="85"/>
      <c r="G44" s="85"/>
      <c r="H44" s="85"/>
      <c r="I44" s="85"/>
      <c r="J44" s="85"/>
      <c r="K44" s="85"/>
      <c r="L44" s="85"/>
      <c r="M44" s="85"/>
      <c r="N44" s="85"/>
      <c r="O44" s="85"/>
      <c r="P44" s="82">
        <f t="shared" si="1"/>
        <v>0</v>
      </c>
      <c r="Q44" s="236"/>
      <c r="R44" s="237"/>
      <c r="S44" s="237"/>
      <c r="T44" s="237"/>
      <c r="U44" s="237"/>
      <c r="V44" s="237"/>
      <c r="W44" s="237"/>
      <c r="X44" s="239"/>
      <c r="Y44" s="236"/>
      <c r="Z44" s="237"/>
      <c r="AA44" s="237"/>
      <c r="AB44" s="237"/>
      <c r="AC44" s="237"/>
      <c r="AD44" s="237"/>
      <c r="AE44" s="238"/>
    </row>
    <row r="45" spans="1:41" ht="40.5" customHeight="1" x14ac:dyDescent="0.25">
      <c r="A45" s="240" t="s">
        <v>562</v>
      </c>
      <c r="B45" s="355">
        <v>0.02</v>
      </c>
      <c r="C45" s="80" t="s">
        <v>47</v>
      </c>
      <c r="D45" s="81"/>
      <c r="E45" s="81"/>
      <c r="F45" s="81"/>
      <c r="G45" s="81"/>
      <c r="H45" s="81"/>
      <c r="I45" s="81"/>
      <c r="J45" s="212">
        <v>0.16</v>
      </c>
      <c r="K45" s="212">
        <v>0.16</v>
      </c>
      <c r="L45" s="212">
        <v>0.17</v>
      </c>
      <c r="M45" s="212">
        <v>0.17</v>
      </c>
      <c r="N45" s="212">
        <v>0.17</v>
      </c>
      <c r="O45" s="212">
        <v>0.17</v>
      </c>
      <c r="P45" s="82">
        <f t="shared" si="1"/>
        <v>1</v>
      </c>
      <c r="Q45" s="225" t="s">
        <v>221</v>
      </c>
      <c r="R45" s="226"/>
      <c r="S45" s="226"/>
      <c r="T45" s="226"/>
      <c r="U45" s="226"/>
      <c r="V45" s="226"/>
      <c r="W45" s="226"/>
      <c r="X45" s="227"/>
      <c r="Y45" s="225" t="s">
        <v>220</v>
      </c>
      <c r="Z45" s="226"/>
      <c r="AA45" s="226"/>
      <c r="AB45" s="226"/>
      <c r="AC45" s="226"/>
      <c r="AD45" s="226"/>
      <c r="AE45" s="231"/>
    </row>
    <row r="46" spans="1:41" ht="40.5" customHeight="1" x14ac:dyDescent="0.25">
      <c r="A46" s="244"/>
      <c r="B46" s="355"/>
      <c r="C46" s="84" t="s">
        <v>50</v>
      </c>
      <c r="D46" s="85"/>
      <c r="E46" s="85"/>
      <c r="F46" s="85"/>
      <c r="G46" s="85"/>
      <c r="H46" s="85"/>
      <c r="I46" s="85"/>
      <c r="J46" s="85"/>
      <c r="K46" s="85"/>
      <c r="L46" s="85"/>
      <c r="M46" s="85"/>
      <c r="N46" s="85"/>
      <c r="O46" s="85"/>
      <c r="P46" s="82">
        <f t="shared" si="1"/>
        <v>0</v>
      </c>
      <c r="Q46" s="236"/>
      <c r="R46" s="237"/>
      <c r="S46" s="237"/>
      <c r="T46" s="237"/>
      <c r="U46" s="237"/>
      <c r="V46" s="237"/>
      <c r="W46" s="237"/>
      <c r="X46" s="239"/>
      <c r="Y46" s="236"/>
      <c r="Z46" s="237"/>
      <c r="AA46" s="237"/>
      <c r="AB46" s="237"/>
      <c r="AC46" s="237"/>
      <c r="AD46" s="237"/>
      <c r="AE46" s="238"/>
    </row>
    <row r="47" spans="1:41" ht="40.5" customHeight="1" x14ac:dyDescent="0.25">
      <c r="A47" s="240" t="s">
        <v>563</v>
      </c>
      <c r="B47" s="355">
        <v>0.02</v>
      </c>
      <c r="C47" s="80" t="s">
        <v>47</v>
      </c>
      <c r="D47" s="81"/>
      <c r="E47" s="81"/>
      <c r="F47" s="81"/>
      <c r="G47" s="81"/>
      <c r="H47" s="81"/>
      <c r="I47" s="81"/>
      <c r="J47" s="212">
        <v>0.16</v>
      </c>
      <c r="K47" s="212">
        <v>0.16</v>
      </c>
      <c r="L47" s="212">
        <v>0.17</v>
      </c>
      <c r="M47" s="212">
        <v>0.17</v>
      </c>
      <c r="N47" s="212">
        <v>0.17</v>
      </c>
      <c r="O47" s="212">
        <v>0.17</v>
      </c>
      <c r="P47" s="82">
        <f t="shared" si="1"/>
        <v>1</v>
      </c>
      <c r="Q47" s="225" t="s">
        <v>221</v>
      </c>
      <c r="R47" s="226"/>
      <c r="S47" s="226"/>
      <c r="T47" s="226"/>
      <c r="U47" s="226"/>
      <c r="V47" s="226"/>
      <c r="W47" s="226"/>
      <c r="X47" s="227"/>
      <c r="Y47" s="225" t="s">
        <v>220</v>
      </c>
      <c r="Z47" s="226"/>
      <c r="AA47" s="226"/>
      <c r="AB47" s="226"/>
      <c r="AC47" s="226"/>
      <c r="AD47" s="226"/>
      <c r="AE47" s="231"/>
    </row>
    <row r="48" spans="1:41" ht="40.5" customHeight="1" x14ac:dyDescent="0.25">
      <c r="A48" s="244"/>
      <c r="B48" s="355"/>
      <c r="C48" s="84" t="s">
        <v>50</v>
      </c>
      <c r="D48" s="85"/>
      <c r="E48" s="85"/>
      <c r="F48" s="85"/>
      <c r="G48" s="85"/>
      <c r="H48" s="85"/>
      <c r="I48" s="85"/>
      <c r="J48" s="85"/>
      <c r="K48" s="85"/>
      <c r="L48" s="85"/>
      <c r="M48" s="85"/>
      <c r="N48" s="85"/>
      <c r="O48" s="85"/>
      <c r="P48" s="82">
        <f t="shared" si="1"/>
        <v>0</v>
      </c>
      <c r="Q48" s="236"/>
      <c r="R48" s="237"/>
      <c r="S48" s="237"/>
      <c r="T48" s="237"/>
      <c r="U48" s="237"/>
      <c r="V48" s="237"/>
      <c r="W48" s="237"/>
      <c r="X48" s="239"/>
      <c r="Y48" s="236"/>
      <c r="Z48" s="237"/>
      <c r="AA48" s="237"/>
      <c r="AB48" s="237"/>
      <c r="AC48" s="237"/>
      <c r="AD48" s="237"/>
      <c r="AE48" s="238"/>
    </row>
    <row r="49" spans="1:31" ht="40.5" customHeight="1" x14ac:dyDescent="0.25">
      <c r="A49" s="240" t="s">
        <v>564</v>
      </c>
      <c r="B49" s="355">
        <v>0.02</v>
      </c>
      <c r="C49" s="80" t="s">
        <v>47</v>
      </c>
      <c r="D49" s="81"/>
      <c r="E49" s="81"/>
      <c r="F49" s="81"/>
      <c r="G49" s="81"/>
      <c r="H49" s="81"/>
      <c r="I49" s="81"/>
      <c r="J49" s="212">
        <v>0.16</v>
      </c>
      <c r="K49" s="212">
        <v>0.16</v>
      </c>
      <c r="L49" s="212">
        <v>0.17</v>
      </c>
      <c r="M49" s="212">
        <v>0.17</v>
      </c>
      <c r="N49" s="212">
        <v>0.17</v>
      </c>
      <c r="O49" s="212">
        <v>0.17</v>
      </c>
      <c r="P49" s="82">
        <f t="shared" ref="P49:P50" si="2">SUM(D49:O49)</f>
        <v>1</v>
      </c>
      <c r="Q49" s="225" t="s">
        <v>221</v>
      </c>
      <c r="R49" s="226"/>
      <c r="S49" s="226"/>
      <c r="T49" s="226"/>
      <c r="U49" s="226"/>
      <c r="V49" s="226"/>
      <c r="W49" s="226"/>
      <c r="X49" s="227"/>
      <c r="Y49" s="225" t="s">
        <v>220</v>
      </c>
      <c r="Z49" s="226"/>
      <c r="AA49" s="226"/>
      <c r="AB49" s="226"/>
      <c r="AC49" s="226"/>
      <c r="AD49" s="226"/>
      <c r="AE49" s="231"/>
    </row>
    <row r="50" spans="1:31" ht="40.5" customHeight="1" thickBot="1" x14ac:dyDescent="0.3">
      <c r="A50" s="241"/>
      <c r="B50" s="356"/>
      <c r="C50" s="76" t="s">
        <v>50</v>
      </c>
      <c r="D50" s="86"/>
      <c r="E50" s="86"/>
      <c r="F50" s="86"/>
      <c r="G50" s="86"/>
      <c r="H50" s="86"/>
      <c r="I50" s="86"/>
      <c r="J50" s="86"/>
      <c r="K50" s="86"/>
      <c r="L50" s="86"/>
      <c r="M50" s="86"/>
      <c r="N50" s="86"/>
      <c r="O50" s="86"/>
      <c r="P50" s="87">
        <f t="shared" si="2"/>
        <v>0</v>
      </c>
      <c r="Q50" s="228"/>
      <c r="R50" s="229"/>
      <c r="S50" s="229"/>
      <c r="T50" s="229"/>
      <c r="U50" s="229"/>
      <c r="V50" s="229"/>
      <c r="W50" s="229"/>
      <c r="X50" s="230"/>
      <c r="Y50" s="228"/>
      <c r="Z50" s="229"/>
      <c r="AA50" s="229"/>
      <c r="AB50" s="229"/>
      <c r="AC50" s="229"/>
      <c r="AD50" s="229"/>
      <c r="AE50" s="232"/>
    </row>
    <row r="51" spans="1:31" x14ac:dyDescent="0.25">
      <c r="A51" s="15" t="s">
        <v>72</v>
      </c>
    </row>
  </sheetData>
  <mergeCells count="87">
    <mergeCell ref="A49:A50"/>
    <mergeCell ref="B49:B50"/>
    <mergeCell ref="Q49:X50"/>
    <mergeCell ref="Y49:AE50"/>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92A97B50-65AB-406F-A9DC-7AC7F1BAE488}">
      <formula1>$B$21:$M$21</formula1>
    </dataValidation>
    <dataValidation type="textLength" operator="lessThanOrEqual" allowBlank="1" showInputMessage="1" showErrorMessage="1" errorTitle="Máximo 2.000 caracteres" error="Máximo 2.000 caracteres" promptTitle="2.000 caracteres" sqref="Q30:Q31" xr:uid="{7D226BCB-0E73-4785-A7B3-9E96A64E65D4}">
      <formula1>2000</formula1>
    </dataValidation>
    <dataValidation type="textLength" operator="lessThanOrEqual" allowBlank="1" showInputMessage="1" showErrorMessage="1" errorTitle="Máximo 2.000 caracteres" error="Máximo 2.000 caracteres" sqref="AC35 Q35 Y35 Q41 Q43 Q45 Q47 Q49" xr:uid="{81D9F718-8085-4BAA-9F3C-01D08E02E61E}">
      <formula1>2000</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71E0847-F50A-4334-9F5F-9090BFA06FD3}">
          <x14:formula1>
            <xm:f>listas!$C$2:$C$20</xm:f>
          </x14:formula1>
          <xm:sqref>AA15:AE15</xm:sqref>
        </x14:dataValidation>
        <x14:dataValidation type="list" allowBlank="1" showInputMessage="1" showErrorMessage="1" xr:uid="{DACBE664-54DF-463E-AFFE-82DC9EDE00FE}">
          <x14:formula1>
            <xm:f>listas!$B$2:$B$8</xm:f>
          </x14:formula1>
          <xm:sqref>R15:X15</xm:sqref>
        </x14:dataValidation>
        <x14:dataValidation type="list" allowBlank="1" showInputMessage="1" showErrorMessage="1" xr:uid="{FDEDE365-3DBC-4574-B9A4-9A3D55C7A1FF}">
          <x14:formula1>
            <xm:f>listas!$A$2:$A$6</xm:f>
          </x14:formula1>
          <xm:sqref>C15:K15</xm:sqref>
        </x14:dataValidation>
        <x14:dataValidation type="list" allowBlank="1" showInputMessage="1" showErrorMessage="1" xr:uid="{C970D557-FCA2-4C79-B1D9-AF474113BEF4}">
          <x14:formula1>
            <xm:f>listas!$D$2:$D$15</xm:f>
          </x14:formula1>
          <xm:sqref>C11:AE13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AV61"/>
  <sheetViews>
    <sheetView topLeftCell="B1" zoomScale="70" zoomScaleNormal="70" workbookViewId="0">
      <pane ySplit="12" topLeftCell="A27" activePane="bottomLeft" state="frozen"/>
      <selection pane="bottomLeft" activeCell="D13" sqref="D13"/>
    </sheetView>
  </sheetViews>
  <sheetFormatPr baseColWidth="10" defaultColWidth="10.85546875" defaultRowHeight="14.25" x14ac:dyDescent="0.25"/>
  <cols>
    <col min="1" max="1" width="15" style="15" customWidth="1"/>
    <col min="2" max="2" width="8.42578125" style="15" customWidth="1"/>
    <col min="3" max="3" width="11.42578125" style="15" customWidth="1"/>
    <col min="4" max="5" width="29.42578125" style="15" customWidth="1"/>
    <col min="6" max="6" width="31.85546875" style="15" customWidth="1"/>
    <col min="7" max="7" width="20.5703125" style="15" customWidth="1"/>
    <col min="8" max="8" width="18.85546875" style="190" customWidth="1"/>
    <col min="9" max="9" width="15.42578125" style="30" customWidth="1"/>
    <col min="10" max="10" width="32.140625" style="15" customWidth="1"/>
    <col min="11" max="11" width="21.140625" style="15" customWidth="1"/>
    <col min="12" max="15" width="10.5703125" style="15" customWidth="1"/>
    <col min="16" max="17" width="22.42578125" style="15" customWidth="1"/>
    <col min="18" max="28" width="7.42578125" style="15" customWidth="1"/>
    <col min="29" max="29" width="5.85546875" style="15" customWidth="1"/>
    <col min="30" max="40" width="8.140625" style="15" customWidth="1"/>
    <col min="41" max="41" width="5.85546875" style="15" customWidth="1"/>
    <col min="42" max="42" width="17.140625" style="15" customWidth="1"/>
    <col min="43" max="43" width="15.85546875" style="128" customWidth="1"/>
    <col min="44" max="46" width="20.42578125" style="15" customWidth="1"/>
    <col min="47" max="48" width="24.42578125" style="15" customWidth="1"/>
    <col min="49" max="16377" width="10.85546875" style="15"/>
    <col min="16378" max="16378" width="9" style="15" customWidth="1"/>
    <col min="16379" max="16384" width="10.85546875" style="15"/>
  </cols>
  <sheetData>
    <row r="1" spans="1:48" ht="15.95" customHeight="1" thickBot="1" x14ac:dyDescent="0.3">
      <c r="A1" s="372" t="s">
        <v>0</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4"/>
      <c r="AU1" s="368" t="s">
        <v>1</v>
      </c>
      <c r="AV1" s="369"/>
    </row>
    <row r="2" spans="1:48" ht="15.95" customHeight="1" thickBot="1" x14ac:dyDescent="0.3">
      <c r="A2" s="375" t="s">
        <v>2</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7"/>
      <c r="AU2" s="333" t="s">
        <v>203</v>
      </c>
      <c r="AV2" s="370"/>
    </row>
    <row r="3" spans="1:48" ht="15" customHeight="1" thickBot="1" x14ac:dyDescent="0.3">
      <c r="A3" s="378" t="s">
        <v>73</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80"/>
      <c r="AU3" s="333" t="s">
        <v>354</v>
      </c>
      <c r="AV3" s="370"/>
    </row>
    <row r="4" spans="1:48" ht="15.95" customHeight="1" x14ac:dyDescent="0.25">
      <c r="A4" s="372"/>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4"/>
      <c r="AU4" s="371" t="s">
        <v>74</v>
      </c>
      <c r="AV4" s="371"/>
    </row>
    <row r="5" spans="1:48" ht="15" customHeight="1" thickBot="1" x14ac:dyDescent="0.3">
      <c r="A5" s="395" t="s">
        <v>75</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7"/>
      <c r="AD5" s="384" t="s">
        <v>9</v>
      </c>
      <c r="AE5" s="385"/>
      <c r="AF5" s="385"/>
      <c r="AG5" s="385"/>
      <c r="AH5" s="385"/>
      <c r="AI5" s="385"/>
      <c r="AJ5" s="385"/>
      <c r="AK5" s="385"/>
      <c r="AL5" s="385"/>
      <c r="AM5" s="385"/>
      <c r="AN5" s="385"/>
      <c r="AO5" s="385"/>
      <c r="AP5" s="385"/>
      <c r="AQ5" s="386"/>
      <c r="AR5" s="393" t="s">
        <v>76</v>
      </c>
      <c r="AS5" s="393" t="s">
        <v>77</v>
      </c>
      <c r="AT5" s="393" t="s">
        <v>78</v>
      </c>
      <c r="AU5" s="393" t="s">
        <v>79</v>
      </c>
      <c r="AV5" s="393" t="s">
        <v>80</v>
      </c>
    </row>
    <row r="6" spans="1:48" ht="15" customHeight="1" x14ac:dyDescent="0.25">
      <c r="A6" s="398" t="s">
        <v>5</v>
      </c>
      <c r="B6" s="308">
        <v>45496</v>
      </c>
      <c r="C6" s="309"/>
      <c r="D6" s="106" t="s">
        <v>7</v>
      </c>
      <c r="E6" s="107" t="s">
        <v>536</v>
      </c>
      <c r="F6" s="108"/>
      <c r="G6" s="109"/>
      <c r="H6" s="187"/>
      <c r="I6" s="167"/>
      <c r="J6" s="110"/>
      <c r="K6" s="110"/>
      <c r="L6" s="110"/>
      <c r="M6" s="110"/>
      <c r="N6" s="110"/>
      <c r="O6" s="110"/>
      <c r="P6" s="110"/>
      <c r="Q6" s="110"/>
      <c r="R6" s="110"/>
      <c r="S6" s="110"/>
      <c r="T6" s="110"/>
      <c r="U6" s="110"/>
      <c r="V6" s="110"/>
      <c r="W6" s="110"/>
      <c r="X6" s="110"/>
      <c r="Y6" s="110"/>
      <c r="Z6" s="110"/>
      <c r="AA6" s="110"/>
      <c r="AB6" s="110"/>
      <c r="AC6" s="111"/>
      <c r="AD6" s="387"/>
      <c r="AE6" s="388"/>
      <c r="AF6" s="388"/>
      <c r="AG6" s="388"/>
      <c r="AH6" s="388"/>
      <c r="AI6" s="388"/>
      <c r="AJ6" s="388"/>
      <c r="AK6" s="388"/>
      <c r="AL6" s="388"/>
      <c r="AM6" s="388"/>
      <c r="AN6" s="388"/>
      <c r="AO6" s="388"/>
      <c r="AP6" s="388"/>
      <c r="AQ6" s="389"/>
      <c r="AR6" s="394"/>
      <c r="AS6" s="394"/>
      <c r="AT6" s="394"/>
      <c r="AU6" s="394"/>
      <c r="AV6" s="394"/>
    </row>
    <row r="7" spans="1:48" ht="15" customHeight="1" x14ac:dyDescent="0.25">
      <c r="A7" s="398"/>
      <c r="B7" s="310"/>
      <c r="C7" s="311"/>
      <c r="D7" s="106" t="s">
        <v>8</v>
      </c>
      <c r="E7" s="107"/>
      <c r="F7" s="112"/>
      <c r="G7" s="113"/>
      <c r="H7" s="188"/>
      <c r="I7" s="168"/>
      <c r="J7" s="114"/>
      <c r="K7" s="114"/>
      <c r="L7" s="114"/>
      <c r="M7" s="114"/>
      <c r="N7" s="114"/>
      <c r="O7" s="114"/>
      <c r="P7" s="114"/>
      <c r="Q7" s="114"/>
      <c r="R7" s="114"/>
      <c r="S7" s="114"/>
      <c r="T7" s="114"/>
      <c r="U7" s="114"/>
      <c r="V7" s="114"/>
      <c r="W7" s="114"/>
      <c r="X7" s="114"/>
      <c r="Y7" s="114"/>
      <c r="Z7" s="114"/>
      <c r="AA7" s="114"/>
      <c r="AB7" s="114"/>
      <c r="AC7" s="115"/>
      <c r="AD7" s="387"/>
      <c r="AE7" s="388"/>
      <c r="AF7" s="388"/>
      <c r="AG7" s="388"/>
      <c r="AH7" s="388"/>
      <c r="AI7" s="388"/>
      <c r="AJ7" s="388"/>
      <c r="AK7" s="388"/>
      <c r="AL7" s="388"/>
      <c r="AM7" s="388"/>
      <c r="AN7" s="388"/>
      <c r="AO7" s="388"/>
      <c r="AP7" s="388"/>
      <c r="AQ7" s="389"/>
      <c r="AR7" s="394"/>
      <c r="AS7" s="394"/>
      <c r="AT7" s="394"/>
      <c r="AU7" s="394"/>
      <c r="AV7" s="394"/>
    </row>
    <row r="8" spans="1:48" ht="15" customHeight="1" thickBot="1" x14ac:dyDescent="0.3">
      <c r="A8" s="398"/>
      <c r="B8" s="312"/>
      <c r="C8" s="313"/>
      <c r="D8" s="106" t="s">
        <v>9</v>
      </c>
      <c r="E8" s="107"/>
      <c r="F8" s="116"/>
      <c r="G8" s="117"/>
      <c r="H8" s="189"/>
      <c r="I8" s="169"/>
      <c r="J8" s="118"/>
      <c r="K8" s="118"/>
      <c r="L8" s="118"/>
      <c r="M8" s="118"/>
      <c r="N8" s="118"/>
      <c r="O8" s="118"/>
      <c r="P8" s="118"/>
      <c r="Q8" s="118"/>
      <c r="R8" s="118"/>
      <c r="S8" s="118"/>
      <c r="T8" s="118"/>
      <c r="U8" s="118"/>
      <c r="V8" s="118"/>
      <c r="W8" s="118"/>
      <c r="X8" s="118"/>
      <c r="Y8" s="118"/>
      <c r="Z8" s="118"/>
      <c r="AA8" s="118"/>
      <c r="AB8" s="118"/>
      <c r="AC8" s="119"/>
      <c r="AD8" s="387"/>
      <c r="AE8" s="388"/>
      <c r="AF8" s="388"/>
      <c r="AG8" s="388"/>
      <c r="AH8" s="388"/>
      <c r="AI8" s="388"/>
      <c r="AJ8" s="388"/>
      <c r="AK8" s="388"/>
      <c r="AL8" s="388"/>
      <c r="AM8" s="388"/>
      <c r="AN8" s="388"/>
      <c r="AO8" s="388"/>
      <c r="AP8" s="388"/>
      <c r="AQ8" s="389"/>
      <c r="AR8" s="394"/>
      <c r="AS8" s="394"/>
      <c r="AT8" s="394"/>
      <c r="AU8" s="394"/>
      <c r="AV8" s="394"/>
    </row>
    <row r="9" spans="1:48" ht="15" customHeight="1" x14ac:dyDescent="0.25">
      <c r="A9" s="395" t="s">
        <v>81</v>
      </c>
      <c r="B9" s="396"/>
      <c r="C9" s="396"/>
      <c r="D9" s="401" t="s">
        <v>596</v>
      </c>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387"/>
      <c r="AE9" s="388"/>
      <c r="AF9" s="388"/>
      <c r="AG9" s="388"/>
      <c r="AH9" s="388"/>
      <c r="AI9" s="388"/>
      <c r="AJ9" s="388"/>
      <c r="AK9" s="388"/>
      <c r="AL9" s="388"/>
      <c r="AM9" s="388"/>
      <c r="AN9" s="388"/>
      <c r="AO9" s="388"/>
      <c r="AP9" s="388"/>
      <c r="AQ9" s="389"/>
      <c r="AR9" s="394"/>
      <c r="AS9" s="394"/>
      <c r="AT9" s="394"/>
      <c r="AU9" s="394"/>
      <c r="AV9" s="394"/>
    </row>
    <row r="10" spans="1:48" ht="15" customHeight="1" x14ac:dyDescent="0.25">
      <c r="A10" s="395" t="s">
        <v>82</v>
      </c>
      <c r="B10" s="396"/>
      <c r="C10" s="396"/>
      <c r="D10" s="401" t="s">
        <v>297</v>
      </c>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390"/>
      <c r="AE10" s="391"/>
      <c r="AF10" s="391"/>
      <c r="AG10" s="391"/>
      <c r="AH10" s="391"/>
      <c r="AI10" s="391"/>
      <c r="AJ10" s="391"/>
      <c r="AK10" s="391"/>
      <c r="AL10" s="391"/>
      <c r="AM10" s="391"/>
      <c r="AN10" s="391"/>
      <c r="AO10" s="391"/>
      <c r="AP10" s="391"/>
      <c r="AQ10" s="392"/>
      <c r="AR10" s="394"/>
      <c r="AS10" s="394"/>
      <c r="AT10" s="394"/>
      <c r="AU10" s="394"/>
      <c r="AV10" s="394"/>
    </row>
    <row r="11" spans="1:48" ht="39.950000000000003" customHeight="1" x14ac:dyDescent="0.25">
      <c r="A11" s="399" t="s">
        <v>83</v>
      </c>
      <c r="B11" s="400"/>
      <c r="C11" s="400"/>
      <c r="D11" s="393" t="s">
        <v>84</v>
      </c>
      <c r="E11" s="393" t="s">
        <v>185</v>
      </c>
      <c r="F11" s="393" t="s">
        <v>85</v>
      </c>
      <c r="G11" s="393" t="s">
        <v>86</v>
      </c>
      <c r="H11" s="393" t="s">
        <v>224</v>
      </c>
      <c r="I11" s="393" t="s">
        <v>152</v>
      </c>
      <c r="J11" s="393" t="s">
        <v>87</v>
      </c>
      <c r="K11" s="393" t="s">
        <v>88</v>
      </c>
      <c r="L11" s="399" t="s">
        <v>89</v>
      </c>
      <c r="M11" s="400"/>
      <c r="N11" s="400"/>
      <c r="O11" s="400"/>
      <c r="P11" s="393" t="s">
        <v>90</v>
      </c>
      <c r="Q11" s="393" t="s">
        <v>91</v>
      </c>
      <c r="R11" s="395" t="s">
        <v>92</v>
      </c>
      <c r="S11" s="396"/>
      <c r="T11" s="396"/>
      <c r="U11" s="396"/>
      <c r="V11" s="396"/>
      <c r="W11" s="396"/>
      <c r="X11" s="396"/>
      <c r="Y11" s="396"/>
      <c r="Z11" s="396"/>
      <c r="AA11" s="396"/>
      <c r="AB11" s="396"/>
      <c r="AC11" s="397"/>
      <c r="AD11" s="395" t="s">
        <v>29</v>
      </c>
      <c r="AE11" s="396"/>
      <c r="AF11" s="396"/>
      <c r="AG11" s="396"/>
      <c r="AH11" s="396"/>
      <c r="AI11" s="396"/>
      <c r="AJ11" s="396"/>
      <c r="AK11" s="396"/>
      <c r="AL11" s="396"/>
      <c r="AM11" s="396"/>
      <c r="AN11" s="396"/>
      <c r="AO11" s="397"/>
      <c r="AP11" s="399" t="s">
        <v>28</v>
      </c>
      <c r="AQ11" s="405"/>
      <c r="AR11" s="394"/>
      <c r="AS11" s="394"/>
      <c r="AT11" s="394"/>
      <c r="AU11" s="394"/>
      <c r="AV11" s="394"/>
    </row>
    <row r="12" spans="1:48" ht="30" x14ac:dyDescent="0.25">
      <c r="A12" s="105" t="s">
        <v>212</v>
      </c>
      <c r="B12" s="105" t="s">
        <v>93</v>
      </c>
      <c r="C12" s="105" t="s">
        <v>214</v>
      </c>
      <c r="D12" s="394"/>
      <c r="E12" s="394"/>
      <c r="F12" s="394"/>
      <c r="G12" s="394"/>
      <c r="H12" s="394"/>
      <c r="I12" s="394"/>
      <c r="J12" s="394"/>
      <c r="K12" s="394"/>
      <c r="L12" s="105">
        <v>2024</v>
      </c>
      <c r="M12" s="105">
        <v>2025</v>
      </c>
      <c r="N12" s="105">
        <v>2026</v>
      </c>
      <c r="O12" s="105">
        <v>2027</v>
      </c>
      <c r="P12" s="394"/>
      <c r="Q12" s="394"/>
      <c r="R12" s="120" t="s">
        <v>16</v>
      </c>
      <c r="S12" s="120" t="s">
        <v>17</v>
      </c>
      <c r="T12" s="120" t="s">
        <v>18</v>
      </c>
      <c r="U12" s="120" t="s">
        <v>19</v>
      </c>
      <c r="V12" s="120" t="s">
        <v>20</v>
      </c>
      <c r="W12" s="120" t="s">
        <v>21</v>
      </c>
      <c r="X12" s="120" t="s">
        <v>22</v>
      </c>
      <c r="Y12" s="120" t="s">
        <v>23</v>
      </c>
      <c r="Z12" s="120" t="s">
        <v>24</v>
      </c>
      <c r="AA12" s="120" t="s">
        <v>25</v>
      </c>
      <c r="AB12" s="120" t="s">
        <v>26</v>
      </c>
      <c r="AC12" s="120" t="s">
        <v>27</v>
      </c>
      <c r="AD12" s="120" t="s">
        <v>16</v>
      </c>
      <c r="AE12" s="120" t="s">
        <v>17</v>
      </c>
      <c r="AF12" s="120" t="s">
        <v>18</v>
      </c>
      <c r="AG12" s="120" t="s">
        <v>19</v>
      </c>
      <c r="AH12" s="120" t="s">
        <v>20</v>
      </c>
      <c r="AI12" s="120" t="s">
        <v>21</v>
      </c>
      <c r="AJ12" s="120" t="s">
        <v>22</v>
      </c>
      <c r="AK12" s="120" t="s">
        <v>23</v>
      </c>
      <c r="AL12" s="120" t="s">
        <v>24</v>
      </c>
      <c r="AM12" s="120" t="s">
        <v>25</v>
      </c>
      <c r="AN12" s="120" t="s">
        <v>26</v>
      </c>
      <c r="AO12" s="120" t="s">
        <v>27</v>
      </c>
      <c r="AP12" s="105" t="s">
        <v>94</v>
      </c>
      <c r="AQ12" s="174" t="s">
        <v>95</v>
      </c>
      <c r="AR12" s="394"/>
      <c r="AS12" s="394"/>
      <c r="AT12" s="394"/>
      <c r="AU12" s="394"/>
      <c r="AV12" s="394"/>
    </row>
    <row r="13" spans="1:48" ht="142.5" x14ac:dyDescent="0.25">
      <c r="A13" s="123">
        <v>39</v>
      </c>
      <c r="B13" s="123"/>
      <c r="C13" s="123"/>
      <c r="D13" s="94" t="s">
        <v>591</v>
      </c>
      <c r="E13" s="94" t="s">
        <v>585</v>
      </c>
      <c r="F13" s="94" t="s">
        <v>586</v>
      </c>
      <c r="G13" s="107" t="s">
        <v>371</v>
      </c>
      <c r="H13" s="210">
        <v>6</v>
      </c>
      <c r="I13" s="107" t="s">
        <v>200</v>
      </c>
      <c r="J13" s="121" t="s">
        <v>585</v>
      </c>
      <c r="K13" s="176" t="s">
        <v>420</v>
      </c>
      <c r="L13" s="123">
        <v>6</v>
      </c>
      <c r="M13" s="123">
        <v>6</v>
      </c>
      <c r="N13" s="123">
        <v>6</v>
      </c>
      <c r="O13" s="123">
        <v>6</v>
      </c>
      <c r="P13" s="177" t="s">
        <v>421</v>
      </c>
      <c r="Q13" s="177" t="s">
        <v>565</v>
      </c>
      <c r="R13" s="123"/>
      <c r="S13" s="123"/>
      <c r="T13" s="123"/>
      <c r="U13" s="123"/>
      <c r="V13" s="123"/>
      <c r="W13" s="123"/>
      <c r="X13" s="123">
        <v>6</v>
      </c>
      <c r="Y13" s="123">
        <v>6</v>
      </c>
      <c r="Z13" s="123">
        <v>6</v>
      </c>
      <c r="AA13" s="123">
        <v>6</v>
      </c>
      <c r="AB13" s="123">
        <v>6</v>
      </c>
      <c r="AC13" s="123">
        <v>6</v>
      </c>
      <c r="AD13" s="123"/>
      <c r="AE13" s="123"/>
      <c r="AF13" s="123"/>
      <c r="AG13" s="123"/>
      <c r="AH13" s="123"/>
      <c r="AI13" s="123"/>
      <c r="AJ13" s="123"/>
      <c r="AK13" s="123"/>
      <c r="AL13" s="123"/>
      <c r="AM13" s="123"/>
      <c r="AN13" s="123"/>
      <c r="AO13" s="123"/>
      <c r="AP13" s="123"/>
      <c r="AQ13" s="124"/>
      <c r="AR13" s="123"/>
      <c r="AS13" s="123"/>
      <c r="AT13" s="123"/>
      <c r="AU13" s="123"/>
      <c r="AV13" s="123"/>
    </row>
    <row r="14" spans="1:48" ht="156.75" x14ac:dyDescent="0.25">
      <c r="A14" s="123">
        <v>41</v>
      </c>
      <c r="B14" s="123"/>
      <c r="C14" s="123"/>
      <c r="D14" s="94" t="s">
        <v>592</v>
      </c>
      <c r="E14" s="94" t="s">
        <v>587</v>
      </c>
      <c r="F14" s="94" t="s">
        <v>588</v>
      </c>
      <c r="G14" s="107" t="s">
        <v>371</v>
      </c>
      <c r="H14" s="211">
        <v>100</v>
      </c>
      <c r="I14" s="107" t="s">
        <v>201</v>
      </c>
      <c r="J14" s="121" t="s">
        <v>594</v>
      </c>
      <c r="K14" s="176" t="s">
        <v>420</v>
      </c>
      <c r="L14" s="194">
        <v>100</v>
      </c>
      <c r="M14" s="194">
        <v>100</v>
      </c>
      <c r="N14" s="194">
        <v>100</v>
      </c>
      <c r="O14" s="194">
        <v>100</v>
      </c>
      <c r="P14" s="177" t="s">
        <v>421</v>
      </c>
      <c r="Q14" s="177" t="s">
        <v>422</v>
      </c>
      <c r="R14" s="123"/>
      <c r="S14" s="123"/>
      <c r="T14" s="123"/>
      <c r="U14" s="123"/>
      <c r="V14" s="123"/>
      <c r="W14" s="123"/>
      <c r="X14" s="123">
        <v>100</v>
      </c>
      <c r="Y14" s="123">
        <v>100</v>
      </c>
      <c r="Z14" s="123">
        <v>100</v>
      </c>
      <c r="AA14" s="123">
        <v>100</v>
      </c>
      <c r="AB14" s="123">
        <v>100</v>
      </c>
      <c r="AC14" s="123">
        <v>100</v>
      </c>
      <c r="AD14" s="123"/>
      <c r="AE14" s="123"/>
      <c r="AF14" s="123"/>
      <c r="AG14" s="123"/>
      <c r="AH14" s="123"/>
      <c r="AI14" s="123"/>
      <c r="AJ14" s="123"/>
      <c r="AK14" s="123"/>
      <c r="AL14" s="123"/>
      <c r="AM14" s="123"/>
      <c r="AN14" s="123"/>
      <c r="AO14" s="123"/>
      <c r="AP14" s="123"/>
      <c r="AQ14" s="124"/>
      <c r="AR14" s="123"/>
      <c r="AS14" s="123"/>
      <c r="AT14" s="123"/>
      <c r="AU14" s="123"/>
      <c r="AV14" s="123"/>
    </row>
    <row r="15" spans="1:48" ht="140.44999999999999" customHeight="1" x14ac:dyDescent="0.25">
      <c r="A15" s="192">
        <v>42</v>
      </c>
      <c r="B15" s="107"/>
      <c r="C15" s="107"/>
      <c r="D15" s="172" t="s">
        <v>593</v>
      </c>
      <c r="E15" s="170" t="s">
        <v>589</v>
      </c>
      <c r="F15" s="173" t="s">
        <v>590</v>
      </c>
      <c r="G15" s="107" t="s">
        <v>371</v>
      </c>
      <c r="H15" s="195">
        <v>1</v>
      </c>
      <c r="I15" s="121" t="s">
        <v>200</v>
      </c>
      <c r="J15" s="121" t="s">
        <v>595</v>
      </c>
      <c r="K15" s="176" t="s">
        <v>420</v>
      </c>
      <c r="L15" s="122">
        <v>1</v>
      </c>
      <c r="M15" s="122">
        <v>1</v>
      </c>
      <c r="N15" s="122">
        <v>1</v>
      </c>
      <c r="O15" s="122">
        <v>1</v>
      </c>
      <c r="P15" s="177" t="s">
        <v>421</v>
      </c>
      <c r="Q15" s="122" t="s">
        <v>566</v>
      </c>
      <c r="R15" s="123"/>
      <c r="S15" s="123"/>
      <c r="T15" s="123"/>
      <c r="U15" s="123"/>
      <c r="V15" s="123"/>
      <c r="W15" s="123"/>
      <c r="X15" s="123">
        <v>1</v>
      </c>
      <c r="Y15" s="123">
        <v>1</v>
      </c>
      <c r="Z15" s="123">
        <v>1</v>
      </c>
      <c r="AA15" s="123">
        <v>1</v>
      </c>
      <c r="AB15" s="123">
        <v>1</v>
      </c>
      <c r="AC15" s="123">
        <v>1</v>
      </c>
      <c r="AD15" s="123"/>
      <c r="AE15" s="123"/>
      <c r="AF15" s="123"/>
      <c r="AG15" s="123"/>
      <c r="AH15" s="123"/>
      <c r="AI15" s="123"/>
      <c r="AJ15" s="123"/>
      <c r="AK15" s="123"/>
      <c r="AL15" s="123"/>
      <c r="AM15" s="123"/>
      <c r="AN15" s="123"/>
      <c r="AO15" s="123"/>
      <c r="AP15" s="123"/>
      <c r="AQ15" s="124"/>
      <c r="AR15" s="125"/>
      <c r="AS15" s="125"/>
      <c r="AT15" s="126"/>
      <c r="AU15" s="125"/>
      <c r="AV15" s="127"/>
    </row>
    <row r="16" spans="1:48" ht="75" x14ac:dyDescent="0.25">
      <c r="A16" s="107"/>
      <c r="B16" s="175">
        <v>2</v>
      </c>
      <c r="C16" s="175"/>
      <c r="D16" s="176" t="s">
        <v>596</v>
      </c>
      <c r="E16" s="176" t="s">
        <v>430</v>
      </c>
      <c r="F16" s="176" t="s">
        <v>431</v>
      </c>
      <c r="G16" s="193" t="s">
        <v>419</v>
      </c>
      <c r="H16" s="193">
        <v>122500</v>
      </c>
      <c r="I16" s="175" t="s">
        <v>200</v>
      </c>
      <c r="J16" s="176" t="s">
        <v>432</v>
      </c>
      <c r="K16" s="176" t="s">
        <v>420</v>
      </c>
      <c r="L16" s="177">
        <v>17500</v>
      </c>
      <c r="M16" s="177">
        <v>35000</v>
      </c>
      <c r="N16" s="177">
        <v>35000</v>
      </c>
      <c r="O16" s="177">
        <v>35000</v>
      </c>
      <c r="P16" s="177" t="s">
        <v>421</v>
      </c>
      <c r="Q16" s="177" t="s">
        <v>422</v>
      </c>
      <c r="R16" s="177"/>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f>IF(G16="suma",SUM(AE16:AP16),IF(G16="creciente",MAX(AE16:AP16),IF(G16="DECRECIENTE",O16-MIN(AE16:AP16),IF(G16="CONSTANTE",AVERAGE(AE16:AP16)," "))))</f>
        <v>0</v>
      </c>
      <c r="AS16" s="179"/>
      <c r="AT16" s="184"/>
      <c r="AU16" s="185"/>
      <c r="AV16" s="184"/>
    </row>
    <row r="17" spans="1:48" ht="90" x14ac:dyDescent="0.25">
      <c r="A17" s="107"/>
      <c r="B17" s="175">
        <v>4</v>
      </c>
      <c r="C17" s="175"/>
      <c r="D17" s="176" t="s">
        <v>596</v>
      </c>
      <c r="E17" s="176" t="s">
        <v>433</v>
      </c>
      <c r="F17" s="176" t="s">
        <v>434</v>
      </c>
      <c r="G17" s="193" t="s">
        <v>419</v>
      </c>
      <c r="H17" s="193">
        <v>3500</v>
      </c>
      <c r="I17" s="175" t="s">
        <v>200</v>
      </c>
      <c r="J17" s="176" t="s">
        <v>435</v>
      </c>
      <c r="K17" s="176" t="s">
        <v>420</v>
      </c>
      <c r="L17" s="177">
        <v>500</v>
      </c>
      <c r="M17" s="177">
        <v>1000</v>
      </c>
      <c r="N17" s="177">
        <v>1000</v>
      </c>
      <c r="O17" s="177">
        <v>1000</v>
      </c>
      <c r="P17" s="177" t="s">
        <v>421</v>
      </c>
      <c r="Q17" s="177" t="s">
        <v>436</v>
      </c>
      <c r="R17" s="177"/>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f>IF(G17="suma",SUM(AE17:AP17),IF(G17="creciente",MAX(AE17:AP17),IF(G17="DECRECIENTE",O17-MIN(AE17:AP17),IF(G17="CONSTANTE",AVERAGE(AE17:AP17)," "))))</f>
        <v>0</v>
      </c>
      <c r="AS17" s="179"/>
      <c r="AT17" s="184"/>
      <c r="AU17" s="181"/>
      <c r="AV17" s="184"/>
    </row>
    <row r="18" spans="1:48" ht="105" x14ac:dyDescent="0.25">
      <c r="A18" s="107"/>
      <c r="B18" s="175">
        <v>5</v>
      </c>
      <c r="C18" s="175"/>
      <c r="D18" s="176" t="s">
        <v>596</v>
      </c>
      <c r="E18" s="176" t="s">
        <v>426</v>
      </c>
      <c r="F18" s="176" t="s">
        <v>427</v>
      </c>
      <c r="G18" s="193" t="s">
        <v>419</v>
      </c>
      <c r="H18" s="193">
        <v>101500</v>
      </c>
      <c r="I18" s="175" t="s">
        <v>200</v>
      </c>
      <c r="J18" s="176" t="s">
        <v>428</v>
      </c>
      <c r="K18" s="176" t="s">
        <v>420</v>
      </c>
      <c r="L18" s="177">
        <v>14500</v>
      </c>
      <c r="M18" s="177">
        <v>29000</v>
      </c>
      <c r="N18" s="177">
        <v>29000</v>
      </c>
      <c r="O18" s="177">
        <v>29000</v>
      </c>
      <c r="P18" s="177" t="s">
        <v>421</v>
      </c>
      <c r="Q18" s="177" t="s">
        <v>429</v>
      </c>
      <c r="R18" s="177"/>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f>IF(G18="suma",SUM(AE18:AP18),IF(G18="creciente",MAX(AE18:AP18),IF(G18="DECRECIENTE",O18-MIN(AE18:AP18),IF(G18="CONSTANTE",AVERAGE(AE18:AP18)," "))))</f>
        <v>0</v>
      </c>
      <c r="AS18" s="179"/>
      <c r="AT18" s="182"/>
      <c r="AU18" s="181"/>
      <c r="AV18" s="182"/>
    </row>
    <row r="19" spans="1:48" ht="105" x14ac:dyDescent="0.25">
      <c r="A19" s="107"/>
      <c r="B19" s="175">
        <v>6</v>
      </c>
      <c r="C19" s="175"/>
      <c r="D19" s="176" t="s">
        <v>596</v>
      </c>
      <c r="E19" s="176" t="s">
        <v>417</v>
      </c>
      <c r="F19" s="176" t="s">
        <v>418</v>
      </c>
      <c r="G19" s="193" t="s">
        <v>419</v>
      </c>
      <c r="H19" s="193">
        <v>4200</v>
      </c>
      <c r="I19" s="175" t="s">
        <v>200</v>
      </c>
      <c r="J19" s="176" t="s">
        <v>440</v>
      </c>
      <c r="K19" s="176" t="s">
        <v>420</v>
      </c>
      <c r="L19" s="177">
        <v>600</v>
      </c>
      <c r="M19" s="177">
        <v>1200</v>
      </c>
      <c r="N19" s="177">
        <v>1200</v>
      </c>
      <c r="O19" s="177">
        <v>1200</v>
      </c>
      <c r="P19" s="177" t="s">
        <v>421</v>
      </c>
      <c r="Q19" s="177" t="s">
        <v>422</v>
      </c>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f t="shared" ref="AQ19:AQ21" si="0">IF(G19="suma",SUM(AE19:AP19),IF(G19="creciente",MAX(AE19:AP19),IF(G19="DECRECIENTE",O19-MIN(AE19:AP19),IF(G19="CONSTANTE",AVERAGE(AE19:AP19)," "))))</f>
        <v>0</v>
      </c>
      <c r="AS19" s="179"/>
      <c r="AT19" s="180"/>
      <c r="AU19" s="181"/>
      <c r="AV19" s="180"/>
    </row>
    <row r="20" spans="1:48" ht="105" x14ac:dyDescent="0.25">
      <c r="A20" s="107"/>
      <c r="B20" s="175">
        <v>7</v>
      </c>
      <c r="C20" s="175"/>
      <c r="D20" s="176" t="s">
        <v>596</v>
      </c>
      <c r="E20" s="176" t="s">
        <v>423</v>
      </c>
      <c r="F20" s="176" t="s">
        <v>424</v>
      </c>
      <c r="G20" s="193" t="s">
        <v>419</v>
      </c>
      <c r="H20" s="193">
        <v>4200</v>
      </c>
      <c r="I20" s="175" t="s">
        <v>200</v>
      </c>
      <c r="J20" s="176" t="s">
        <v>425</v>
      </c>
      <c r="K20" s="176" t="s">
        <v>420</v>
      </c>
      <c r="L20" s="177">
        <v>600</v>
      </c>
      <c r="M20" s="177">
        <v>1200</v>
      </c>
      <c r="N20" s="177">
        <v>1200</v>
      </c>
      <c r="O20" s="177">
        <v>1200</v>
      </c>
      <c r="P20" s="177" t="s">
        <v>421</v>
      </c>
      <c r="Q20" s="177" t="s">
        <v>422</v>
      </c>
      <c r="R20" s="177"/>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f t="shared" si="0"/>
        <v>0</v>
      </c>
      <c r="AS20" s="179"/>
      <c r="AT20" s="180"/>
      <c r="AU20" s="183"/>
      <c r="AV20" s="180"/>
    </row>
    <row r="21" spans="1:48" ht="135" x14ac:dyDescent="0.25">
      <c r="A21" s="107"/>
      <c r="B21" s="175">
        <v>8</v>
      </c>
      <c r="C21" s="175"/>
      <c r="D21" s="176" t="s">
        <v>596</v>
      </c>
      <c r="E21" s="176" t="s">
        <v>437</v>
      </c>
      <c r="F21" s="176" t="s">
        <v>438</v>
      </c>
      <c r="G21" s="193" t="s">
        <v>419</v>
      </c>
      <c r="H21" s="193">
        <v>8400</v>
      </c>
      <c r="I21" s="175" t="s">
        <v>200</v>
      </c>
      <c r="J21" s="176" t="s">
        <v>439</v>
      </c>
      <c r="K21" s="176" t="s">
        <v>420</v>
      </c>
      <c r="L21" s="177">
        <v>1200</v>
      </c>
      <c r="M21" s="177">
        <v>2400</v>
      </c>
      <c r="N21" s="177">
        <v>2400</v>
      </c>
      <c r="O21" s="177">
        <v>2400</v>
      </c>
      <c r="P21" s="177" t="s">
        <v>421</v>
      </c>
      <c r="Q21" s="177" t="s">
        <v>422</v>
      </c>
      <c r="R21" s="177"/>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f t="shared" si="0"/>
        <v>0</v>
      </c>
      <c r="AS21" s="179"/>
      <c r="AT21" s="182"/>
      <c r="AU21" s="186"/>
      <c r="AV21" s="182"/>
    </row>
    <row r="22" spans="1:48" ht="75" x14ac:dyDescent="0.25">
      <c r="A22" s="107"/>
      <c r="B22" s="107"/>
      <c r="C22" s="107">
        <v>1</v>
      </c>
      <c r="D22" s="170" t="s">
        <v>378</v>
      </c>
      <c r="E22" s="173" t="s">
        <v>413</v>
      </c>
      <c r="F22" s="173" t="s">
        <v>468</v>
      </c>
      <c r="G22" s="121" t="s">
        <v>419</v>
      </c>
      <c r="H22" s="195" t="s">
        <v>499</v>
      </c>
      <c r="I22" s="107" t="s">
        <v>200</v>
      </c>
      <c r="J22" s="173" t="s">
        <v>500</v>
      </c>
      <c r="K22" s="176" t="s">
        <v>420</v>
      </c>
      <c r="L22" s="122"/>
      <c r="M22" s="122"/>
      <c r="N22" s="122"/>
      <c r="O22" s="122"/>
      <c r="P22" s="177" t="s">
        <v>421</v>
      </c>
      <c r="Q22" s="122" t="s">
        <v>531</v>
      </c>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4"/>
      <c r="AR22" s="125"/>
      <c r="AS22" s="125"/>
      <c r="AT22" s="126"/>
      <c r="AU22" s="125"/>
      <c r="AV22" s="127"/>
    </row>
    <row r="23" spans="1:48" ht="90" x14ac:dyDescent="0.25">
      <c r="A23" s="107"/>
      <c r="B23" s="107"/>
      <c r="C23" s="107">
        <v>2</v>
      </c>
      <c r="D23" s="170" t="s">
        <v>379</v>
      </c>
      <c r="E23" s="173" t="s">
        <v>414</v>
      </c>
      <c r="F23" s="173" t="s">
        <v>469</v>
      </c>
      <c r="G23" s="121" t="s">
        <v>419</v>
      </c>
      <c r="H23" s="195" t="s">
        <v>499</v>
      </c>
      <c r="I23" s="107" t="s">
        <v>200</v>
      </c>
      <c r="J23" s="173" t="s">
        <v>501</v>
      </c>
      <c r="K23" s="176" t="s">
        <v>420</v>
      </c>
      <c r="L23" s="122"/>
      <c r="M23" s="122"/>
      <c r="N23" s="122"/>
      <c r="O23" s="122"/>
      <c r="P23" s="177" t="s">
        <v>421</v>
      </c>
      <c r="Q23" s="122" t="s">
        <v>531</v>
      </c>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4"/>
      <c r="AR23" s="125"/>
      <c r="AS23" s="125"/>
      <c r="AT23" s="126"/>
      <c r="AU23" s="125"/>
      <c r="AV23" s="127"/>
    </row>
    <row r="24" spans="1:48" ht="101.1" customHeight="1" x14ac:dyDescent="0.25">
      <c r="A24" s="107"/>
      <c r="B24" s="107"/>
      <c r="C24" s="107">
        <v>3</v>
      </c>
      <c r="D24" s="170" t="s">
        <v>567</v>
      </c>
      <c r="E24" s="173" t="s">
        <v>415</v>
      </c>
      <c r="F24" s="173" t="s">
        <v>470</v>
      </c>
      <c r="G24" s="121" t="s">
        <v>419</v>
      </c>
      <c r="H24" s="195" t="s">
        <v>499</v>
      </c>
      <c r="I24" s="107" t="s">
        <v>200</v>
      </c>
      <c r="J24" s="173" t="s">
        <v>502</v>
      </c>
      <c r="K24" s="176" t="s">
        <v>420</v>
      </c>
      <c r="L24" s="122"/>
      <c r="M24" s="122"/>
      <c r="N24" s="122"/>
      <c r="O24" s="122"/>
      <c r="P24" s="177" t="s">
        <v>421</v>
      </c>
      <c r="Q24" s="122" t="s">
        <v>531</v>
      </c>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4"/>
      <c r="AR24" s="125"/>
      <c r="AS24" s="125"/>
      <c r="AT24" s="126"/>
      <c r="AU24" s="125"/>
      <c r="AV24" s="127"/>
    </row>
    <row r="25" spans="1:48" ht="105" x14ac:dyDescent="0.25">
      <c r="A25" s="107"/>
      <c r="B25" s="107"/>
      <c r="C25" s="107">
        <v>4</v>
      </c>
      <c r="D25" s="171" t="s">
        <v>380</v>
      </c>
      <c r="E25" s="173" t="s">
        <v>416</v>
      </c>
      <c r="F25" s="173" t="s">
        <v>471</v>
      </c>
      <c r="G25" s="121" t="s">
        <v>419</v>
      </c>
      <c r="H25" s="195" t="s">
        <v>499</v>
      </c>
      <c r="I25" s="107" t="s">
        <v>200</v>
      </c>
      <c r="J25" s="173" t="s">
        <v>503</v>
      </c>
      <c r="K25" s="176" t="s">
        <v>420</v>
      </c>
      <c r="L25" s="122"/>
      <c r="M25" s="122"/>
      <c r="N25" s="122"/>
      <c r="O25" s="122"/>
      <c r="P25" s="177" t="s">
        <v>421</v>
      </c>
      <c r="Q25" s="201" t="s">
        <v>531</v>
      </c>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4"/>
      <c r="AR25" s="125"/>
      <c r="AS25" s="125"/>
      <c r="AT25" s="126"/>
      <c r="AU25" s="125"/>
      <c r="AV25" s="127"/>
    </row>
    <row r="26" spans="1:48" ht="75" x14ac:dyDescent="0.25">
      <c r="A26" s="107"/>
      <c r="B26" s="107"/>
      <c r="C26" s="107">
        <v>5</v>
      </c>
      <c r="D26" s="172" t="s">
        <v>382</v>
      </c>
      <c r="E26" s="173" t="s">
        <v>441</v>
      </c>
      <c r="F26" s="173" t="s">
        <v>472</v>
      </c>
      <c r="G26" s="121" t="s">
        <v>419</v>
      </c>
      <c r="H26" s="195" t="s">
        <v>499</v>
      </c>
      <c r="I26" s="107" t="s">
        <v>200</v>
      </c>
      <c r="J26" s="173" t="s">
        <v>504</v>
      </c>
      <c r="K26" s="176" t="s">
        <v>420</v>
      </c>
      <c r="L26" s="122"/>
      <c r="M26" s="122"/>
      <c r="N26" s="122"/>
      <c r="O26" s="122"/>
      <c r="P26" s="177" t="s">
        <v>421</v>
      </c>
      <c r="Q26" s="201" t="s">
        <v>422</v>
      </c>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4"/>
      <c r="AR26" s="125"/>
      <c r="AS26" s="125"/>
      <c r="AT26" s="126"/>
      <c r="AU26" s="125"/>
      <c r="AV26" s="127"/>
    </row>
    <row r="27" spans="1:48" ht="75" x14ac:dyDescent="0.25">
      <c r="A27" s="107"/>
      <c r="B27" s="107"/>
      <c r="C27" s="107">
        <v>5</v>
      </c>
      <c r="D27" s="172" t="s">
        <v>382</v>
      </c>
      <c r="E27" s="173" t="s">
        <v>442</v>
      </c>
      <c r="F27" s="173" t="s">
        <v>473</v>
      </c>
      <c r="G27" s="121" t="s">
        <v>419</v>
      </c>
      <c r="H27" s="195" t="s">
        <v>499</v>
      </c>
      <c r="I27" s="107" t="s">
        <v>200</v>
      </c>
      <c r="J27" s="173" t="s">
        <v>505</v>
      </c>
      <c r="K27" s="176" t="s">
        <v>420</v>
      </c>
      <c r="L27" s="122"/>
      <c r="M27" s="122"/>
      <c r="N27" s="122"/>
      <c r="O27" s="122"/>
      <c r="P27" s="177" t="s">
        <v>421</v>
      </c>
      <c r="Q27" s="201" t="s">
        <v>422</v>
      </c>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4"/>
      <c r="AR27" s="125"/>
      <c r="AS27" s="125"/>
      <c r="AT27" s="126"/>
      <c r="AU27" s="125"/>
      <c r="AV27" s="127"/>
    </row>
    <row r="28" spans="1:48" ht="90" x14ac:dyDescent="0.25">
      <c r="A28" s="107"/>
      <c r="B28" s="107"/>
      <c r="C28" s="107">
        <v>6</v>
      </c>
      <c r="D28" s="172" t="s">
        <v>383</v>
      </c>
      <c r="E28" s="173" t="s">
        <v>443</v>
      </c>
      <c r="F28" s="173" t="s">
        <v>474</v>
      </c>
      <c r="G28" s="121" t="s">
        <v>419</v>
      </c>
      <c r="H28" s="195" t="s">
        <v>499</v>
      </c>
      <c r="I28" s="107" t="s">
        <v>200</v>
      </c>
      <c r="J28" s="173" t="s">
        <v>474</v>
      </c>
      <c r="K28" s="176" t="s">
        <v>420</v>
      </c>
      <c r="L28" s="122"/>
      <c r="M28" s="122"/>
      <c r="N28" s="122"/>
      <c r="O28" s="122"/>
      <c r="P28" s="177" t="s">
        <v>421</v>
      </c>
      <c r="Q28" s="201" t="s">
        <v>422</v>
      </c>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4"/>
      <c r="AR28" s="125"/>
      <c r="AS28" s="125"/>
      <c r="AT28" s="126"/>
      <c r="AU28" s="125"/>
      <c r="AV28" s="127"/>
    </row>
    <row r="29" spans="1:48" ht="57.95" customHeight="1" x14ac:dyDescent="0.25">
      <c r="A29" s="107"/>
      <c r="B29" s="107"/>
      <c r="C29" s="107">
        <v>6</v>
      </c>
      <c r="D29" s="172" t="s">
        <v>383</v>
      </c>
      <c r="E29" s="173" t="s">
        <v>444</v>
      </c>
      <c r="F29" s="173" t="s">
        <v>475</v>
      </c>
      <c r="G29" s="121" t="s">
        <v>419</v>
      </c>
      <c r="H29" s="195" t="s">
        <v>499</v>
      </c>
      <c r="I29" s="107" t="s">
        <v>200</v>
      </c>
      <c r="J29" s="173" t="s">
        <v>506</v>
      </c>
      <c r="K29" s="176" t="s">
        <v>420</v>
      </c>
      <c r="L29" s="122"/>
      <c r="M29" s="122"/>
      <c r="N29" s="122"/>
      <c r="O29" s="122"/>
      <c r="P29" s="177" t="s">
        <v>421</v>
      </c>
      <c r="Q29" s="201" t="s">
        <v>422</v>
      </c>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4"/>
      <c r="AR29" s="125"/>
      <c r="AS29" s="125"/>
      <c r="AT29" s="126"/>
      <c r="AU29" s="125"/>
      <c r="AV29" s="127"/>
    </row>
    <row r="30" spans="1:48" ht="90" x14ac:dyDescent="0.25">
      <c r="A30" s="107"/>
      <c r="B30" s="107"/>
      <c r="C30" s="107">
        <v>6</v>
      </c>
      <c r="D30" s="172" t="s">
        <v>383</v>
      </c>
      <c r="E30" s="173" t="s">
        <v>445</v>
      </c>
      <c r="F30" s="173" t="s">
        <v>476</v>
      </c>
      <c r="G30" s="121" t="s">
        <v>419</v>
      </c>
      <c r="H30" s="195" t="s">
        <v>499</v>
      </c>
      <c r="I30" s="107" t="s">
        <v>200</v>
      </c>
      <c r="J30" s="173" t="s">
        <v>507</v>
      </c>
      <c r="K30" s="176" t="s">
        <v>420</v>
      </c>
      <c r="L30" s="122"/>
      <c r="M30" s="122"/>
      <c r="N30" s="122"/>
      <c r="O30" s="122"/>
      <c r="P30" s="177" t="s">
        <v>421</v>
      </c>
      <c r="Q30" s="201" t="s">
        <v>422</v>
      </c>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4"/>
      <c r="AR30" s="125"/>
      <c r="AS30" s="125"/>
      <c r="AT30" s="126"/>
      <c r="AU30" s="125"/>
      <c r="AV30" s="127"/>
    </row>
    <row r="31" spans="1:48" ht="90" x14ac:dyDescent="0.25">
      <c r="A31" s="107"/>
      <c r="B31" s="107"/>
      <c r="C31" s="107">
        <v>6</v>
      </c>
      <c r="D31" s="172" t="s">
        <v>383</v>
      </c>
      <c r="E31" s="173" t="s">
        <v>446</v>
      </c>
      <c r="F31" s="103" t="s">
        <v>477</v>
      </c>
      <c r="G31" s="121" t="s">
        <v>419</v>
      </c>
      <c r="H31" s="195" t="s">
        <v>499</v>
      </c>
      <c r="I31" s="107" t="s">
        <v>200</v>
      </c>
      <c r="J31" s="103" t="s">
        <v>508</v>
      </c>
      <c r="K31" s="176" t="s">
        <v>420</v>
      </c>
      <c r="L31" s="122"/>
      <c r="M31" s="122"/>
      <c r="N31" s="122"/>
      <c r="O31" s="122"/>
      <c r="P31" s="177" t="s">
        <v>421</v>
      </c>
      <c r="Q31" s="201" t="s">
        <v>422</v>
      </c>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4"/>
      <c r="AR31" s="125"/>
      <c r="AS31" s="125"/>
      <c r="AT31" s="126"/>
      <c r="AU31" s="125"/>
      <c r="AV31" s="127"/>
    </row>
    <row r="32" spans="1:48" ht="105" x14ac:dyDescent="0.25">
      <c r="A32" s="107"/>
      <c r="B32" s="107"/>
      <c r="C32" s="107">
        <v>7</v>
      </c>
      <c r="D32" s="191" t="s">
        <v>387</v>
      </c>
      <c r="E32" s="191" t="s">
        <v>447</v>
      </c>
      <c r="F32" s="103" t="s">
        <v>478</v>
      </c>
      <c r="G32" s="121" t="s">
        <v>419</v>
      </c>
      <c r="H32" s="195" t="s">
        <v>499</v>
      </c>
      <c r="I32" s="107" t="s">
        <v>200</v>
      </c>
      <c r="J32" s="103" t="s">
        <v>478</v>
      </c>
      <c r="K32" s="176" t="s">
        <v>420</v>
      </c>
      <c r="L32" s="122"/>
      <c r="M32" s="122"/>
      <c r="N32" s="122"/>
      <c r="O32" s="122"/>
      <c r="P32" s="177" t="s">
        <v>421</v>
      </c>
      <c r="Q32" s="122" t="s">
        <v>422</v>
      </c>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4"/>
      <c r="AR32" s="125"/>
      <c r="AS32" s="125"/>
      <c r="AT32" s="126"/>
      <c r="AU32" s="125"/>
      <c r="AV32" s="127"/>
    </row>
    <row r="33" spans="1:48" ht="90" x14ac:dyDescent="0.25">
      <c r="A33" s="107"/>
      <c r="B33" s="107"/>
      <c r="C33" s="107">
        <v>8</v>
      </c>
      <c r="D33" s="172" t="s">
        <v>388</v>
      </c>
      <c r="E33" s="191" t="s">
        <v>448</v>
      </c>
      <c r="F33" s="103" t="s">
        <v>479</v>
      </c>
      <c r="G33" s="121" t="s">
        <v>419</v>
      </c>
      <c r="H33" s="195" t="s">
        <v>499</v>
      </c>
      <c r="I33" s="107" t="s">
        <v>200</v>
      </c>
      <c r="J33" s="103" t="s">
        <v>509</v>
      </c>
      <c r="K33" s="176" t="s">
        <v>420</v>
      </c>
      <c r="L33" s="122"/>
      <c r="M33" s="122"/>
      <c r="N33" s="122"/>
      <c r="O33" s="122"/>
      <c r="P33" s="177" t="s">
        <v>421</v>
      </c>
      <c r="Q33" s="122" t="s">
        <v>422</v>
      </c>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4"/>
      <c r="AR33" s="125"/>
      <c r="AS33" s="125"/>
      <c r="AT33" s="126"/>
      <c r="AU33" s="125"/>
      <c r="AV33" s="127"/>
    </row>
    <row r="34" spans="1:48" ht="90" x14ac:dyDescent="0.25">
      <c r="A34" s="107"/>
      <c r="B34" s="107"/>
      <c r="C34" s="107">
        <v>8</v>
      </c>
      <c r="D34" s="172" t="s">
        <v>388</v>
      </c>
      <c r="E34" s="191" t="s">
        <v>449</v>
      </c>
      <c r="F34" s="103" t="s">
        <v>480</v>
      </c>
      <c r="G34" s="121" t="s">
        <v>419</v>
      </c>
      <c r="H34" s="195" t="s">
        <v>499</v>
      </c>
      <c r="I34" s="107" t="s">
        <v>200</v>
      </c>
      <c r="J34" s="103" t="s">
        <v>510</v>
      </c>
      <c r="K34" s="176" t="s">
        <v>420</v>
      </c>
      <c r="L34" s="123"/>
      <c r="M34" s="123"/>
      <c r="N34" s="123"/>
      <c r="O34" s="123"/>
      <c r="P34" s="177" t="s">
        <v>421</v>
      </c>
      <c r="Q34" s="107" t="s">
        <v>422</v>
      </c>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4"/>
      <c r="AR34" s="124"/>
      <c r="AS34" s="124"/>
      <c r="AT34" s="124"/>
      <c r="AU34" s="124"/>
      <c r="AV34" s="123"/>
    </row>
    <row r="35" spans="1:48" ht="120" x14ac:dyDescent="0.25">
      <c r="A35" s="107"/>
      <c r="B35" s="107"/>
      <c r="C35" s="107">
        <v>9</v>
      </c>
      <c r="D35" s="172" t="s">
        <v>389</v>
      </c>
      <c r="E35" s="191" t="s">
        <v>450</v>
      </c>
      <c r="F35" s="103" t="s">
        <v>481</v>
      </c>
      <c r="G35" s="121" t="s">
        <v>419</v>
      </c>
      <c r="H35" s="195" t="s">
        <v>499</v>
      </c>
      <c r="I35" s="107" t="s">
        <v>200</v>
      </c>
      <c r="J35" s="103" t="s">
        <v>511</v>
      </c>
      <c r="K35" s="176" t="s">
        <v>420</v>
      </c>
      <c r="L35" s="123"/>
      <c r="M35" s="123"/>
      <c r="N35" s="123"/>
      <c r="O35" s="123"/>
      <c r="P35" s="177" t="s">
        <v>421</v>
      </c>
      <c r="Q35" s="121" t="s">
        <v>532</v>
      </c>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4"/>
      <c r="AR35" s="124"/>
      <c r="AS35" s="124"/>
      <c r="AT35" s="124"/>
      <c r="AU35" s="124"/>
      <c r="AV35" s="123"/>
    </row>
    <row r="36" spans="1:48" ht="120" x14ac:dyDescent="0.25">
      <c r="A36" s="107"/>
      <c r="B36" s="107"/>
      <c r="C36" s="107">
        <v>9</v>
      </c>
      <c r="D36" s="172" t="s">
        <v>389</v>
      </c>
      <c r="E36" s="191" t="s">
        <v>451</v>
      </c>
      <c r="F36" s="103" t="s">
        <v>482</v>
      </c>
      <c r="G36" s="121" t="s">
        <v>419</v>
      </c>
      <c r="H36" s="195" t="s">
        <v>499</v>
      </c>
      <c r="I36" s="107" t="s">
        <v>200</v>
      </c>
      <c r="J36" s="103" t="s">
        <v>512</v>
      </c>
      <c r="K36" s="176" t="s">
        <v>420</v>
      </c>
      <c r="L36" s="123"/>
      <c r="M36" s="123"/>
      <c r="N36" s="123"/>
      <c r="O36" s="123"/>
      <c r="P36" s="177" t="s">
        <v>421</v>
      </c>
      <c r="Q36" s="121" t="s">
        <v>532</v>
      </c>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4"/>
      <c r="AR36" s="124"/>
      <c r="AS36" s="124"/>
      <c r="AT36" s="124"/>
      <c r="AU36" s="124"/>
      <c r="AV36" s="123"/>
    </row>
    <row r="37" spans="1:48" ht="90" x14ac:dyDescent="0.25">
      <c r="A37" s="107"/>
      <c r="B37" s="107"/>
      <c r="C37" s="107">
        <v>10</v>
      </c>
      <c r="D37" s="172" t="s">
        <v>385</v>
      </c>
      <c r="E37" s="191" t="s">
        <v>452</v>
      </c>
      <c r="F37" s="103" t="s">
        <v>483</v>
      </c>
      <c r="G37" s="121" t="s">
        <v>419</v>
      </c>
      <c r="H37" s="195" t="s">
        <v>499</v>
      </c>
      <c r="I37" s="107" t="s">
        <v>200</v>
      </c>
      <c r="J37" s="103" t="s">
        <v>513</v>
      </c>
      <c r="K37" s="176" t="s">
        <v>420</v>
      </c>
      <c r="L37" s="123"/>
      <c r="M37" s="123"/>
      <c r="N37" s="123"/>
      <c r="O37" s="123"/>
      <c r="P37" s="177" t="s">
        <v>421</v>
      </c>
      <c r="Q37" s="121" t="s">
        <v>532</v>
      </c>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4"/>
      <c r="AR37" s="124"/>
      <c r="AS37" s="124"/>
      <c r="AT37" s="124"/>
      <c r="AU37" s="124"/>
      <c r="AV37" s="123"/>
    </row>
    <row r="38" spans="1:48" ht="90" x14ac:dyDescent="0.25">
      <c r="A38" s="107"/>
      <c r="B38" s="107"/>
      <c r="C38" s="107">
        <v>10</v>
      </c>
      <c r="D38" s="172" t="s">
        <v>385</v>
      </c>
      <c r="E38" s="191" t="s">
        <v>453</v>
      </c>
      <c r="F38" s="103" t="s">
        <v>484</v>
      </c>
      <c r="G38" s="121" t="s">
        <v>419</v>
      </c>
      <c r="H38" s="195" t="s">
        <v>499</v>
      </c>
      <c r="I38" s="107" t="s">
        <v>200</v>
      </c>
      <c r="J38" s="103" t="s">
        <v>484</v>
      </c>
      <c r="K38" s="176" t="s">
        <v>420</v>
      </c>
      <c r="L38" s="123"/>
      <c r="M38" s="123"/>
      <c r="N38" s="123"/>
      <c r="O38" s="123"/>
      <c r="P38" s="177" t="s">
        <v>421</v>
      </c>
      <c r="Q38" s="121" t="s">
        <v>532</v>
      </c>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4"/>
      <c r="AR38" s="124"/>
      <c r="AS38" s="124"/>
      <c r="AT38" s="124"/>
      <c r="AU38" s="124"/>
      <c r="AV38" s="123"/>
    </row>
    <row r="39" spans="1:48" ht="90" x14ac:dyDescent="0.25">
      <c r="A39" s="107"/>
      <c r="B39" s="107"/>
      <c r="C39" s="107">
        <v>10</v>
      </c>
      <c r="D39" s="172" t="s">
        <v>385</v>
      </c>
      <c r="E39" s="191" t="s">
        <v>454</v>
      </c>
      <c r="F39" s="103" t="s">
        <v>485</v>
      </c>
      <c r="G39" s="121" t="s">
        <v>419</v>
      </c>
      <c r="H39" s="195" t="s">
        <v>499</v>
      </c>
      <c r="I39" s="107" t="s">
        <v>200</v>
      </c>
      <c r="J39" s="103" t="s">
        <v>514</v>
      </c>
      <c r="K39" s="176" t="s">
        <v>420</v>
      </c>
      <c r="L39" s="123"/>
      <c r="M39" s="123"/>
      <c r="N39" s="123"/>
      <c r="O39" s="123"/>
      <c r="P39" s="177" t="s">
        <v>421</v>
      </c>
      <c r="Q39" s="121" t="s">
        <v>532</v>
      </c>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4"/>
      <c r="AR39" s="124"/>
      <c r="AS39" s="124"/>
      <c r="AT39" s="124"/>
      <c r="AU39" s="124"/>
      <c r="AV39" s="123"/>
    </row>
    <row r="40" spans="1:48" ht="180" x14ac:dyDescent="0.25">
      <c r="A40" s="107"/>
      <c r="B40" s="107"/>
      <c r="C40" s="107">
        <v>11</v>
      </c>
      <c r="D40" s="191" t="s">
        <v>391</v>
      </c>
      <c r="E40" s="191" t="s">
        <v>455</v>
      </c>
      <c r="F40" s="103" t="s">
        <v>486</v>
      </c>
      <c r="G40" s="121" t="s">
        <v>419</v>
      </c>
      <c r="H40" s="195" t="s">
        <v>499</v>
      </c>
      <c r="I40" s="107" t="s">
        <v>200</v>
      </c>
      <c r="J40" s="103" t="s">
        <v>515</v>
      </c>
      <c r="K40" s="176" t="s">
        <v>420</v>
      </c>
      <c r="L40" s="123"/>
      <c r="M40" s="123"/>
      <c r="N40" s="123"/>
      <c r="O40" s="123"/>
      <c r="P40" s="177" t="s">
        <v>421</v>
      </c>
      <c r="Q40" s="107" t="s">
        <v>533</v>
      </c>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4"/>
      <c r="AR40" s="124"/>
      <c r="AS40" s="124"/>
      <c r="AT40" s="124"/>
      <c r="AU40" s="124"/>
      <c r="AV40" s="123"/>
    </row>
    <row r="41" spans="1:48" ht="138.6" customHeight="1" x14ac:dyDescent="0.25">
      <c r="A41" s="107"/>
      <c r="B41" s="107"/>
      <c r="C41" s="107">
        <v>12</v>
      </c>
      <c r="D41" s="191" t="s">
        <v>392</v>
      </c>
      <c r="E41" s="191" t="s">
        <v>456</v>
      </c>
      <c r="F41" s="123" t="s">
        <v>487</v>
      </c>
      <c r="G41" s="121" t="s">
        <v>419</v>
      </c>
      <c r="H41" s="195" t="s">
        <v>499</v>
      </c>
      <c r="I41" s="107" t="s">
        <v>200</v>
      </c>
      <c r="J41" s="94" t="s">
        <v>516</v>
      </c>
      <c r="K41" s="176" t="s">
        <v>420</v>
      </c>
      <c r="L41" s="123"/>
      <c r="M41" s="123"/>
      <c r="N41" s="123"/>
      <c r="O41" s="123"/>
      <c r="P41" s="177" t="s">
        <v>421</v>
      </c>
      <c r="Q41" s="107" t="s">
        <v>533</v>
      </c>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4"/>
      <c r="AR41" s="124"/>
      <c r="AS41" s="124"/>
      <c r="AT41" s="124"/>
      <c r="AU41" s="124"/>
      <c r="AV41" s="123"/>
    </row>
    <row r="42" spans="1:48" ht="162" customHeight="1" x14ac:dyDescent="0.25">
      <c r="A42" s="107"/>
      <c r="B42" s="107"/>
      <c r="C42" s="107">
        <v>13</v>
      </c>
      <c r="D42" s="191" t="s">
        <v>393</v>
      </c>
      <c r="E42" s="191" t="s">
        <v>457</v>
      </c>
      <c r="F42" s="103" t="s">
        <v>488</v>
      </c>
      <c r="G42" s="121" t="s">
        <v>419</v>
      </c>
      <c r="H42" s="195" t="s">
        <v>499</v>
      </c>
      <c r="I42" s="107" t="s">
        <v>200</v>
      </c>
      <c r="J42" s="103" t="s">
        <v>517</v>
      </c>
      <c r="K42" s="176" t="s">
        <v>420</v>
      </c>
      <c r="L42" s="123"/>
      <c r="M42" s="123"/>
      <c r="N42" s="123"/>
      <c r="O42" s="123"/>
      <c r="P42" s="177" t="s">
        <v>421</v>
      </c>
      <c r="Q42" s="107" t="s">
        <v>533</v>
      </c>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4"/>
      <c r="AR42" s="124"/>
      <c r="AS42" s="124"/>
      <c r="AT42" s="124"/>
      <c r="AU42" s="124"/>
      <c r="AV42" s="123"/>
    </row>
    <row r="43" spans="1:48" ht="162" customHeight="1" x14ac:dyDescent="0.25">
      <c r="A43" s="107"/>
      <c r="B43" s="107"/>
      <c r="C43" s="107">
        <v>14</v>
      </c>
      <c r="D43" s="191" t="s">
        <v>395</v>
      </c>
      <c r="E43" s="191" t="s">
        <v>458</v>
      </c>
      <c r="F43" s="94" t="s">
        <v>489</v>
      </c>
      <c r="G43" s="121" t="s">
        <v>419</v>
      </c>
      <c r="H43" s="195" t="s">
        <v>499</v>
      </c>
      <c r="I43" s="107" t="s">
        <v>200</v>
      </c>
      <c r="J43" s="94" t="s">
        <v>518</v>
      </c>
      <c r="K43" s="176" t="s">
        <v>420</v>
      </c>
      <c r="L43" s="123"/>
      <c r="M43" s="123"/>
      <c r="N43" s="123"/>
      <c r="O43" s="123"/>
      <c r="P43" s="177" t="s">
        <v>421</v>
      </c>
      <c r="Q43" s="107" t="s">
        <v>422</v>
      </c>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4"/>
      <c r="AR43" s="124"/>
      <c r="AS43" s="124"/>
      <c r="AT43" s="124"/>
      <c r="AU43" s="124"/>
      <c r="AV43" s="123"/>
    </row>
    <row r="44" spans="1:48" ht="240" x14ac:dyDescent="0.25">
      <c r="A44" s="107"/>
      <c r="B44" s="107"/>
      <c r="C44" s="107">
        <v>15</v>
      </c>
      <c r="D44" s="191" t="s">
        <v>396</v>
      </c>
      <c r="E44" s="191" t="s">
        <v>521</v>
      </c>
      <c r="F44" s="94" t="s">
        <v>520</v>
      </c>
      <c r="G44" s="121" t="s">
        <v>419</v>
      </c>
      <c r="H44" s="195" t="s">
        <v>499</v>
      </c>
      <c r="I44" s="107" t="s">
        <v>200</v>
      </c>
      <c r="J44" s="94" t="s">
        <v>519</v>
      </c>
      <c r="K44" s="176" t="s">
        <v>420</v>
      </c>
      <c r="L44" s="123"/>
      <c r="M44" s="123"/>
      <c r="N44" s="123"/>
      <c r="O44" s="123"/>
      <c r="P44" s="177" t="s">
        <v>421</v>
      </c>
      <c r="Q44" s="107" t="s">
        <v>422</v>
      </c>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4"/>
      <c r="AR44" s="124"/>
      <c r="AS44" s="124"/>
      <c r="AT44" s="124"/>
      <c r="AU44" s="124"/>
      <c r="AV44" s="123"/>
    </row>
    <row r="45" spans="1:48" ht="104.1" customHeight="1" x14ac:dyDescent="0.25">
      <c r="A45" s="107"/>
      <c r="B45" s="107"/>
      <c r="C45" s="107">
        <v>16</v>
      </c>
      <c r="D45" s="191" t="s">
        <v>398</v>
      </c>
      <c r="E45" s="191" t="s">
        <v>459</v>
      </c>
      <c r="F45" s="103" t="s">
        <v>490</v>
      </c>
      <c r="G45" s="121" t="s">
        <v>419</v>
      </c>
      <c r="H45" s="195" t="s">
        <v>499</v>
      </c>
      <c r="I45" s="107" t="s">
        <v>200</v>
      </c>
      <c r="J45" s="103" t="s">
        <v>522</v>
      </c>
      <c r="K45" s="176" t="s">
        <v>420</v>
      </c>
      <c r="L45" s="123"/>
      <c r="M45" s="123"/>
      <c r="N45" s="123"/>
      <c r="O45" s="123"/>
      <c r="P45" s="177" t="s">
        <v>421</v>
      </c>
      <c r="Q45" s="107" t="s">
        <v>422</v>
      </c>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4"/>
      <c r="AR45" s="124"/>
      <c r="AS45" s="124"/>
      <c r="AT45" s="124"/>
      <c r="AU45" s="124"/>
      <c r="AV45" s="123"/>
    </row>
    <row r="46" spans="1:48" ht="170.1" customHeight="1" x14ac:dyDescent="0.25">
      <c r="A46" s="107"/>
      <c r="B46" s="107"/>
      <c r="C46" s="107">
        <v>17</v>
      </c>
      <c r="D46" s="191" t="s">
        <v>399</v>
      </c>
      <c r="E46" s="191" t="s">
        <v>460</v>
      </c>
      <c r="F46" s="94" t="s">
        <v>491</v>
      </c>
      <c r="G46" s="121" t="s">
        <v>419</v>
      </c>
      <c r="H46" s="195" t="s">
        <v>499</v>
      </c>
      <c r="I46" s="107" t="s">
        <v>200</v>
      </c>
      <c r="J46" s="94" t="s">
        <v>523</v>
      </c>
      <c r="K46" s="176" t="s">
        <v>420</v>
      </c>
      <c r="L46" s="123"/>
      <c r="M46" s="123"/>
      <c r="N46" s="123"/>
      <c r="O46" s="123"/>
      <c r="P46" s="177" t="s">
        <v>421</v>
      </c>
      <c r="Q46" s="121" t="s">
        <v>534</v>
      </c>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4"/>
      <c r="AR46" s="124"/>
      <c r="AS46" s="124"/>
      <c r="AT46" s="124"/>
      <c r="AU46" s="124"/>
      <c r="AV46" s="123"/>
    </row>
    <row r="47" spans="1:48" ht="182.45" customHeight="1" x14ac:dyDescent="0.25">
      <c r="A47" s="107"/>
      <c r="B47" s="107"/>
      <c r="C47" s="107">
        <v>18</v>
      </c>
      <c r="D47" s="191" t="s">
        <v>401</v>
      </c>
      <c r="E47" s="191" t="s">
        <v>461</v>
      </c>
      <c r="F47" s="94" t="s">
        <v>492</v>
      </c>
      <c r="G47" s="121" t="s">
        <v>419</v>
      </c>
      <c r="H47" s="195" t="s">
        <v>499</v>
      </c>
      <c r="I47" s="107" t="s">
        <v>200</v>
      </c>
      <c r="J47" s="94" t="s">
        <v>524</v>
      </c>
      <c r="K47" s="176" t="s">
        <v>420</v>
      </c>
      <c r="L47" s="123"/>
      <c r="M47" s="123"/>
      <c r="N47" s="123"/>
      <c r="O47" s="123"/>
      <c r="P47" s="177" t="s">
        <v>421</v>
      </c>
      <c r="Q47" s="121" t="s">
        <v>534</v>
      </c>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4"/>
      <c r="AR47" s="124"/>
      <c r="AS47" s="124"/>
      <c r="AT47" s="124"/>
      <c r="AU47" s="124"/>
      <c r="AV47" s="123"/>
    </row>
    <row r="48" spans="1:48" ht="174.6" customHeight="1" x14ac:dyDescent="0.25">
      <c r="A48" s="107"/>
      <c r="B48" s="107"/>
      <c r="C48" s="107">
        <v>19</v>
      </c>
      <c r="D48" s="191" t="s">
        <v>402</v>
      </c>
      <c r="E48" s="191" t="s">
        <v>462</v>
      </c>
      <c r="F48" s="94" t="s">
        <v>493</v>
      </c>
      <c r="G48" s="121" t="s">
        <v>419</v>
      </c>
      <c r="H48" s="195" t="s">
        <v>499</v>
      </c>
      <c r="I48" s="107" t="s">
        <v>200</v>
      </c>
      <c r="J48" s="94" t="s">
        <v>525</v>
      </c>
      <c r="K48" s="176" t="s">
        <v>420</v>
      </c>
      <c r="L48" s="123"/>
      <c r="M48" s="123"/>
      <c r="N48" s="123"/>
      <c r="O48" s="123"/>
      <c r="P48" s="177" t="s">
        <v>421</v>
      </c>
      <c r="Q48" s="121" t="s">
        <v>534</v>
      </c>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4"/>
      <c r="AR48" s="124"/>
      <c r="AS48" s="124"/>
      <c r="AT48" s="124"/>
      <c r="AU48" s="124"/>
      <c r="AV48" s="123"/>
    </row>
    <row r="49" spans="1:48" ht="200.1" customHeight="1" x14ac:dyDescent="0.25">
      <c r="A49" s="107"/>
      <c r="B49" s="107"/>
      <c r="C49" s="107">
        <v>20</v>
      </c>
      <c r="D49" s="191" t="s">
        <v>404</v>
      </c>
      <c r="E49" s="176" t="s">
        <v>570</v>
      </c>
      <c r="F49" s="176" t="s">
        <v>571</v>
      </c>
      <c r="G49" s="175" t="s">
        <v>419</v>
      </c>
      <c r="H49" s="175" t="s">
        <v>574</v>
      </c>
      <c r="I49" s="175" t="s">
        <v>200</v>
      </c>
      <c r="J49" s="176" t="s">
        <v>575</v>
      </c>
      <c r="K49" s="176" t="s">
        <v>420</v>
      </c>
      <c r="L49" s="123"/>
      <c r="M49" s="123"/>
      <c r="N49" s="123"/>
      <c r="O49" s="123"/>
      <c r="P49" s="177" t="s">
        <v>421</v>
      </c>
      <c r="Q49" s="177" t="s">
        <v>578</v>
      </c>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4"/>
      <c r="AR49" s="124"/>
      <c r="AS49" s="124"/>
      <c r="AT49" s="124"/>
      <c r="AU49" s="124"/>
      <c r="AV49" s="123"/>
    </row>
    <row r="50" spans="1:48" ht="206.45" customHeight="1" x14ac:dyDescent="0.25">
      <c r="A50" s="107"/>
      <c r="B50" s="107"/>
      <c r="C50" s="107">
        <v>21</v>
      </c>
      <c r="D50" s="191" t="s">
        <v>405</v>
      </c>
      <c r="E50" s="176" t="s">
        <v>569</v>
      </c>
      <c r="F50" s="176" t="s">
        <v>572</v>
      </c>
      <c r="G50" s="175" t="s">
        <v>419</v>
      </c>
      <c r="H50" s="175" t="s">
        <v>574</v>
      </c>
      <c r="I50" s="175" t="s">
        <v>200</v>
      </c>
      <c r="J50" s="176" t="s">
        <v>576</v>
      </c>
      <c r="K50" s="176" t="s">
        <v>420</v>
      </c>
      <c r="L50" s="123"/>
      <c r="M50" s="123"/>
      <c r="N50" s="123"/>
      <c r="O50" s="123"/>
      <c r="P50" s="177" t="s">
        <v>421</v>
      </c>
      <c r="Q50" s="177" t="s">
        <v>578</v>
      </c>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3"/>
    </row>
    <row r="51" spans="1:48" ht="111" customHeight="1" x14ac:dyDescent="0.25">
      <c r="A51" s="107"/>
      <c r="B51" s="107"/>
      <c r="C51" s="107">
        <v>22</v>
      </c>
      <c r="D51" s="191" t="s">
        <v>406</v>
      </c>
      <c r="E51" s="176" t="s">
        <v>568</v>
      </c>
      <c r="F51" s="176" t="s">
        <v>573</v>
      </c>
      <c r="G51" s="175" t="s">
        <v>419</v>
      </c>
      <c r="H51" s="175" t="s">
        <v>574</v>
      </c>
      <c r="I51" s="175" t="s">
        <v>200</v>
      </c>
      <c r="J51" s="176" t="s">
        <v>577</v>
      </c>
      <c r="K51" s="176" t="s">
        <v>420</v>
      </c>
      <c r="L51" s="123"/>
      <c r="M51" s="123"/>
      <c r="N51" s="123"/>
      <c r="O51" s="123"/>
      <c r="P51" s="177" t="s">
        <v>421</v>
      </c>
      <c r="Q51" s="177" t="s">
        <v>578</v>
      </c>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4"/>
      <c r="AR51" s="124"/>
      <c r="AS51" s="124"/>
      <c r="AT51" s="124"/>
      <c r="AU51" s="124"/>
      <c r="AV51" s="123"/>
    </row>
    <row r="52" spans="1:48" ht="144" customHeight="1" x14ac:dyDescent="0.25">
      <c r="A52" s="107"/>
      <c r="B52" s="107"/>
      <c r="C52" s="107">
        <v>23</v>
      </c>
      <c r="D52" s="213" t="s">
        <v>601</v>
      </c>
      <c r="E52" s="213" t="s">
        <v>598</v>
      </c>
      <c r="F52" s="214" t="s">
        <v>599</v>
      </c>
      <c r="G52" s="215"/>
      <c r="H52" s="216" t="s">
        <v>499</v>
      </c>
      <c r="I52" s="215" t="s">
        <v>200</v>
      </c>
      <c r="J52" s="214" t="s">
        <v>600</v>
      </c>
      <c r="K52" s="176" t="s">
        <v>420</v>
      </c>
      <c r="L52" s="123"/>
      <c r="M52" s="123"/>
      <c r="N52" s="123"/>
      <c r="O52" s="123"/>
      <c r="P52" s="177" t="s">
        <v>421</v>
      </c>
      <c r="Q52" s="177" t="s">
        <v>578</v>
      </c>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4"/>
      <c r="AR52" s="124"/>
      <c r="AS52" s="124"/>
      <c r="AT52" s="124"/>
      <c r="AU52" s="124"/>
      <c r="AV52" s="123"/>
    </row>
    <row r="53" spans="1:48" ht="116.45" customHeight="1" x14ac:dyDescent="0.25">
      <c r="A53" s="107"/>
      <c r="B53" s="107"/>
      <c r="C53" s="107">
        <v>24</v>
      </c>
      <c r="D53" s="191" t="s">
        <v>408</v>
      </c>
      <c r="E53" s="191" t="s">
        <v>463</v>
      </c>
      <c r="F53" s="94" t="s">
        <v>494</v>
      </c>
      <c r="G53" s="121" t="s">
        <v>419</v>
      </c>
      <c r="H53" s="195" t="s">
        <v>499</v>
      </c>
      <c r="I53" s="107" t="s">
        <v>200</v>
      </c>
      <c r="J53" s="94" t="s">
        <v>526</v>
      </c>
      <c r="K53" s="176" t="s">
        <v>420</v>
      </c>
      <c r="L53" s="123"/>
      <c r="M53" s="123"/>
      <c r="N53" s="123"/>
      <c r="O53" s="123"/>
      <c r="P53" s="177" t="s">
        <v>421</v>
      </c>
      <c r="Q53" s="121" t="s">
        <v>535</v>
      </c>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4"/>
      <c r="AR53" s="124"/>
      <c r="AS53" s="124"/>
      <c r="AT53" s="124"/>
      <c r="AU53" s="124"/>
      <c r="AV53" s="123"/>
    </row>
    <row r="54" spans="1:48" ht="108.6" customHeight="1" x14ac:dyDescent="0.25">
      <c r="A54" s="107"/>
      <c r="B54" s="107"/>
      <c r="C54" s="107">
        <v>25</v>
      </c>
      <c r="D54" s="191" t="s">
        <v>409</v>
      </c>
      <c r="E54" s="191" t="s">
        <v>464</v>
      </c>
      <c r="F54" s="94" t="s">
        <v>495</v>
      </c>
      <c r="G54" s="121" t="s">
        <v>419</v>
      </c>
      <c r="H54" s="195" t="s">
        <v>499</v>
      </c>
      <c r="I54" s="107" t="s">
        <v>200</v>
      </c>
      <c r="J54" s="94" t="s">
        <v>527</v>
      </c>
      <c r="K54" s="176" t="s">
        <v>420</v>
      </c>
      <c r="L54" s="123"/>
      <c r="M54" s="123"/>
      <c r="N54" s="123"/>
      <c r="O54" s="123"/>
      <c r="P54" s="177" t="s">
        <v>421</v>
      </c>
      <c r="Q54" s="121" t="s">
        <v>535</v>
      </c>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4"/>
      <c r="AR54" s="124"/>
      <c r="AS54" s="124"/>
      <c r="AT54" s="124"/>
      <c r="AU54" s="124"/>
      <c r="AV54" s="123"/>
    </row>
    <row r="55" spans="1:48" ht="84" customHeight="1" x14ac:dyDescent="0.25">
      <c r="A55" s="107"/>
      <c r="B55" s="107"/>
      <c r="C55" s="107">
        <v>26</v>
      </c>
      <c r="D55" s="191" t="s">
        <v>410</v>
      </c>
      <c r="E55" s="191" t="s">
        <v>465</v>
      </c>
      <c r="F55" s="94" t="s">
        <v>496</v>
      </c>
      <c r="G55" s="121" t="s">
        <v>419</v>
      </c>
      <c r="H55" s="195" t="s">
        <v>499</v>
      </c>
      <c r="I55" s="107" t="s">
        <v>200</v>
      </c>
      <c r="J55" s="94" t="s">
        <v>528</v>
      </c>
      <c r="K55" s="176" t="s">
        <v>420</v>
      </c>
      <c r="L55" s="123"/>
      <c r="M55" s="123"/>
      <c r="N55" s="123"/>
      <c r="O55" s="123"/>
      <c r="P55" s="177" t="s">
        <v>421</v>
      </c>
      <c r="Q55" s="121" t="s">
        <v>535</v>
      </c>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4"/>
      <c r="AR55" s="124"/>
      <c r="AS55" s="124"/>
      <c r="AT55" s="124"/>
      <c r="AU55" s="124"/>
      <c r="AV55" s="123"/>
    </row>
    <row r="56" spans="1:48" ht="60.6" customHeight="1" x14ac:dyDescent="0.25">
      <c r="A56" s="107"/>
      <c r="B56" s="107"/>
      <c r="C56" s="107">
        <v>27</v>
      </c>
      <c r="D56" s="191" t="s">
        <v>411</v>
      </c>
      <c r="E56" s="191" t="s">
        <v>466</v>
      </c>
      <c r="F56" s="94" t="s">
        <v>497</v>
      </c>
      <c r="G56" s="121" t="s">
        <v>419</v>
      </c>
      <c r="H56" s="195" t="s">
        <v>499</v>
      </c>
      <c r="I56" s="107" t="s">
        <v>200</v>
      </c>
      <c r="J56" s="94" t="s">
        <v>529</v>
      </c>
      <c r="K56" s="176" t="s">
        <v>420</v>
      </c>
      <c r="L56" s="123"/>
      <c r="M56" s="123"/>
      <c r="N56" s="123"/>
      <c r="O56" s="123"/>
      <c r="P56" s="177" t="s">
        <v>421</v>
      </c>
      <c r="Q56" s="121" t="s">
        <v>535</v>
      </c>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4"/>
      <c r="AR56" s="124"/>
      <c r="AS56" s="124"/>
      <c r="AT56" s="124"/>
      <c r="AU56" s="124"/>
      <c r="AV56" s="123"/>
    </row>
    <row r="57" spans="1:48" ht="71.099999999999994" customHeight="1" x14ac:dyDescent="0.25">
      <c r="A57" s="107"/>
      <c r="B57" s="107"/>
      <c r="C57" s="107">
        <v>28</v>
      </c>
      <c r="D57" s="191" t="s">
        <v>412</v>
      </c>
      <c r="E57" s="191" t="s">
        <v>467</v>
      </c>
      <c r="F57" s="94" t="s">
        <v>498</v>
      </c>
      <c r="G57" s="121" t="s">
        <v>419</v>
      </c>
      <c r="H57" s="195" t="s">
        <v>499</v>
      </c>
      <c r="I57" s="107" t="s">
        <v>200</v>
      </c>
      <c r="J57" s="94" t="s">
        <v>530</v>
      </c>
      <c r="K57" s="176" t="s">
        <v>420</v>
      </c>
      <c r="L57" s="123"/>
      <c r="M57" s="123"/>
      <c r="N57" s="123"/>
      <c r="O57" s="123"/>
      <c r="P57" s="177" t="s">
        <v>421</v>
      </c>
      <c r="Q57" s="121" t="s">
        <v>535</v>
      </c>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4"/>
      <c r="AR57" s="124"/>
      <c r="AS57" s="124"/>
      <c r="AT57" s="124"/>
      <c r="AU57" s="124"/>
      <c r="AV57" s="123"/>
    </row>
    <row r="58" spans="1:48" x14ac:dyDescent="0.25">
      <c r="A58" s="402" t="s">
        <v>72</v>
      </c>
      <c r="B58" s="403"/>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c r="AH58" s="403"/>
      <c r="AI58" s="403"/>
      <c r="AJ58" s="403"/>
      <c r="AK58" s="403"/>
      <c r="AL58" s="403"/>
      <c r="AM58" s="403"/>
      <c r="AN58" s="403"/>
      <c r="AO58" s="403"/>
      <c r="AP58" s="403"/>
      <c r="AQ58" s="403"/>
      <c r="AR58" s="403"/>
      <c r="AS58" s="403"/>
      <c r="AT58" s="403"/>
      <c r="AU58" s="403"/>
      <c r="AV58" s="404"/>
    </row>
    <row r="59" spans="1:48" ht="50.1" customHeight="1" x14ac:dyDescent="0.25">
      <c r="A59" s="382" t="s">
        <v>96</v>
      </c>
      <c r="B59" s="381" t="s">
        <v>97</v>
      </c>
      <c r="C59" s="381"/>
      <c r="D59" s="381"/>
      <c r="E59" s="383" t="s">
        <v>98</v>
      </c>
      <c r="F59" s="383"/>
      <c r="G59" s="383"/>
      <c r="H59" s="383"/>
      <c r="I59" s="383"/>
      <c r="J59" s="383"/>
      <c r="K59" s="383"/>
      <c r="L59" s="383"/>
      <c r="M59" s="381" t="s">
        <v>97</v>
      </c>
      <c r="N59" s="381"/>
      <c r="O59" s="381"/>
      <c r="P59" s="381"/>
      <c r="Q59" s="381"/>
      <c r="R59" s="381" t="s">
        <v>97</v>
      </c>
      <c r="S59" s="381"/>
      <c r="T59" s="381"/>
      <c r="U59" s="381"/>
      <c r="V59" s="381"/>
      <c r="W59" s="381"/>
      <c r="X59" s="381"/>
      <c r="Y59" s="381"/>
      <c r="Z59" s="381" t="s">
        <v>97</v>
      </c>
      <c r="AA59" s="381"/>
      <c r="AB59" s="381"/>
      <c r="AC59" s="381"/>
      <c r="AD59" s="381"/>
      <c r="AE59" s="381"/>
      <c r="AF59" s="381"/>
      <c r="AG59" s="381"/>
      <c r="AH59" s="381"/>
      <c r="AI59" s="381"/>
      <c r="AJ59" s="381"/>
      <c r="AK59" s="381"/>
      <c r="AL59" s="383" t="s">
        <v>99</v>
      </c>
      <c r="AM59" s="383"/>
      <c r="AN59" s="383"/>
      <c r="AO59" s="383"/>
      <c r="AP59" s="381" t="s">
        <v>100</v>
      </c>
      <c r="AQ59" s="381"/>
      <c r="AR59" s="381"/>
      <c r="AS59" s="381"/>
      <c r="AT59" s="381"/>
      <c r="AU59" s="381"/>
      <c r="AV59" s="381"/>
    </row>
    <row r="60" spans="1:48" ht="50.1" customHeight="1" x14ac:dyDescent="0.25">
      <c r="A60" s="382"/>
      <c r="B60" s="381" t="s">
        <v>579</v>
      </c>
      <c r="C60" s="381"/>
      <c r="D60" s="381"/>
      <c r="E60" s="383"/>
      <c r="F60" s="383"/>
      <c r="G60" s="383"/>
      <c r="H60" s="383"/>
      <c r="I60" s="383"/>
      <c r="J60" s="383"/>
      <c r="K60" s="383"/>
      <c r="L60" s="383"/>
      <c r="M60" s="381" t="s">
        <v>581</v>
      </c>
      <c r="N60" s="381"/>
      <c r="O60" s="381"/>
      <c r="P60" s="381"/>
      <c r="Q60" s="381"/>
      <c r="R60" s="381" t="s">
        <v>583</v>
      </c>
      <c r="S60" s="381"/>
      <c r="T60" s="381"/>
      <c r="U60" s="381"/>
      <c r="V60" s="381"/>
      <c r="W60" s="381"/>
      <c r="X60" s="381"/>
      <c r="Y60" s="381"/>
      <c r="Z60" s="381" t="s">
        <v>101</v>
      </c>
      <c r="AA60" s="381"/>
      <c r="AB60" s="381"/>
      <c r="AC60" s="381"/>
      <c r="AD60" s="381"/>
      <c r="AE60" s="381"/>
      <c r="AF60" s="381"/>
      <c r="AG60" s="381"/>
      <c r="AH60" s="381"/>
      <c r="AI60" s="381"/>
      <c r="AJ60" s="381"/>
      <c r="AK60" s="381"/>
      <c r="AL60" s="383"/>
      <c r="AM60" s="383"/>
      <c r="AN60" s="383"/>
      <c r="AO60" s="383"/>
      <c r="AP60" s="381" t="s">
        <v>597</v>
      </c>
      <c r="AQ60" s="381"/>
      <c r="AR60" s="381"/>
      <c r="AS60" s="381"/>
      <c r="AT60" s="381"/>
      <c r="AU60" s="381"/>
      <c r="AV60" s="381"/>
    </row>
    <row r="61" spans="1:48" ht="50.1" customHeight="1" x14ac:dyDescent="0.25">
      <c r="A61" s="382"/>
      <c r="B61" s="381" t="s">
        <v>580</v>
      </c>
      <c r="C61" s="381"/>
      <c r="D61" s="381"/>
      <c r="E61" s="383"/>
      <c r="F61" s="383"/>
      <c r="G61" s="383"/>
      <c r="H61" s="383"/>
      <c r="I61" s="383"/>
      <c r="J61" s="383"/>
      <c r="K61" s="383"/>
      <c r="L61" s="383"/>
      <c r="M61" s="381" t="s">
        <v>582</v>
      </c>
      <c r="N61" s="381"/>
      <c r="O61" s="381"/>
      <c r="P61" s="381"/>
      <c r="Q61" s="381"/>
      <c r="R61" s="381" t="s">
        <v>584</v>
      </c>
      <c r="S61" s="381"/>
      <c r="T61" s="381"/>
      <c r="U61" s="381"/>
      <c r="V61" s="381"/>
      <c r="W61" s="381"/>
      <c r="X61" s="381"/>
      <c r="Y61" s="381"/>
      <c r="Z61" s="381" t="s">
        <v>102</v>
      </c>
      <c r="AA61" s="381"/>
      <c r="AB61" s="381"/>
      <c r="AC61" s="381"/>
      <c r="AD61" s="381"/>
      <c r="AE61" s="381"/>
      <c r="AF61" s="381"/>
      <c r="AG61" s="381"/>
      <c r="AH61" s="381"/>
      <c r="AI61" s="381"/>
      <c r="AJ61" s="381"/>
      <c r="AK61" s="381"/>
      <c r="AL61" s="383"/>
      <c r="AM61" s="383"/>
      <c r="AN61" s="383"/>
      <c r="AO61" s="383"/>
      <c r="AP61" s="381" t="s">
        <v>213</v>
      </c>
      <c r="AQ61" s="381"/>
      <c r="AR61" s="381"/>
      <c r="AS61" s="381"/>
      <c r="AT61" s="381"/>
      <c r="AU61" s="381"/>
      <c r="AV61" s="381"/>
    </row>
  </sheetData>
  <mergeCells count="54">
    <mergeCell ref="R60:Y60"/>
    <mergeCell ref="R61:Y61"/>
    <mergeCell ref="A10:C10"/>
    <mergeCell ref="D9:AC9"/>
    <mergeCell ref="D10:AC10"/>
    <mergeCell ref="A11:C11"/>
    <mergeCell ref="H11:H12"/>
    <mergeCell ref="A58:AV58"/>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60:AV60"/>
    <mergeCell ref="AP59:AV59"/>
    <mergeCell ref="B60:D60"/>
    <mergeCell ref="A59:A61"/>
    <mergeCell ref="E59:L61"/>
    <mergeCell ref="Z59:AK59"/>
    <mergeCell ref="Z60:AK60"/>
    <mergeCell ref="Z61:AK61"/>
    <mergeCell ref="AP61:AV61"/>
    <mergeCell ref="AL59:AO61"/>
    <mergeCell ref="M59:Q59"/>
    <mergeCell ref="M60:Q60"/>
    <mergeCell ref="M61:Q61"/>
    <mergeCell ref="R59:Y59"/>
    <mergeCell ref="B59:D59"/>
    <mergeCell ref="B61:D61"/>
    <mergeCell ref="AU1:AV1"/>
    <mergeCell ref="AU2:AV2"/>
    <mergeCell ref="AU3:AV3"/>
    <mergeCell ref="AU4:AV4"/>
    <mergeCell ref="A1:AT1"/>
    <mergeCell ref="A2:AT2"/>
    <mergeCell ref="A3:AT4"/>
  </mergeCells>
  <dataValidations count="2">
    <dataValidation type="list" allowBlank="1" showInputMessage="1" showErrorMessage="1" sqref="G16:G21" xr:uid="{13953121-AC9C-4BCC-B0F8-603AF5F16162}">
      <formula1>$XFB$13:$XFD$62</formula1>
    </dataValidation>
    <dataValidation type="list" allowBlank="1" showInputMessage="1" showErrorMessage="1" sqref="G49:G51" xr:uid="{A72A28DE-547A-43E5-9481-A3830D5C75E0}">
      <formula1>$XFD$13:$XFD$56</formula1>
    </dataValidation>
  </dataValidations>
  <pageMargins left="0.7" right="0.7" top="0.75" bottom="0.75" header="0.3" footer="0.3"/>
  <pageSetup scale="1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G52:G57 G22:G48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RowHeight="15" x14ac:dyDescent="0.25"/>
  <sheetData>
    <row r="1" spans="1:2" x14ac:dyDescent="0.25">
      <c r="A1" t="s">
        <v>186</v>
      </c>
      <c r="B1" t="s">
        <v>187</v>
      </c>
    </row>
    <row r="2" spans="1:2" x14ac:dyDescent="0.25">
      <c r="A2" t="s">
        <v>188</v>
      </c>
      <c r="B2" t="s">
        <v>200</v>
      </c>
    </row>
    <row r="3" spans="1:2" x14ac:dyDescent="0.25">
      <c r="A3" t="s">
        <v>189</v>
      </c>
      <c r="B3" t="s">
        <v>201</v>
      </c>
    </row>
    <row r="4" spans="1:2" x14ac:dyDescent="0.25">
      <c r="A4" t="s">
        <v>190</v>
      </c>
    </row>
    <row r="5" spans="1:2" x14ac:dyDescent="0.25">
      <c r="A5" t="s">
        <v>191</v>
      </c>
    </row>
    <row r="6" spans="1:2" x14ac:dyDescent="0.25">
      <c r="A6" t="s">
        <v>192</v>
      </c>
    </row>
    <row r="7" spans="1:2" x14ac:dyDescent="0.25">
      <c r="A7" t="s">
        <v>193</v>
      </c>
    </row>
    <row r="8" spans="1:2" x14ac:dyDescent="0.25">
      <c r="A8" t="s">
        <v>194</v>
      </c>
    </row>
    <row r="9" spans="1:2" x14ac:dyDescent="0.25">
      <c r="A9" t="s">
        <v>195</v>
      </c>
    </row>
    <row r="10" spans="1:2" x14ac:dyDescent="0.25">
      <c r="A10" t="s">
        <v>196</v>
      </c>
    </row>
    <row r="11" spans="1:2" x14ac:dyDescent="0.25">
      <c r="A11" t="s">
        <v>197</v>
      </c>
    </row>
    <row r="12" spans="1:2" x14ac:dyDescent="0.25">
      <c r="A12" t="s">
        <v>198</v>
      </c>
    </row>
    <row r="13" spans="1:2" x14ac:dyDescent="0.25">
      <c r="A13" t="s">
        <v>199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32"/>
  <sheetViews>
    <sheetView zoomScale="70" zoomScaleNormal="70" workbookViewId="0">
      <selection activeCell="A7" sqref="A7"/>
    </sheetView>
  </sheetViews>
  <sheetFormatPr baseColWidth="10" defaultColWidth="19.42578125" defaultRowHeight="14.25" x14ac:dyDescent="0.25"/>
  <cols>
    <col min="1" max="1" width="29.5703125" style="15" bestFit="1" customWidth="1"/>
    <col min="2" max="12" width="11" style="15" customWidth="1"/>
    <col min="13" max="13" width="21.7109375" style="15" bestFit="1" customWidth="1"/>
    <col min="14" max="17" width="11" style="15" customWidth="1"/>
    <col min="18" max="18" width="12.140625" style="15" customWidth="1"/>
    <col min="19" max="19" width="24.28515625" style="15" bestFit="1"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x14ac:dyDescent="0.25">
      <c r="A1" s="407" t="s">
        <v>0</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6" t="s">
        <v>103</v>
      </c>
      <c r="BJ1" s="406"/>
      <c r="BK1" s="406"/>
    </row>
    <row r="2" spans="1:63" ht="15.95" customHeight="1" x14ac:dyDescent="0.25">
      <c r="A2" s="407" t="s">
        <v>2</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6" t="s">
        <v>203</v>
      </c>
      <c r="BJ2" s="406"/>
      <c r="BK2" s="406"/>
    </row>
    <row r="3" spans="1:63" ht="26.1" customHeight="1" x14ac:dyDescent="0.25">
      <c r="A3" s="407" t="s">
        <v>104</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6" t="s">
        <v>354</v>
      </c>
      <c r="BJ3" s="406"/>
      <c r="BK3" s="406"/>
    </row>
    <row r="4" spans="1:63" ht="15.95" customHeight="1" x14ac:dyDescent="0.25">
      <c r="A4" s="407" t="s">
        <v>105</v>
      </c>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11" t="s">
        <v>106</v>
      </c>
      <c r="BJ4" s="412"/>
      <c r="BK4" s="413"/>
    </row>
    <row r="5" spans="1:63" ht="26.1" customHeight="1" x14ac:dyDescent="0.25">
      <c r="A5" s="415" t="s">
        <v>75</v>
      </c>
      <c r="B5" s="415"/>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G5" s="415" t="s">
        <v>107</v>
      </c>
      <c r="AH5" s="415"/>
      <c r="AI5" s="415"/>
      <c r="AJ5" s="415"/>
      <c r="AK5" s="415"/>
      <c r="AL5" s="415"/>
      <c r="AM5" s="415"/>
      <c r="AN5" s="415"/>
      <c r="AO5" s="415"/>
      <c r="AP5" s="415"/>
      <c r="AQ5" s="415"/>
      <c r="AR5" s="415"/>
      <c r="AS5" s="415"/>
      <c r="AT5" s="415"/>
      <c r="AU5" s="415"/>
      <c r="AV5" s="415"/>
      <c r="AW5" s="415"/>
      <c r="AX5" s="415"/>
      <c r="AY5" s="415"/>
      <c r="AZ5" s="415"/>
      <c r="BA5" s="415"/>
      <c r="BB5" s="415"/>
      <c r="BC5" s="415"/>
      <c r="BD5" s="415"/>
      <c r="BE5" s="415"/>
      <c r="BF5" s="415"/>
      <c r="BG5" s="415"/>
      <c r="BH5" s="415"/>
      <c r="BI5" s="416"/>
      <c r="BJ5" s="416"/>
      <c r="BK5" s="416"/>
    </row>
    <row r="6" spans="1:63" ht="31.5" customHeight="1" x14ac:dyDescent="0.25">
      <c r="A6" s="129" t="s">
        <v>225</v>
      </c>
      <c r="B6" s="410"/>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0"/>
      <c r="AR6" s="410"/>
      <c r="AS6" s="410"/>
      <c r="AT6" s="410"/>
      <c r="AU6" s="410"/>
      <c r="AV6" s="410"/>
      <c r="AW6" s="410"/>
      <c r="AX6" s="410"/>
      <c r="AY6" s="410"/>
      <c r="AZ6" s="410"/>
      <c r="BA6" s="410"/>
      <c r="BB6" s="410"/>
      <c r="BC6" s="410"/>
      <c r="BD6" s="410"/>
      <c r="BE6" s="410"/>
      <c r="BF6" s="410"/>
      <c r="BG6" s="410"/>
      <c r="BH6" s="410"/>
      <c r="BI6" s="410"/>
      <c r="BJ6" s="410"/>
      <c r="BK6" s="410"/>
    </row>
    <row r="7" spans="1:63" ht="31.5" customHeight="1" x14ac:dyDescent="0.25">
      <c r="A7" s="130" t="s">
        <v>215</v>
      </c>
      <c r="B7" s="419" t="s">
        <v>407</v>
      </c>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c r="AK7" s="420"/>
      <c r="AL7" s="420"/>
      <c r="AM7" s="420"/>
      <c r="AN7" s="420"/>
      <c r="AO7" s="420"/>
      <c r="AP7" s="420"/>
      <c r="AQ7" s="420"/>
      <c r="AR7" s="420"/>
      <c r="AS7" s="420"/>
      <c r="AT7" s="420"/>
      <c r="AU7" s="420"/>
      <c r="AV7" s="420"/>
      <c r="AW7" s="420"/>
      <c r="AX7" s="420"/>
      <c r="AY7" s="420"/>
      <c r="AZ7" s="420"/>
      <c r="BA7" s="420"/>
      <c r="BB7" s="420"/>
      <c r="BC7" s="420"/>
      <c r="BD7" s="420"/>
      <c r="BE7" s="420"/>
      <c r="BF7" s="420"/>
      <c r="BG7" s="420"/>
      <c r="BH7" s="420"/>
      <c r="BI7" s="420"/>
      <c r="BJ7" s="420"/>
      <c r="BK7" s="421"/>
    </row>
    <row r="8" spans="1:63" ht="18.75" customHeight="1" x14ac:dyDescent="0.25">
      <c r="A8" s="131"/>
      <c r="B8" s="131"/>
      <c r="C8" s="131"/>
      <c r="D8" s="131"/>
      <c r="E8" s="131"/>
      <c r="F8" s="131"/>
      <c r="G8" s="131"/>
      <c r="H8" s="131"/>
      <c r="I8" s="131"/>
      <c r="J8" s="131"/>
      <c r="K8" s="132"/>
      <c r="L8" s="132"/>
      <c r="M8" s="132"/>
      <c r="N8" s="132"/>
      <c r="O8" s="132"/>
      <c r="P8" s="132"/>
      <c r="Q8" s="132"/>
      <c r="R8" s="132"/>
      <c r="S8" s="132"/>
      <c r="T8" s="132"/>
      <c r="U8" s="132"/>
      <c r="V8" s="132"/>
      <c r="W8" s="132"/>
      <c r="X8" s="132"/>
      <c r="Y8" s="132"/>
      <c r="Z8" s="132"/>
      <c r="AA8" s="132"/>
      <c r="AB8" s="132"/>
      <c r="AC8" s="132"/>
      <c r="AD8" s="132"/>
      <c r="AE8" s="132"/>
      <c r="AG8" s="131"/>
      <c r="AH8" s="132"/>
      <c r="AI8" s="132"/>
      <c r="AJ8" s="132"/>
      <c r="AK8" s="132"/>
      <c r="AL8" s="132"/>
      <c r="AM8" s="132"/>
      <c r="AN8" s="132"/>
      <c r="AO8" s="132"/>
    </row>
    <row r="9" spans="1:63" ht="30" customHeight="1" x14ac:dyDescent="0.25">
      <c r="A9" s="417" t="s">
        <v>108</v>
      </c>
      <c r="B9" s="133" t="s">
        <v>16</v>
      </c>
      <c r="C9" s="133" t="s">
        <v>17</v>
      </c>
      <c r="D9" s="408" t="s">
        <v>18</v>
      </c>
      <c r="E9" s="409"/>
      <c r="F9" s="133" t="s">
        <v>19</v>
      </c>
      <c r="G9" s="133" t="s">
        <v>20</v>
      </c>
      <c r="H9" s="408" t="s">
        <v>21</v>
      </c>
      <c r="I9" s="409"/>
      <c r="J9" s="133" t="s">
        <v>22</v>
      </c>
      <c r="K9" s="133" t="s">
        <v>23</v>
      </c>
      <c r="L9" s="408" t="s">
        <v>24</v>
      </c>
      <c r="M9" s="409"/>
      <c r="N9" s="133" t="s">
        <v>25</v>
      </c>
      <c r="O9" s="133" t="s">
        <v>26</v>
      </c>
      <c r="P9" s="408" t="s">
        <v>27</v>
      </c>
      <c r="Q9" s="409"/>
      <c r="R9" s="408" t="s">
        <v>109</v>
      </c>
      <c r="S9" s="409"/>
      <c r="T9" s="408" t="s">
        <v>110</v>
      </c>
      <c r="U9" s="414"/>
      <c r="V9" s="414"/>
      <c r="W9" s="414"/>
      <c r="X9" s="414"/>
      <c r="Y9" s="409"/>
      <c r="Z9" s="408" t="s">
        <v>111</v>
      </c>
      <c r="AA9" s="414"/>
      <c r="AB9" s="414"/>
      <c r="AC9" s="414"/>
      <c r="AD9" s="414"/>
      <c r="AE9" s="409"/>
      <c r="AG9" s="417" t="s">
        <v>108</v>
      </c>
      <c r="AH9" s="133" t="s">
        <v>16</v>
      </c>
      <c r="AI9" s="133" t="s">
        <v>17</v>
      </c>
      <c r="AJ9" s="408" t="s">
        <v>18</v>
      </c>
      <c r="AK9" s="409"/>
      <c r="AL9" s="133" t="s">
        <v>19</v>
      </c>
      <c r="AM9" s="133" t="s">
        <v>20</v>
      </c>
      <c r="AN9" s="408" t="s">
        <v>21</v>
      </c>
      <c r="AO9" s="409"/>
      <c r="AP9" s="133" t="s">
        <v>22</v>
      </c>
      <c r="AQ9" s="133" t="s">
        <v>23</v>
      </c>
      <c r="AR9" s="408" t="s">
        <v>24</v>
      </c>
      <c r="AS9" s="409"/>
      <c r="AT9" s="133" t="s">
        <v>25</v>
      </c>
      <c r="AU9" s="133" t="s">
        <v>26</v>
      </c>
      <c r="AV9" s="408" t="s">
        <v>27</v>
      </c>
      <c r="AW9" s="409"/>
      <c r="AX9" s="408" t="s">
        <v>109</v>
      </c>
      <c r="AY9" s="409"/>
      <c r="AZ9" s="408" t="s">
        <v>110</v>
      </c>
      <c r="BA9" s="414"/>
      <c r="BB9" s="414"/>
      <c r="BC9" s="414"/>
      <c r="BD9" s="414"/>
      <c r="BE9" s="409"/>
      <c r="BF9" s="408" t="s">
        <v>111</v>
      </c>
      <c r="BG9" s="414"/>
      <c r="BH9" s="414"/>
      <c r="BI9" s="414"/>
      <c r="BJ9" s="414"/>
      <c r="BK9" s="409"/>
    </row>
    <row r="10" spans="1:63" ht="36" customHeight="1" x14ac:dyDescent="0.25">
      <c r="A10" s="418"/>
      <c r="B10" s="120" t="s">
        <v>112</v>
      </c>
      <c r="C10" s="120" t="s">
        <v>112</v>
      </c>
      <c r="D10" s="120" t="s">
        <v>112</v>
      </c>
      <c r="E10" s="120" t="s">
        <v>113</v>
      </c>
      <c r="F10" s="120" t="s">
        <v>112</v>
      </c>
      <c r="G10" s="120" t="s">
        <v>112</v>
      </c>
      <c r="H10" s="120" t="s">
        <v>112</v>
      </c>
      <c r="I10" s="120" t="s">
        <v>113</v>
      </c>
      <c r="J10" s="120" t="s">
        <v>112</v>
      </c>
      <c r="K10" s="120" t="s">
        <v>112</v>
      </c>
      <c r="L10" s="120" t="s">
        <v>112</v>
      </c>
      <c r="M10" s="120" t="s">
        <v>113</v>
      </c>
      <c r="N10" s="120" t="s">
        <v>112</v>
      </c>
      <c r="O10" s="120" t="s">
        <v>112</v>
      </c>
      <c r="P10" s="120" t="s">
        <v>112</v>
      </c>
      <c r="Q10" s="120" t="s">
        <v>113</v>
      </c>
      <c r="R10" s="120" t="s">
        <v>112</v>
      </c>
      <c r="S10" s="120" t="s">
        <v>113</v>
      </c>
      <c r="T10" s="134" t="s">
        <v>114</v>
      </c>
      <c r="U10" s="134" t="s">
        <v>115</v>
      </c>
      <c r="V10" s="134" t="s">
        <v>116</v>
      </c>
      <c r="W10" s="134" t="s">
        <v>117</v>
      </c>
      <c r="X10" s="135" t="s">
        <v>118</v>
      </c>
      <c r="Y10" s="134" t="s">
        <v>119</v>
      </c>
      <c r="Z10" s="120" t="s">
        <v>120</v>
      </c>
      <c r="AA10" s="136" t="s">
        <v>121</v>
      </c>
      <c r="AB10" s="120" t="s">
        <v>122</v>
      </c>
      <c r="AC10" s="120" t="s">
        <v>123</v>
      </c>
      <c r="AD10" s="120" t="s">
        <v>124</v>
      </c>
      <c r="AE10" s="120" t="s">
        <v>125</v>
      </c>
      <c r="AG10" s="418"/>
      <c r="AH10" s="120" t="s">
        <v>112</v>
      </c>
      <c r="AI10" s="120" t="s">
        <v>112</v>
      </c>
      <c r="AJ10" s="120" t="s">
        <v>112</v>
      </c>
      <c r="AK10" s="120" t="s">
        <v>113</v>
      </c>
      <c r="AL10" s="120" t="s">
        <v>112</v>
      </c>
      <c r="AM10" s="120" t="s">
        <v>112</v>
      </c>
      <c r="AN10" s="120" t="s">
        <v>112</v>
      </c>
      <c r="AO10" s="120" t="s">
        <v>113</v>
      </c>
      <c r="AP10" s="120" t="s">
        <v>112</v>
      </c>
      <c r="AQ10" s="120" t="s">
        <v>112</v>
      </c>
      <c r="AR10" s="120" t="s">
        <v>112</v>
      </c>
      <c r="AS10" s="120" t="s">
        <v>113</v>
      </c>
      <c r="AT10" s="120" t="s">
        <v>112</v>
      </c>
      <c r="AU10" s="120" t="s">
        <v>112</v>
      </c>
      <c r="AV10" s="120" t="s">
        <v>112</v>
      </c>
      <c r="AW10" s="120" t="s">
        <v>113</v>
      </c>
      <c r="AX10" s="120" t="s">
        <v>112</v>
      </c>
      <c r="AY10" s="120" t="s">
        <v>113</v>
      </c>
      <c r="AZ10" s="134" t="s">
        <v>114</v>
      </c>
      <c r="BA10" s="134" t="s">
        <v>115</v>
      </c>
      <c r="BB10" s="134" t="s">
        <v>116</v>
      </c>
      <c r="BC10" s="134" t="s">
        <v>117</v>
      </c>
      <c r="BD10" s="135" t="s">
        <v>118</v>
      </c>
      <c r="BE10" s="134" t="s">
        <v>119</v>
      </c>
      <c r="BF10" s="137" t="s">
        <v>120</v>
      </c>
      <c r="BG10" s="138" t="s">
        <v>121</v>
      </c>
      <c r="BH10" s="137" t="s">
        <v>122</v>
      </c>
      <c r="BI10" s="137" t="s">
        <v>123</v>
      </c>
      <c r="BJ10" s="137" t="s">
        <v>124</v>
      </c>
      <c r="BK10" s="137" t="s">
        <v>125</v>
      </c>
    </row>
    <row r="11" spans="1:63" ht="15" x14ac:dyDescent="0.25">
      <c r="A11" s="139" t="s">
        <v>126</v>
      </c>
      <c r="B11" s="139"/>
      <c r="C11" s="139"/>
      <c r="D11" s="139"/>
      <c r="E11" s="140"/>
      <c r="F11" s="139"/>
      <c r="G11" s="139"/>
      <c r="H11" s="139"/>
      <c r="I11" s="140"/>
      <c r="J11" s="139">
        <v>0</v>
      </c>
      <c r="K11" s="139">
        <v>0</v>
      </c>
      <c r="L11" s="139">
        <v>0</v>
      </c>
      <c r="M11" s="140"/>
      <c r="N11" s="139">
        <v>0</v>
      </c>
      <c r="O11" s="139">
        <v>0</v>
      </c>
      <c r="P11" s="139">
        <v>0</v>
      </c>
      <c r="Q11" s="140"/>
      <c r="R11" s="141">
        <v>0</v>
      </c>
      <c r="S11" s="142">
        <f>+E11+I11+M11+Q11</f>
        <v>0</v>
      </c>
      <c r="T11" s="143"/>
      <c r="U11" s="143"/>
      <c r="V11" s="143"/>
      <c r="W11" s="143"/>
      <c r="X11" s="143"/>
      <c r="Y11" s="144"/>
      <c r="Z11" s="144"/>
      <c r="AA11" s="144"/>
      <c r="AB11" s="144"/>
      <c r="AC11" s="144"/>
      <c r="AD11" s="144"/>
      <c r="AE11" s="145"/>
      <c r="AG11" s="139" t="s">
        <v>126</v>
      </c>
      <c r="AH11" s="139"/>
      <c r="AI11" s="139"/>
      <c r="AJ11" s="139"/>
      <c r="AK11" s="140"/>
      <c r="AL11" s="139"/>
      <c r="AM11" s="139"/>
      <c r="AN11" s="139"/>
      <c r="AO11" s="140"/>
      <c r="AP11" s="139"/>
      <c r="AQ11" s="139"/>
      <c r="AR11" s="139"/>
      <c r="AS11" s="140"/>
      <c r="AT11" s="139"/>
      <c r="AU11" s="139"/>
      <c r="AV11" s="139"/>
      <c r="AW11" s="140"/>
      <c r="AX11" s="141">
        <f t="shared" ref="AX11:AX31" si="0">AH11+AI11+AJ11+AL11+AM11+AN11+AP11+AQ11+AR11+AT11+AU11+AV11</f>
        <v>0</v>
      </c>
      <c r="AY11" s="142">
        <f>+AK11+AO11+AS11+AW11</f>
        <v>0</v>
      </c>
      <c r="AZ11" s="144"/>
      <c r="BA11" s="144"/>
      <c r="BB11" s="144"/>
      <c r="BC11" s="144"/>
      <c r="BD11" s="144"/>
      <c r="BE11" s="144"/>
      <c r="BF11" s="144"/>
      <c r="BG11" s="144"/>
      <c r="BH11" s="144"/>
      <c r="BI11" s="144"/>
      <c r="BJ11" s="144"/>
      <c r="BK11" s="145"/>
    </row>
    <row r="12" spans="1:63" ht="15" x14ac:dyDescent="0.25">
      <c r="A12" s="139" t="s">
        <v>127</v>
      </c>
      <c r="B12" s="139"/>
      <c r="C12" s="139"/>
      <c r="D12" s="139"/>
      <c r="E12" s="140"/>
      <c r="F12" s="139"/>
      <c r="G12" s="139"/>
      <c r="H12" s="139"/>
      <c r="I12" s="140"/>
      <c r="J12" s="139">
        <v>1</v>
      </c>
      <c r="K12" s="139">
        <v>1</v>
      </c>
      <c r="L12" s="139">
        <v>1</v>
      </c>
      <c r="M12" s="202">
        <v>31640500</v>
      </c>
      <c r="N12" s="139">
        <v>1</v>
      </c>
      <c r="O12" s="139">
        <v>1</v>
      </c>
      <c r="P12" s="139">
        <v>1</v>
      </c>
      <c r="Q12" s="140"/>
      <c r="R12" s="141">
        <v>1</v>
      </c>
      <c r="S12" s="142">
        <f t="shared" ref="S12:S31" si="1">+E12+I12+M12+Q12</f>
        <v>31640500</v>
      </c>
      <c r="T12" s="143"/>
      <c r="U12" s="143"/>
      <c r="V12" s="143"/>
      <c r="W12" s="143"/>
      <c r="X12" s="143"/>
      <c r="Y12" s="144"/>
      <c r="Z12" s="144"/>
      <c r="AA12" s="144"/>
      <c r="AB12" s="144"/>
      <c r="AC12" s="144"/>
      <c r="AD12" s="144"/>
      <c r="AE12" s="144"/>
      <c r="AG12" s="139" t="s">
        <v>127</v>
      </c>
      <c r="AH12" s="139"/>
      <c r="AI12" s="139"/>
      <c r="AJ12" s="139"/>
      <c r="AK12" s="140"/>
      <c r="AL12" s="139"/>
      <c r="AM12" s="139"/>
      <c r="AN12" s="139"/>
      <c r="AO12" s="140"/>
      <c r="AP12" s="139"/>
      <c r="AQ12" s="139"/>
      <c r="AR12" s="139"/>
      <c r="AS12" s="140"/>
      <c r="AT12" s="139"/>
      <c r="AU12" s="139"/>
      <c r="AV12" s="139"/>
      <c r="AW12" s="140"/>
      <c r="AX12" s="141">
        <f t="shared" si="0"/>
        <v>0</v>
      </c>
      <c r="AY12" s="142">
        <f t="shared" ref="AY12:AY31" si="2">+AK12+AO12+AS12+AW12</f>
        <v>0</v>
      </c>
      <c r="AZ12" s="144"/>
      <c r="BA12" s="144"/>
      <c r="BB12" s="144"/>
      <c r="BC12" s="144"/>
      <c r="BD12" s="144"/>
      <c r="BE12" s="144"/>
      <c r="BF12" s="144"/>
      <c r="BG12" s="144"/>
      <c r="BH12" s="144"/>
      <c r="BI12" s="144"/>
      <c r="BJ12" s="144"/>
      <c r="BK12" s="144"/>
    </row>
    <row r="13" spans="1:63" ht="15" x14ac:dyDescent="0.25">
      <c r="A13" s="139" t="s">
        <v>128</v>
      </c>
      <c r="B13" s="139"/>
      <c r="C13" s="139"/>
      <c r="D13" s="139"/>
      <c r="E13" s="140"/>
      <c r="F13" s="139"/>
      <c r="G13" s="139"/>
      <c r="H13" s="139"/>
      <c r="I13" s="140"/>
      <c r="J13" s="139">
        <v>1</v>
      </c>
      <c r="K13" s="139">
        <v>1</v>
      </c>
      <c r="L13" s="139">
        <v>1</v>
      </c>
      <c r="M13" s="202">
        <v>31640500</v>
      </c>
      <c r="N13" s="139">
        <v>1</v>
      </c>
      <c r="O13" s="139">
        <v>1</v>
      </c>
      <c r="P13" s="139">
        <v>1</v>
      </c>
      <c r="Q13" s="140"/>
      <c r="R13" s="141">
        <v>1</v>
      </c>
      <c r="S13" s="142">
        <f t="shared" si="1"/>
        <v>31640500</v>
      </c>
      <c r="T13" s="143"/>
      <c r="U13" s="143"/>
      <c r="V13" s="143"/>
      <c r="W13" s="143"/>
      <c r="X13" s="143"/>
      <c r="Y13" s="144"/>
      <c r="Z13" s="144"/>
      <c r="AA13" s="144"/>
      <c r="AB13" s="144"/>
      <c r="AC13" s="144"/>
      <c r="AD13" s="144"/>
      <c r="AE13" s="144"/>
      <c r="AG13" s="139" t="s">
        <v>128</v>
      </c>
      <c r="AH13" s="139"/>
      <c r="AI13" s="139"/>
      <c r="AJ13" s="139"/>
      <c r="AK13" s="140"/>
      <c r="AL13" s="139"/>
      <c r="AM13" s="139"/>
      <c r="AN13" s="139"/>
      <c r="AO13" s="140"/>
      <c r="AP13" s="139"/>
      <c r="AQ13" s="139"/>
      <c r="AR13" s="139"/>
      <c r="AS13" s="140"/>
      <c r="AT13" s="139"/>
      <c r="AU13" s="139"/>
      <c r="AV13" s="139"/>
      <c r="AW13" s="140"/>
      <c r="AX13" s="141">
        <f t="shared" si="0"/>
        <v>0</v>
      </c>
      <c r="AY13" s="142">
        <f t="shared" si="2"/>
        <v>0</v>
      </c>
      <c r="AZ13" s="144"/>
      <c r="BA13" s="144"/>
      <c r="BB13" s="144"/>
      <c r="BC13" s="144"/>
      <c r="BD13" s="144"/>
      <c r="BE13" s="144"/>
      <c r="BF13" s="144"/>
      <c r="BG13" s="144"/>
      <c r="BH13" s="144"/>
      <c r="BI13" s="144"/>
      <c r="BJ13" s="144"/>
      <c r="BK13" s="144"/>
    </row>
    <row r="14" spans="1:63" ht="15" x14ac:dyDescent="0.25">
      <c r="A14" s="139" t="s">
        <v>129</v>
      </c>
      <c r="B14" s="139"/>
      <c r="C14" s="139"/>
      <c r="D14" s="139"/>
      <c r="E14" s="140"/>
      <c r="F14" s="139"/>
      <c r="G14" s="139"/>
      <c r="H14" s="139"/>
      <c r="I14" s="140"/>
      <c r="J14" s="139">
        <v>1</v>
      </c>
      <c r="K14" s="139">
        <v>1</v>
      </c>
      <c r="L14" s="139">
        <v>1</v>
      </c>
      <c r="M14" s="202">
        <v>31640500</v>
      </c>
      <c r="N14" s="139">
        <v>1</v>
      </c>
      <c r="O14" s="139">
        <v>1</v>
      </c>
      <c r="P14" s="139">
        <v>1</v>
      </c>
      <c r="Q14" s="140"/>
      <c r="R14" s="141">
        <v>1</v>
      </c>
      <c r="S14" s="142">
        <f t="shared" si="1"/>
        <v>31640500</v>
      </c>
      <c r="T14" s="143"/>
      <c r="U14" s="143"/>
      <c r="V14" s="143"/>
      <c r="W14" s="143"/>
      <c r="X14" s="143"/>
      <c r="Y14" s="144"/>
      <c r="Z14" s="144"/>
      <c r="AA14" s="144"/>
      <c r="AB14" s="144"/>
      <c r="AC14" s="144"/>
      <c r="AD14" s="144"/>
      <c r="AE14" s="144"/>
      <c r="AG14" s="139" t="s">
        <v>129</v>
      </c>
      <c r="AH14" s="139"/>
      <c r="AI14" s="139"/>
      <c r="AJ14" s="139"/>
      <c r="AK14" s="140"/>
      <c r="AL14" s="139"/>
      <c r="AM14" s="139"/>
      <c r="AN14" s="139"/>
      <c r="AO14" s="140"/>
      <c r="AP14" s="139"/>
      <c r="AQ14" s="139"/>
      <c r="AR14" s="139"/>
      <c r="AS14" s="140"/>
      <c r="AT14" s="139"/>
      <c r="AU14" s="139"/>
      <c r="AV14" s="139"/>
      <c r="AW14" s="140"/>
      <c r="AX14" s="141">
        <f t="shared" si="0"/>
        <v>0</v>
      </c>
      <c r="AY14" s="142">
        <f t="shared" si="2"/>
        <v>0</v>
      </c>
      <c r="AZ14" s="144"/>
      <c r="BA14" s="144"/>
      <c r="BB14" s="144"/>
      <c r="BC14" s="144"/>
      <c r="BD14" s="144"/>
      <c r="BE14" s="144"/>
      <c r="BF14" s="144"/>
      <c r="BG14" s="144"/>
      <c r="BH14" s="144"/>
      <c r="BI14" s="144"/>
      <c r="BJ14" s="144"/>
      <c r="BK14" s="144"/>
    </row>
    <row r="15" spans="1:63" ht="15" x14ac:dyDescent="0.25">
      <c r="A15" s="139" t="s">
        <v>130</v>
      </c>
      <c r="B15" s="139"/>
      <c r="C15" s="139"/>
      <c r="D15" s="139"/>
      <c r="E15" s="140"/>
      <c r="F15" s="139"/>
      <c r="G15" s="139"/>
      <c r="H15" s="139"/>
      <c r="I15" s="140"/>
      <c r="J15" s="139">
        <v>1</v>
      </c>
      <c r="K15" s="139">
        <v>1</v>
      </c>
      <c r="L15" s="139">
        <v>1</v>
      </c>
      <c r="M15" s="202">
        <v>31640500</v>
      </c>
      <c r="N15" s="139">
        <v>1</v>
      </c>
      <c r="O15" s="139">
        <v>1</v>
      </c>
      <c r="P15" s="139">
        <v>1</v>
      </c>
      <c r="Q15" s="140"/>
      <c r="R15" s="141">
        <v>1</v>
      </c>
      <c r="S15" s="142">
        <f t="shared" si="1"/>
        <v>31640500</v>
      </c>
      <c r="T15" s="143"/>
      <c r="U15" s="143"/>
      <c r="V15" s="143"/>
      <c r="W15" s="143"/>
      <c r="X15" s="143"/>
      <c r="Y15" s="144"/>
      <c r="Z15" s="144"/>
      <c r="AA15" s="144"/>
      <c r="AB15" s="144"/>
      <c r="AC15" s="144"/>
      <c r="AD15" s="144"/>
      <c r="AE15" s="144"/>
      <c r="AG15" s="139" t="s">
        <v>130</v>
      </c>
      <c r="AH15" s="139"/>
      <c r="AI15" s="139"/>
      <c r="AJ15" s="139"/>
      <c r="AK15" s="140"/>
      <c r="AL15" s="139"/>
      <c r="AM15" s="139"/>
      <c r="AN15" s="139"/>
      <c r="AO15" s="140"/>
      <c r="AP15" s="139"/>
      <c r="AQ15" s="139"/>
      <c r="AR15" s="139"/>
      <c r="AS15" s="140"/>
      <c r="AT15" s="139"/>
      <c r="AU15" s="139"/>
      <c r="AV15" s="139"/>
      <c r="AW15" s="140"/>
      <c r="AX15" s="141">
        <f t="shared" si="0"/>
        <v>0</v>
      </c>
      <c r="AY15" s="142">
        <f t="shared" si="2"/>
        <v>0</v>
      </c>
      <c r="AZ15" s="144"/>
      <c r="BA15" s="144"/>
      <c r="BB15" s="144"/>
      <c r="BC15" s="144"/>
      <c r="BD15" s="144"/>
      <c r="BE15" s="144"/>
      <c r="BF15" s="144"/>
      <c r="BG15" s="144"/>
      <c r="BH15" s="144"/>
      <c r="BI15" s="144"/>
      <c r="BJ15" s="144"/>
      <c r="BK15" s="144"/>
    </row>
    <row r="16" spans="1:63" ht="15" x14ac:dyDescent="0.25">
      <c r="A16" s="139" t="s">
        <v>131</v>
      </c>
      <c r="B16" s="139"/>
      <c r="C16" s="139"/>
      <c r="D16" s="139"/>
      <c r="E16" s="140"/>
      <c r="F16" s="139"/>
      <c r="G16" s="139"/>
      <c r="H16" s="139"/>
      <c r="I16" s="140"/>
      <c r="J16" s="139">
        <v>1</v>
      </c>
      <c r="K16" s="139">
        <v>1</v>
      </c>
      <c r="L16" s="139">
        <v>1</v>
      </c>
      <c r="M16" s="202">
        <v>31640500</v>
      </c>
      <c r="N16" s="139">
        <v>1</v>
      </c>
      <c r="O16" s="139">
        <v>1</v>
      </c>
      <c r="P16" s="139">
        <v>1</v>
      </c>
      <c r="Q16" s="140"/>
      <c r="R16" s="141">
        <v>1</v>
      </c>
      <c r="S16" s="142">
        <f t="shared" si="1"/>
        <v>31640500</v>
      </c>
      <c r="T16" s="143"/>
      <c r="U16" s="143"/>
      <c r="V16" s="143"/>
      <c r="W16" s="143"/>
      <c r="X16" s="143"/>
      <c r="Y16" s="144"/>
      <c r="Z16" s="144"/>
      <c r="AA16" s="144"/>
      <c r="AB16" s="144"/>
      <c r="AC16" s="144"/>
      <c r="AD16" s="144"/>
      <c r="AE16" s="144"/>
      <c r="AG16" s="139" t="s">
        <v>131</v>
      </c>
      <c r="AH16" s="139"/>
      <c r="AI16" s="139"/>
      <c r="AJ16" s="139"/>
      <c r="AK16" s="140"/>
      <c r="AL16" s="139"/>
      <c r="AM16" s="139"/>
      <c r="AN16" s="139"/>
      <c r="AO16" s="140"/>
      <c r="AP16" s="139"/>
      <c r="AQ16" s="139"/>
      <c r="AR16" s="139"/>
      <c r="AS16" s="140"/>
      <c r="AT16" s="139"/>
      <c r="AU16" s="139"/>
      <c r="AV16" s="139"/>
      <c r="AW16" s="140"/>
      <c r="AX16" s="141">
        <f t="shared" si="0"/>
        <v>0</v>
      </c>
      <c r="AY16" s="142">
        <f t="shared" si="2"/>
        <v>0</v>
      </c>
      <c r="AZ16" s="144"/>
      <c r="BA16" s="144"/>
      <c r="BB16" s="144"/>
      <c r="BC16" s="144"/>
      <c r="BD16" s="144"/>
      <c r="BE16" s="144"/>
      <c r="BF16" s="144"/>
      <c r="BG16" s="144"/>
      <c r="BH16" s="144"/>
      <c r="BI16" s="144"/>
      <c r="BJ16" s="144"/>
      <c r="BK16" s="144"/>
    </row>
    <row r="17" spans="1:63" ht="15" x14ac:dyDescent="0.25">
      <c r="A17" s="139" t="s">
        <v>132</v>
      </c>
      <c r="B17" s="139"/>
      <c r="C17" s="139"/>
      <c r="D17" s="139"/>
      <c r="E17" s="140"/>
      <c r="F17" s="139"/>
      <c r="G17" s="139"/>
      <c r="H17" s="139"/>
      <c r="I17" s="140"/>
      <c r="J17" s="139">
        <v>1</v>
      </c>
      <c r="K17" s="139">
        <v>1</v>
      </c>
      <c r="L17" s="139">
        <v>1</v>
      </c>
      <c r="M17" s="202">
        <v>31640500</v>
      </c>
      <c r="N17" s="139">
        <v>1</v>
      </c>
      <c r="O17" s="139">
        <v>1</v>
      </c>
      <c r="P17" s="139">
        <v>1</v>
      </c>
      <c r="Q17" s="140"/>
      <c r="R17" s="141">
        <v>1</v>
      </c>
      <c r="S17" s="142">
        <f t="shared" si="1"/>
        <v>31640500</v>
      </c>
      <c r="T17" s="143"/>
      <c r="U17" s="143"/>
      <c r="V17" s="143"/>
      <c r="W17" s="143"/>
      <c r="X17" s="143"/>
      <c r="Y17" s="144"/>
      <c r="Z17" s="144"/>
      <c r="AA17" s="144"/>
      <c r="AB17" s="144"/>
      <c r="AC17" s="144"/>
      <c r="AD17" s="144"/>
      <c r="AE17" s="144"/>
      <c r="AG17" s="139" t="s">
        <v>132</v>
      </c>
      <c r="AH17" s="139"/>
      <c r="AI17" s="139"/>
      <c r="AJ17" s="139"/>
      <c r="AK17" s="140"/>
      <c r="AL17" s="139"/>
      <c r="AM17" s="139"/>
      <c r="AN17" s="139"/>
      <c r="AO17" s="140"/>
      <c r="AP17" s="139"/>
      <c r="AQ17" s="139"/>
      <c r="AR17" s="139"/>
      <c r="AS17" s="140"/>
      <c r="AT17" s="139"/>
      <c r="AU17" s="139"/>
      <c r="AV17" s="139"/>
      <c r="AW17" s="140"/>
      <c r="AX17" s="141">
        <f t="shared" si="0"/>
        <v>0</v>
      </c>
      <c r="AY17" s="142">
        <f t="shared" si="2"/>
        <v>0</v>
      </c>
      <c r="AZ17" s="144"/>
      <c r="BA17" s="144"/>
      <c r="BB17" s="144"/>
      <c r="BC17" s="144"/>
      <c r="BD17" s="144"/>
      <c r="BE17" s="144"/>
      <c r="BF17" s="144"/>
      <c r="BG17" s="144"/>
      <c r="BH17" s="144"/>
      <c r="BI17" s="144"/>
      <c r="BJ17" s="144"/>
      <c r="BK17" s="144"/>
    </row>
    <row r="18" spans="1:63" ht="15" x14ac:dyDescent="0.25">
      <c r="A18" s="139" t="s">
        <v>133</v>
      </c>
      <c r="B18" s="139"/>
      <c r="C18" s="139"/>
      <c r="D18" s="139"/>
      <c r="E18" s="140"/>
      <c r="F18" s="139"/>
      <c r="G18" s="139"/>
      <c r="H18" s="139"/>
      <c r="I18" s="140"/>
      <c r="J18" s="139">
        <v>1</v>
      </c>
      <c r="K18" s="139">
        <v>1</v>
      </c>
      <c r="L18" s="139">
        <v>1</v>
      </c>
      <c r="M18" s="202">
        <v>31640500</v>
      </c>
      <c r="N18" s="139">
        <v>1</v>
      </c>
      <c r="O18" s="139">
        <v>1</v>
      </c>
      <c r="P18" s="139">
        <v>1</v>
      </c>
      <c r="Q18" s="140"/>
      <c r="R18" s="141">
        <v>1</v>
      </c>
      <c r="S18" s="142">
        <f t="shared" si="1"/>
        <v>31640500</v>
      </c>
      <c r="T18" s="143"/>
      <c r="U18" s="143"/>
      <c r="V18" s="143"/>
      <c r="W18" s="143"/>
      <c r="X18" s="143"/>
      <c r="Y18" s="144"/>
      <c r="Z18" s="144"/>
      <c r="AA18" s="144"/>
      <c r="AB18" s="144"/>
      <c r="AC18" s="144"/>
      <c r="AD18" s="144"/>
      <c r="AE18" s="144"/>
      <c r="AG18" s="139" t="s">
        <v>133</v>
      </c>
      <c r="AH18" s="139"/>
      <c r="AI18" s="139"/>
      <c r="AJ18" s="139"/>
      <c r="AK18" s="140"/>
      <c r="AL18" s="139"/>
      <c r="AM18" s="139"/>
      <c r="AN18" s="139"/>
      <c r="AO18" s="140"/>
      <c r="AP18" s="139"/>
      <c r="AQ18" s="139"/>
      <c r="AR18" s="139"/>
      <c r="AS18" s="140"/>
      <c r="AT18" s="139"/>
      <c r="AU18" s="139"/>
      <c r="AV18" s="139"/>
      <c r="AW18" s="140"/>
      <c r="AX18" s="141">
        <f t="shared" si="0"/>
        <v>0</v>
      </c>
      <c r="AY18" s="142">
        <f t="shared" si="2"/>
        <v>0</v>
      </c>
      <c r="AZ18" s="144"/>
      <c r="BA18" s="144"/>
      <c r="BB18" s="144"/>
      <c r="BC18" s="144"/>
      <c r="BD18" s="144"/>
      <c r="BE18" s="144"/>
      <c r="BF18" s="144"/>
      <c r="BG18" s="144"/>
      <c r="BH18" s="144"/>
      <c r="BI18" s="144"/>
      <c r="BJ18" s="144"/>
      <c r="BK18" s="144"/>
    </row>
    <row r="19" spans="1:63" ht="15" x14ac:dyDescent="0.25">
      <c r="A19" s="139" t="s">
        <v>134</v>
      </c>
      <c r="B19" s="139"/>
      <c r="C19" s="139"/>
      <c r="D19" s="139"/>
      <c r="E19" s="140"/>
      <c r="F19" s="139"/>
      <c r="G19" s="139"/>
      <c r="H19" s="139"/>
      <c r="I19" s="140"/>
      <c r="J19" s="139">
        <v>1</v>
      </c>
      <c r="K19" s="139">
        <v>1</v>
      </c>
      <c r="L19" s="139">
        <v>1</v>
      </c>
      <c r="M19" s="202">
        <v>31640500</v>
      </c>
      <c r="N19" s="139">
        <v>1</v>
      </c>
      <c r="O19" s="139">
        <v>1</v>
      </c>
      <c r="P19" s="139">
        <v>1</v>
      </c>
      <c r="Q19" s="140"/>
      <c r="R19" s="141">
        <v>1</v>
      </c>
      <c r="S19" s="142">
        <f t="shared" si="1"/>
        <v>31640500</v>
      </c>
      <c r="T19" s="143"/>
      <c r="U19" s="143"/>
      <c r="V19" s="143"/>
      <c r="W19" s="143"/>
      <c r="X19" s="143"/>
      <c r="Y19" s="144"/>
      <c r="Z19" s="144"/>
      <c r="AA19" s="144"/>
      <c r="AB19" s="144"/>
      <c r="AC19" s="144"/>
      <c r="AD19" s="144"/>
      <c r="AE19" s="144"/>
      <c r="AG19" s="139" t="s">
        <v>134</v>
      </c>
      <c r="AH19" s="139"/>
      <c r="AI19" s="139"/>
      <c r="AJ19" s="139"/>
      <c r="AK19" s="140"/>
      <c r="AL19" s="139"/>
      <c r="AM19" s="139"/>
      <c r="AN19" s="139"/>
      <c r="AO19" s="140"/>
      <c r="AP19" s="139"/>
      <c r="AQ19" s="139"/>
      <c r="AR19" s="139"/>
      <c r="AS19" s="140"/>
      <c r="AT19" s="139"/>
      <c r="AU19" s="139"/>
      <c r="AV19" s="139"/>
      <c r="AW19" s="140"/>
      <c r="AX19" s="141">
        <f t="shared" si="0"/>
        <v>0</v>
      </c>
      <c r="AY19" s="142">
        <f t="shared" si="2"/>
        <v>0</v>
      </c>
      <c r="AZ19" s="144"/>
      <c r="BA19" s="144"/>
      <c r="BB19" s="144"/>
      <c r="BC19" s="144"/>
      <c r="BD19" s="144"/>
      <c r="BE19" s="144"/>
      <c r="BF19" s="144"/>
      <c r="BG19" s="144"/>
      <c r="BH19" s="144"/>
      <c r="BI19" s="139"/>
      <c r="BJ19" s="139"/>
      <c r="BK19" s="139"/>
    </row>
    <row r="20" spans="1:63" ht="15" x14ac:dyDescent="0.25">
      <c r="A20" s="139" t="s">
        <v>135</v>
      </c>
      <c r="B20" s="139"/>
      <c r="C20" s="139"/>
      <c r="D20" s="139"/>
      <c r="E20" s="140"/>
      <c r="F20" s="139"/>
      <c r="G20" s="139"/>
      <c r="H20" s="139"/>
      <c r="I20" s="140"/>
      <c r="J20" s="139">
        <v>1</v>
      </c>
      <c r="K20" s="139">
        <v>1</v>
      </c>
      <c r="L20" s="139">
        <v>1</v>
      </c>
      <c r="M20" s="202">
        <v>31640500</v>
      </c>
      <c r="N20" s="139">
        <v>1</v>
      </c>
      <c r="O20" s="139">
        <v>1</v>
      </c>
      <c r="P20" s="139">
        <v>1</v>
      </c>
      <c r="Q20" s="140"/>
      <c r="R20" s="141">
        <v>1</v>
      </c>
      <c r="S20" s="142">
        <f t="shared" si="1"/>
        <v>31640500</v>
      </c>
      <c r="T20" s="143"/>
      <c r="U20" s="143"/>
      <c r="V20" s="143"/>
      <c r="W20" s="143"/>
      <c r="X20" s="143"/>
      <c r="Y20" s="144"/>
      <c r="Z20" s="144"/>
      <c r="AA20" s="144"/>
      <c r="AB20" s="144"/>
      <c r="AC20" s="144"/>
      <c r="AD20" s="144"/>
      <c r="AE20" s="144"/>
      <c r="AG20" s="139" t="s">
        <v>135</v>
      </c>
      <c r="AH20" s="139"/>
      <c r="AI20" s="139"/>
      <c r="AJ20" s="139"/>
      <c r="AK20" s="140"/>
      <c r="AL20" s="139"/>
      <c r="AM20" s="139"/>
      <c r="AN20" s="139"/>
      <c r="AO20" s="140"/>
      <c r="AP20" s="139"/>
      <c r="AQ20" s="139"/>
      <c r="AR20" s="139"/>
      <c r="AS20" s="140"/>
      <c r="AT20" s="139"/>
      <c r="AU20" s="139"/>
      <c r="AV20" s="139"/>
      <c r="AW20" s="140"/>
      <c r="AX20" s="141">
        <f t="shared" si="0"/>
        <v>0</v>
      </c>
      <c r="AY20" s="142">
        <f t="shared" si="2"/>
        <v>0</v>
      </c>
      <c r="AZ20" s="144"/>
      <c r="BA20" s="144"/>
      <c r="BB20" s="144"/>
      <c r="BC20" s="144"/>
      <c r="BD20" s="144"/>
      <c r="BE20" s="144"/>
      <c r="BF20" s="144"/>
      <c r="BG20" s="144"/>
      <c r="BH20" s="144"/>
      <c r="BI20" s="139"/>
      <c r="BJ20" s="139"/>
      <c r="BK20" s="139"/>
    </row>
    <row r="21" spans="1:63" ht="15" x14ac:dyDescent="0.25">
      <c r="A21" s="139" t="s">
        <v>136</v>
      </c>
      <c r="B21" s="139"/>
      <c r="C21" s="139"/>
      <c r="D21" s="139"/>
      <c r="E21" s="140"/>
      <c r="F21" s="139"/>
      <c r="G21" s="139"/>
      <c r="H21" s="139"/>
      <c r="I21" s="140"/>
      <c r="J21" s="139">
        <v>1</v>
      </c>
      <c r="K21" s="139">
        <v>1</v>
      </c>
      <c r="L21" s="139">
        <v>1</v>
      </c>
      <c r="M21" s="202">
        <v>31640500</v>
      </c>
      <c r="N21" s="139">
        <v>1</v>
      </c>
      <c r="O21" s="139">
        <v>1</v>
      </c>
      <c r="P21" s="139">
        <v>1</v>
      </c>
      <c r="Q21" s="140"/>
      <c r="R21" s="141">
        <v>1</v>
      </c>
      <c r="S21" s="142">
        <f t="shared" si="1"/>
        <v>31640500</v>
      </c>
      <c r="T21" s="143"/>
      <c r="U21" s="143"/>
      <c r="V21" s="143"/>
      <c r="W21" s="143"/>
      <c r="X21" s="143"/>
      <c r="Y21" s="144"/>
      <c r="Z21" s="144"/>
      <c r="AA21" s="144"/>
      <c r="AB21" s="144"/>
      <c r="AC21" s="144"/>
      <c r="AD21" s="144"/>
      <c r="AE21" s="144"/>
      <c r="AG21" s="139" t="s">
        <v>136</v>
      </c>
      <c r="AH21" s="139"/>
      <c r="AI21" s="139"/>
      <c r="AJ21" s="139"/>
      <c r="AK21" s="140"/>
      <c r="AL21" s="139"/>
      <c r="AM21" s="139"/>
      <c r="AN21" s="139"/>
      <c r="AO21" s="140"/>
      <c r="AP21" s="139"/>
      <c r="AQ21" s="139"/>
      <c r="AR21" s="139"/>
      <c r="AS21" s="140"/>
      <c r="AT21" s="139"/>
      <c r="AU21" s="139"/>
      <c r="AV21" s="139"/>
      <c r="AW21" s="140"/>
      <c r="AX21" s="141">
        <f t="shared" si="0"/>
        <v>0</v>
      </c>
      <c r="AY21" s="142">
        <f t="shared" si="2"/>
        <v>0</v>
      </c>
      <c r="AZ21" s="144"/>
      <c r="BA21" s="144"/>
      <c r="BB21" s="144"/>
      <c r="BC21" s="144"/>
      <c r="BD21" s="144"/>
      <c r="BE21" s="144"/>
      <c r="BF21" s="144"/>
      <c r="BG21" s="144"/>
      <c r="BH21" s="144"/>
      <c r="BI21" s="139"/>
      <c r="BJ21" s="139"/>
      <c r="BK21" s="139"/>
    </row>
    <row r="22" spans="1:63" ht="15" x14ac:dyDescent="0.25">
      <c r="A22" s="139" t="s">
        <v>137</v>
      </c>
      <c r="B22" s="139"/>
      <c r="C22" s="139"/>
      <c r="D22" s="139"/>
      <c r="E22" s="140"/>
      <c r="F22" s="139"/>
      <c r="G22" s="139"/>
      <c r="H22" s="139"/>
      <c r="I22" s="140"/>
      <c r="J22" s="139">
        <v>1</v>
      </c>
      <c r="K22" s="139">
        <v>1</v>
      </c>
      <c r="L22" s="139">
        <v>1</v>
      </c>
      <c r="M22" s="202">
        <v>31640500</v>
      </c>
      <c r="N22" s="139">
        <v>1</v>
      </c>
      <c r="O22" s="139">
        <v>1</v>
      </c>
      <c r="P22" s="139">
        <v>1</v>
      </c>
      <c r="Q22" s="140"/>
      <c r="R22" s="141">
        <v>1</v>
      </c>
      <c r="S22" s="142">
        <f t="shared" si="1"/>
        <v>31640500</v>
      </c>
      <c r="T22" s="143"/>
      <c r="U22" s="143"/>
      <c r="V22" s="143"/>
      <c r="W22" s="143"/>
      <c r="X22" s="143"/>
      <c r="Y22" s="144"/>
      <c r="Z22" s="144"/>
      <c r="AA22" s="144"/>
      <c r="AB22" s="144"/>
      <c r="AC22" s="144"/>
      <c r="AD22" s="144"/>
      <c r="AE22" s="144"/>
      <c r="AG22" s="139" t="s">
        <v>137</v>
      </c>
      <c r="AH22" s="139"/>
      <c r="AI22" s="139"/>
      <c r="AJ22" s="139"/>
      <c r="AK22" s="140"/>
      <c r="AL22" s="139"/>
      <c r="AM22" s="139"/>
      <c r="AN22" s="139"/>
      <c r="AO22" s="140"/>
      <c r="AP22" s="139"/>
      <c r="AQ22" s="139"/>
      <c r="AR22" s="139"/>
      <c r="AS22" s="140"/>
      <c r="AT22" s="139"/>
      <c r="AU22" s="139"/>
      <c r="AV22" s="139"/>
      <c r="AW22" s="140"/>
      <c r="AX22" s="141">
        <f t="shared" si="0"/>
        <v>0</v>
      </c>
      <c r="AY22" s="142">
        <f t="shared" si="2"/>
        <v>0</v>
      </c>
      <c r="AZ22" s="144"/>
      <c r="BA22" s="144"/>
      <c r="BB22" s="144"/>
      <c r="BC22" s="144"/>
      <c r="BD22" s="144"/>
      <c r="BE22" s="144"/>
      <c r="BF22" s="144"/>
      <c r="BG22" s="144"/>
      <c r="BH22" s="144"/>
      <c r="BI22" s="144"/>
      <c r="BJ22" s="144"/>
      <c r="BK22" s="144"/>
    </row>
    <row r="23" spans="1:63" ht="15" x14ac:dyDescent="0.25">
      <c r="A23" s="139" t="s">
        <v>138</v>
      </c>
      <c r="B23" s="139"/>
      <c r="C23" s="139"/>
      <c r="D23" s="139"/>
      <c r="E23" s="140"/>
      <c r="F23" s="139"/>
      <c r="G23" s="139"/>
      <c r="H23" s="139"/>
      <c r="I23" s="140"/>
      <c r="J23" s="139">
        <v>1</v>
      </c>
      <c r="K23" s="139">
        <v>1</v>
      </c>
      <c r="L23" s="139">
        <v>1</v>
      </c>
      <c r="M23" s="202">
        <v>31640500</v>
      </c>
      <c r="N23" s="139">
        <v>1</v>
      </c>
      <c r="O23" s="139">
        <v>1</v>
      </c>
      <c r="P23" s="139">
        <v>1</v>
      </c>
      <c r="Q23" s="140"/>
      <c r="R23" s="141">
        <v>1</v>
      </c>
      <c r="S23" s="142">
        <f t="shared" si="1"/>
        <v>31640500</v>
      </c>
      <c r="T23" s="143"/>
      <c r="U23" s="143"/>
      <c r="V23" s="143"/>
      <c r="W23" s="143"/>
      <c r="X23" s="143"/>
      <c r="Y23" s="144"/>
      <c r="Z23" s="144"/>
      <c r="AA23" s="144"/>
      <c r="AB23" s="144"/>
      <c r="AC23" s="144"/>
      <c r="AD23" s="144"/>
      <c r="AE23" s="144"/>
      <c r="AG23" s="139" t="s">
        <v>138</v>
      </c>
      <c r="AH23" s="139"/>
      <c r="AI23" s="139"/>
      <c r="AJ23" s="139"/>
      <c r="AK23" s="140"/>
      <c r="AL23" s="139"/>
      <c r="AM23" s="139"/>
      <c r="AN23" s="139"/>
      <c r="AO23" s="140"/>
      <c r="AP23" s="139"/>
      <c r="AQ23" s="139"/>
      <c r="AR23" s="139"/>
      <c r="AS23" s="140"/>
      <c r="AT23" s="139"/>
      <c r="AU23" s="139"/>
      <c r="AV23" s="139"/>
      <c r="AW23" s="140"/>
      <c r="AX23" s="141">
        <f t="shared" si="0"/>
        <v>0</v>
      </c>
      <c r="AY23" s="142">
        <f t="shared" si="2"/>
        <v>0</v>
      </c>
      <c r="AZ23" s="144"/>
      <c r="BA23" s="144"/>
      <c r="BB23" s="144"/>
      <c r="BC23" s="144"/>
      <c r="BD23" s="144"/>
      <c r="BE23" s="144"/>
      <c r="BF23" s="144"/>
      <c r="BG23" s="144"/>
      <c r="BH23" s="144"/>
      <c r="BI23" s="144"/>
      <c r="BJ23" s="144"/>
      <c r="BK23" s="144"/>
    </row>
    <row r="24" spans="1:63" ht="15" x14ac:dyDescent="0.25">
      <c r="A24" s="139" t="s">
        <v>139</v>
      </c>
      <c r="B24" s="139"/>
      <c r="C24" s="139"/>
      <c r="D24" s="139"/>
      <c r="E24" s="140"/>
      <c r="F24" s="139"/>
      <c r="G24" s="139"/>
      <c r="H24" s="139"/>
      <c r="I24" s="140"/>
      <c r="J24" s="139">
        <v>1</v>
      </c>
      <c r="K24" s="139">
        <v>1</v>
      </c>
      <c r="L24" s="139">
        <v>1</v>
      </c>
      <c r="M24" s="202">
        <v>31640500</v>
      </c>
      <c r="N24" s="139">
        <v>1</v>
      </c>
      <c r="O24" s="139">
        <v>1</v>
      </c>
      <c r="P24" s="139">
        <v>1</v>
      </c>
      <c r="Q24" s="140"/>
      <c r="R24" s="141">
        <v>1</v>
      </c>
      <c r="S24" s="142">
        <f t="shared" si="1"/>
        <v>31640500</v>
      </c>
      <c r="T24" s="143"/>
      <c r="U24" s="143"/>
      <c r="V24" s="143"/>
      <c r="W24" s="143"/>
      <c r="X24" s="143"/>
      <c r="Y24" s="144"/>
      <c r="Z24" s="144"/>
      <c r="AA24" s="144"/>
      <c r="AB24" s="144"/>
      <c r="AC24" s="144"/>
      <c r="AD24" s="144"/>
      <c r="AE24" s="144"/>
      <c r="AG24" s="139" t="s">
        <v>139</v>
      </c>
      <c r="AH24" s="139"/>
      <c r="AI24" s="139"/>
      <c r="AJ24" s="139"/>
      <c r="AK24" s="140"/>
      <c r="AL24" s="139"/>
      <c r="AM24" s="139"/>
      <c r="AN24" s="139"/>
      <c r="AO24" s="140"/>
      <c r="AP24" s="139"/>
      <c r="AQ24" s="139"/>
      <c r="AR24" s="139"/>
      <c r="AS24" s="140"/>
      <c r="AT24" s="139"/>
      <c r="AU24" s="139"/>
      <c r="AV24" s="139"/>
      <c r="AW24" s="140"/>
      <c r="AX24" s="141">
        <f t="shared" si="0"/>
        <v>0</v>
      </c>
      <c r="AY24" s="142">
        <f t="shared" si="2"/>
        <v>0</v>
      </c>
      <c r="AZ24" s="144"/>
      <c r="BA24" s="144"/>
      <c r="BB24" s="144"/>
      <c r="BC24" s="144"/>
      <c r="BD24" s="144"/>
      <c r="BE24" s="144"/>
      <c r="BF24" s="144"/>
      <c r="BG24" s="144"/>
      <c r="BH24" s="144"/>
      <c r="BI24" s="144"/>
      <c r="BJ24" s="144"/>
      <c r="BK24" s="144"/>
    </row>
    <row r="25" spans="1:63" ht="15" x14ac:dyDescent="0.25">
      <c r="A25" s="139" t="s">
        <v>140</v>
      </c>
      <c r="B25" s="139"/>
      <c r="C25" s="139"/>
      <c r="D25" s="139"/>
      <c r="E25" s="140"/>
      <c r="F25" s="139"/>
      <c r="G25" s="139"/>
      <c r="H25" s="139"/>
      <c r="I25" s="140"/>
      <c r="J25" s="139">
        <v>1</v>
      </c>
      <c r="K25" s="139">
        <v>1</v>
      </c>
      <c r="L25" s="139">
        <v>1</v>
      </c>
      <c r="M25" s="202">
        <v>31640500</v>
      </c>
      <c r="N25" s="139">
        <v>1</v>
      </c>
      <c r="O25" s="139">
        <v>1</v>
      </c>
      <c r="P25" s="139">
        <v>1</v>
      </c>
      <c r="Q25" s="140"/>
      <c r="R25" s="141">
        <v>1</v>
      </c>
      <c r="S25" s="142">
        <f t="shared" si="1"/>
        <v>31640500</v>
      </c>
      <c r="T25" s="143"/>
      <c r="U25" s="143"/>
      <c r="V25" s="143"/>
      <c r="W25" s="143"/>
      <c r="X25" s="143"/>
      <c r="Y25" s="144"/>
      <c r="Z25" s="144"/>
      <c r="AA25" s="144"/>
      <c r="AB25" s="144"/>
      <c r="AC25" s="144"/>
      <c r="AD25" s="144"/>
      <c r="AE25" s="144"/>
      <c r="AG25" s="139" t="s">
        <v>140</v>
      </c>
      <c r="AH25" s="139"/>
      <c r="AI25" s="139"/>
      <c r="AJ25" s="139"/>
      <c r="AK25" s="140"/>
      <c r="AL25" s="139"/>
      <c r="AM25" s="139"/>
      <c r="AN25" s="139"/>
      <c r="AO25" s="140"/>
      <c r="AP25" s="139"/>
      <c r="AQ25" s="139"/>
      <c r="AR25" s="139"/>
      <c r="AS25" s="140"/>
      <c r="AT25" s="139"/>
      <c r="AU25" s="139"/>
      <c r="AV25" s="139"/>
      <c r="AW25" s="140"/>
      <c r="AX25" s="141">
        <f t="shared" si="0"/>
        <v>0</v>
      </c>
      <c r="AY25" s="142">
        <f t="shared" si="2"/>
        <v>0</v>
      </c>
      <c r="AZ25" s="144"/>
      <c r="BA25" s="144"/>
      <c r="BB25" s="144"/>
      <c r="BC25" s="144"/>
      <c r="BD25" s="144"/>
      <c r="BE25" s="144"/>
      <c r="BF25" s="144"/>
      <c r="BG25" s="144"/>
      <c r="BH25" s="144"/>
      <c r="BI25" s="144"/>
      <c r="BJ25" s="144"/>
      <c r="BK25" s="144"/>
    </row>
    <row r="26" spans="1:63" ht="15" x14ac:dyDescent="0.25">
      <c r="A26" s="139" t="s">
        <v>141</v>
      </c>
      <c r="B26" s="139"/>
      <c r="C26" s="139"/>
      <c r="D26" s="139"/>
      <c r="E26" s="140"/>
      <c r="F26" s="139"/>
      <c r="G26" s="139"/>
      <c r="H26" s="139"/>
      <c r="I26" s="140"/>
      <c r="J26" s="139">
        <v>1</v>
      </c>
      <c r="K26" s="139">
        <v>1</v>
      </c>
      <c r="L26" s="139">
        <v>1</v>
      </c>
      <c r="M26" s="202">
        <v>31640500</v>
      </c>
      <c r="N26" s="139">
        <v>1</v>
      </c>
      <c r="O26" s="139">
        <v>1</v>
      </c>
      <c r="P26" s="139">
        <v>1</v>
      </c>
      <c r="Q26" s="140"/>
      <c r="R26" s="141">
        <v>1</v>
      </c>
      <c r="S26" s="142">
        <f t="shared" si="1"/>
        <v>31640500</v>
      </c>
      <c r="T26" s="143"/>
      <c r="U26" s="143"/>
      <c r="V26" s="143"/>
      <c r="W26" s="143"/>
      <c r="X26" s="143"/>
      <c r="Y26" s="144"/>
      <c r="Z26" s="144"/>
      <c r="AA26" s="144"/>
      <c r="AB26" s="144"/>
      <c r="AC26" s="144"/>
      <c r="AD26" s="144"/>
      <c r="AE26" s="144"/>
      <c r="AG26" s="139" t="s">
        <v>141</v>
      </c>
      <c r="AH26" s="139"/>
      <c r="AI26" s="139"/>
      <c r="AJ26" s="139"/>
      <c r="AK26" s="140"/>
      <c r="AL26" s="139"/>
      <c r="AM26" s="139"/>
      <c r="AN26" s="139"/>
      <c r="AO26" s="140"/>
      <c r="AP26" s="139"/>
      <c r="AQ26" s="139"/>
      <c r="AR26" s="139"/>
      <c r="AS26" s="140"/>
      <c r="AT26" s="139"/>
      <c r="AU26" s="139"/>
      <c r="AV26" s="139"/>
      <c r="AW26" s="140"/>
      <c r="AX26" s="141">
        <f t="shared" si="0"/>
        <v>0</v>
      </c>
      <c r="AY26" s="142">
        <f t="shared" si="2"/>
        <v>0</v>
      </c>
      <c r="AZ26" s="144"/>
      <c r="BA26" s="144"/>
      <c r="BB26" s="144"/>
      <c r="BC26" s="144"/>
      <c r="BD26" s="144"/>
      <c r="BE26" s="144"/>
      <c r="BF26" s="144"/>
      <c r="BG26" s="144"/>
      <c r="BH26" s="144"/>
      <c r="BI26" s="144"/>
      <c r="BJ26" s="144"/>
      <c r="BK26" s="144"/>
    </row>
    <row r="27" spans="1:63" ht="15" x14ac:dyDescent="0.25">
      <c r="A27" s="139" t="s">
        <v>142</v>
      </c>
      <c r="B27" s="139"/>
      <c r="C27" s="139"/>
      <c r="D27" s="139"/>
      <c r="E27" s="140"/>
      <c r="F27" s="139"/>
      <c r="G27" s="139"/>
      <c r="H27" s="139"/>
      <c r="I27" s="140"/>
      <c r="J27" s="139">
        <v>1</v>
      </c>
      <c r="K27" s="139">
        <v>1</v>
      </c>
      <c r="L27" s="139">
        <v>1</v>
      </c>
      <c r="M27" s="202">
        <v>31640500</v>
      </c>
      <c r="N27" s="139">
        <v>1</v>
      </c>
      <c r="O27" s="139">
        <v>1</v>
      </c>
      <c r="P27" s="139">
        <v>1</v>
      </c>
      <c r="Q27" s="140"/>
      <c r="R27" s="141">
        <v>1</v>
      </c>
      <c r="S27" s="142">
        <f t="shared" si="1"/>
        <v>31640500</v>
      </c>
      <c r="T27" s="143"/>
      <c r="U27" s="143"/>
      <c r="V27" s="143"/>
      <c r="W27" s="143"/>
      <c r="X27" s="143"/>
      <c r="Y27" s="144"/>
      <c r="Z27" s="144"/>
      <c r="AA27" s="144"/>
      <c r="AB27" s="144"/>
      <c r="AC27" s="144"/>
      <c r="AD27" s="144"/>
      <c r="AE27" s="144"/>
      <c r="AG27" s="139" t="s">
        <v>142</v>
      </c>
      <c r="AH27" s="139"/>
      <c r="AI27" s="139"/>
      <c r="AJ27" s="139"/>
      <c r="AK27" s="140"/>
      <c r="AL27" s="139"/>
      <c r="AM27" s="139"/>
      <c r="AN27" s="139"/>
      <c r="AO27" s="140"/>
      <c r="AP27" s="139"/>
      <c r="AQ27" s="139"/>
      <c r="AR27" s="139"/>
      <c r="AS27" s="140"/>
      <c r="AT27" s="139"/>
      <c r="AU27" s="139"/>
      <c r="AV27" s="139"/>
      <c r="AW27" s="140"/>
      <c r="AX27" s="141">
        <f t="shared" si="0"/>
        <v>0</v>
      </c>
      <c r="AY27" s="142">
        <f t="shared" si="2"/>
        <v>0</v>
      </c>
      <c r="AZ27" s="144"/>
      <c r="BA27" s="144"/>
      <c r="BB27" s="144"/>
      <c r="BC27" s="144"/>
      <c r="BD27" s="144"/>
      <c r="BE27" s="144"/>
      <c r="BF27" s="144"/>
      <c r="BG27" s="144"/>
      <c r="BH27" s="144"/>
      <c r="BI27" s="144"/>
      <c r="BJ27" s="144"/>
      <c r="BK27" s="144"/>
    </row>
    <row r="28" spans="1:63" ht="15" x14ac:dyDescent="0.25">
      <c r="A28" s="139" t="s">
        <v>143</v>
      </c>
      <c r="B28" s="139"/>
      <c r="C28" s="139"/>
      <c r="D28" s="139"/>
      <c r="E28" s="140"/>
      <c r="F28" s="139"/>
      <c r="G28" s="139"/>
      <c r="H28" s="139"/>
      <c r="I28" s="140"/>
      <c r="J28" s="139">
        <v>1</v>
      </c>
      <c r="K28" s="139">
        <v>1</v>
      </c>
      <c r="L28" s="139">
        <v>1</v>
      </c>
      <c r="M28" s="202">
        <v>31640500</v>
      </c>
      <c r="N28" s="139">
        <v>1</v>
      </c>
      <c r="O28" s="139">
        <v>1</v>
      </c>
      <c r="P28" s="139">
        <v>1</v>
      </c>
      <c r="Q28" s="140"/>
      <c r="R28" s="141">
        <v>1</v>
      </c>
      <c r="S28" s="142">
        <f t="shared" si="1"/>
        <v>31640500</v>
      </c>
      <c r="T28" s="143"/>
      <c r="U28" s="143"/>
      <c r="V28" s="143"/>
      <c r="W28" s="143"/>
      <c r="X28" s="143"/>
      <c r="Y28" s="144"/>
      <c r="Z28" s="144"/>
      <c r="AA28" s="144"/>
      <c r="AB28" s="144"/>
      <c r="AC28" s="144"/>
      <c r="AD28" s="144"/>
      <c r="AE28" s="144"/>
      <c r="AG28" s="139" t="s">
        <v>143</v>
      </c>
      <c r="AH28" s="139"/>
      <c r="AI28" s="139"/>
      <c r="AJ28" s="139"/>
      <c r="AK28" s="140"/>
      <c r="AL28" s="139"/>
      <c r="AM28" s="139"/>
      <c r="AN28" s="139"/>
      <c r="AO28" s="140"/>
      <c r="AP28" s="139"/>
      <c r="AQ28" s="139"/>
      <c r="AR28" s="139"/>
      <c r="AS28" s="140"/>
      <c r="AT28" s="139"/>
      <c r="AU28" s="139"/>
      <c r="AV28" s="139"/>
      <c r="AW28" s="140"/>
      <c r="AX28" s="141">
        <f t="shared" si="0"/>
        <v>0</v>
      </c>
      <c r="AY28" s="142">
        <f t="shared" si="2"/>
        <v>0</v>
      </c>
      <c r="AZ28" s="144"/>
      <c r="BA28" s="144"/>
      <c r="BB28" s="144"/>
      <c r="BC28" s="144"/>
      <c r="BD28" s="144"/>
      <c r="BE28" s="144"/>
      <c r="BF28" s="144"/>
      <c r="BG28" s="144"/>
      <c r="BH28" s="144"/>
      <c r="BI28" s="144"/>
      <c r="BJ28" s="144"/>
      <c r="BK28" s="144"/>
    </row>
    <row r="29" spans="1:63" ht="15" x14ac:dyDescent="0.25">
      <c r="A29" s="139" t="s">
        <v>144</v>
      </c>
      <c r="B29" s="139"/>
      <c r="C29" s="139"/>
      <c r="D29" s="139"/>
      <c r="E29" s="140"/>
      <c r="F29" s="139"/>
      <c r="G29" s="139"/>
      <c r="H29" s="139"/>
      <c r="I29" s="140"/>
      <c r="J29" s="139">
        <v>1</v>
      </c>
      <c r="K29" s="139">
        <v>1</v>
      </c>
      <c r="L29" s="139">
        <v>1</v>
      </c>
      <c r="M29" s="202">
        <v>31640500</v>
      </c>
      <c r="N29" s="139">
        <v>1</v>
      </c>
      <c r="O29" s="139">
        <v>1</v>
      </c>
      <c r="P29" s="139">
        <v>1</v>
      </c>
      <c r="Q29" s="140"/>
      <c r="R29" s="141">
        <v>1</v>
      </c>
      <c r="S29" s="142">
        <f t="shared" si="1"/>
        <v>31640500</v>
      </c>
      <c r="T29" s="143"/>
      <c r="U29" s="143"/>
      <c r="V29" s="143"/>
      <c r="W29" s="143"/>
      <c r="X29" s="143"/>
      <c r="Y29" s="144"/>
      <c r="Z29" s="144"/>
      <c r="AA29" s="144"/>
      <c r="AB29" s="144"/>
      <c r="AC29" s="144"/>
      <c r="AD29" s="144"/>
      <c r="AE29" s="144"/>
      <c r="AG29" s="139" t="s">
        <v>144</v>
      </c>
      <c r="AH29" s="139"/>
      <c r="AI29" s="139"/>
      <c r="AJ29" s="139"/>
      <c r="AK29" s="140"/>
      <c r="AL29" s="139"/>
      <c r="AM29" s="139"/>
      <c r="AN29" s="139"/>
      <c r="AO29" s="140"/>
      <c r="AP29" s="139"/>
      <c r="AQ29" s="139"/>
      <c r="AR29" s="139"/>
      <c r="AS29" s="140"/>
      <c r="AT29" s="139"/>
      <c r="AU29" s="139"/>
      <c r="AV29" s="139"/>
      <c r="AW29" s="140"/>
      <c r="AX29" s="141">
        <f t="shared" si="0"/>
        <v>0</v>
      </c>
      <c r="AY29" s="142">
        <f t="shared" si="2"/>
        <v>0</v>
      </c>
      <c r="AZ29" s="144"/>
      <c r="BA29" s="144"/>
      <c r="BB29" s="144"/>
      <c r="BC29" s="144"/>
      <c r="BD29" s="144"/>
      <c r="BE29" s="144"/>
      <c r="BF29" s="144"/>
      <c r="BG29" s="144"/>
      <c r="BH29" s="144"/>
      <c r="BI29" s="144"/>
      <c r="BJ29" s="144"/>
      <c r="BK29" s="144"/>
    </row>
    <row r="30" spans="1:63" ht="15" x14ac:dyDescent="0.25">
      <c r="A30" s="139" t="s">
        <v>145</v>
      </c>
      <c r="B30" s="139"/>
      <c r="C30" s="139"/>
      <c r="D30" s="139"/>
      <c r="E30" s="140"/>
      <c r="F30" s="139"/>
      <c r="G30" s="139"/>
      <c r="H30" s="139"/>
      <c r="I30" s="140"/>
      <c r="J30" s="139">
        <v>1</v>
      </c>
      <c r="K30" s="139">
        <v>1</v>
      </c>
      <c r="L30" s="139">
        <v>1</v>
      </c>
      <c r="M30" s="202">
        <v>31640500</v>
      </c>
      <c r="N30" s="139">
        <v>1</v>
      </c>
      <c r="O30" s="139">
        <v>1</v>
      </c>
      <c r="P30" s="139">
        <v>1</v>
      </c>
      <c r="Q30" s="140"/>
      <c r="R30" s="141">
        <v>1</v>
      </c>
      <c r="S30" s="142">
        <f t="shared" si="1"/>
        <v>31640500</v>
      </c>
      <c r="T30" s="143"/>
      <c r="U30" s="143"/>
      <c r="V30" s="143"/>
      <c r="W30" s="143"/>
      <c r="X30" s="143"/>
      <c r="Y30" s="144"/>
      <c r="Z30" s="144"/>
      <c r="AA30" s="144"/>
      <c r="AB30" s="144"/>
      <c r="AC30" s="144"/>
      <c r="AD30" s="144"/>
      <c r="AE30" s="144"/>
      <c r="AG30" s="139" t="s">
        <v>145</v>
      </c>
      <c r="AH30" s="139"/>
      <c r="AI30" s="139"/>
      <c r="AJ30" s="139"/>
      <c r="AK30" s="140"/>
      <c r="AL30" s="139"/>
      <c r="AM30" s="139"/>
      <c r="AN30" s="139"/>
      <c r="AO30" s="140"/>
      <c r="AP30" s="139"/>
      <c r="AQ30" s="139"/>
      <c r="AR30" s="139"/>
      <c r="AS30" s="140"/>
      <c r="AT30" s="139"/>
      <c r="AU30" s="139"/>
      <c r="AV30" s="139"/>
      <c r="AW30" s="140"/>
      <c r="AX30" s="141">
        <f t="shared" si="0"/>
        <v>0</v>
      </c>
      <c r="AY30" s="142">
        <f t="shared" si="2"/>
        <v>0</v>
      </c>
      <c r="AZ30" s="144"/>
      <c r="BA30" s="144"/>
      <c r="BB30" s="144"/>
      <c r="BC30" s="144"/>
      <c r="BD30" s="144"/>
      <c r="BE30" s="144"/>
      <c r="BF30" s="144"/>
      <c r="BG30" s="144"/>
      <c r="BH30" s="144"/>
      <c r="BI30" s="144"/>
      <c r="BJ30" s="144"/>
      <c r="BK30" s="144"/>
    </row>
    <row r="31" spans="1:63" ht="15" x14ac:dyDescent="0.25">
      <c r="A31" s="139" t="s">
        <v>146</v>
      </c>
      <c r="B31" s="139"/>
      <c r="C31" s="139"/>
      <c r="D31" s="139"/>
      <c r="E31" s="140"/>
      <c r="F31" s="139"/>
      <c r="G31" s="139"/>
      <c r="H31" s="139"/>
      <c r="I31" s="140"/>
      <c r="J31" s="139">
        <v>1</v>
      </c>
      <c r="K31" s="139">
        <v>1</v>
      </c>
      <c r="L31" s="139">
        <v>1</v>
      </c>
      <c r="M31" s="202">
        <v>31640500</v>
      </c>
      <c r="N31" s="139">
        <v>1</v>
      </c>
      <c r="O31" s="139">
        <v>1</v>
      </c>
      <c r="P31" s="139">
        <v>1</v>
      </c>
      <c r="Q31" s="140"/>
      <c r="R31" s="141">
        <v>1</v>
      </c>
      <c r="S31" s="142">
        <f t="shared" si="1"/>
        <v>31640500</v>
      </c>
      <c r="T31" s="143"/>
      <c r="U31" s="143"/>
      <c r="V31" s="143"/>
      <c r="W31" s="143"/>
      <c r="X31" s="143"/>
      <c r="Y31" s="144"/>
      <c r="Z31" s="144"/>
      <c r="AA31" s="144"/>
      <c r="AB31" s="144"/>
      <c r="AC31" s="144"/>
      <c r="AD31" s="144"/>
      <c r="AE31" s="144"/>
      <c r="AG31" s="139" t="s">
        <v>146</v>
      </c>
      <c r="AH31" s="139"/>
      <c r="AI31" s="139"/>
      <c r="AJ31" s="139"/>
      <c r="AK31" s="140"/>
      <c r="AL31" s="139"/>
      <c r="AM31" s="139"/>
      <c r="AN31" s="139"/>
      <c r="AO31" s="140"/>
      <c r="AP31" s="139"/>
      <c r="AQ31" s="139"/>
      <c r="AR31" s="139"/>
      <c r="AS31" s="140"/>
      <c r="AT31" s="139"/>
      <c r="AU31" s="139"/>
      <c r="AV31" s="139"/>
      <c r="AW31" s="140"/>
      <c r="AX31" s="141">
        <f t="shared" si="0"/>
        <v>0</v>
      </c>
      <c r="AY31" s="142">
        <f t="shared" si="2"/>
        <v>0</v>
      </c>
      <c r="AZ31" s="144"/>
      <c r="BA31" s="144"/>
      <c r="BB31" s="144"/>
      <c r="BC31" s="144"/>
      <c r="BD31" s="144"/>
      <c r="BE31" s="144"/>
      <c r="BF31" s="144"/>
      <c r="BG31" s="144"/>
      <c r="BH31" s="144"/>
      <c r="BI31" s="144"/>
      <c r="BJ31" s="144"/>
      <c r="BK31" s="144"/>
    </row>
    <row r="32" spans="1:63" ht="15" x14ac:dyDescent="0.25">
      <c r="A32" s="146" t="s">
        <v>147</v>
      </c>
      <c r="B32" s="147">
        <f>SUM(B11:B31)</f>
        <v>0</v>
      </c>
      <c r="C32" s="147">
        <f t="shared" ref="C32:AE32" si="3">SUM(C11:C31)</f>
        <v>0</v>
      </c>
      <c r="D32" s="147">
        <f t="shared" si="3"/>
        <v>0</v>
      </c>
      <c r="E32" s="148">
        <f>SUM(E11:E31)</f>
        <v>0</v>
      </c>
      <c r="F32" s="147">
        <f t="shared" si="3"/>
        <v>0</v>
      </c>
      <c r="G32" s="147">
        <f t="shared" si="3"/>
        <v>0</v>
      </c>
      <c r="H32" s="147">
        <f t="shared" si="3"/>
        <v>0</v>
      </c>
      <c r="I32" s="148">
        <f>SUM(I11:I31)</f>
        <v>0</v>
      </c>
      <c r="J32" s="147">
        <f t="shared" si="3"/>
        <v>20</v>
      </c>
      <c r="K32" s="147">
        <f t="shared" si="3"/>
        <v>20</v>
      </c>
      <c r="L32" s="147">
        <f t="shared" si="3"/>
        <v>20</v>
      </c>
      <c r="M32" s="148">
        <f>SUM(M11:M31)</f>
        <v>632810000</v>
      </c>
      <c r="N32" s="147">
        <f t="shared" si="3"/>
        <v>20</v>
      </c>
      <c r="O32" s="147">
        <f t="shared" si="3"/>
        <v>20</v>
      </c>
      <c r="P32" s="147">
        <f t="shared" si="3"/>
        <v>20</v>
      </c>
      <c r="Q32" s="148">
        <f>SUM(Q11:Q31)</f>
        <v>0</v>
      </c>
      <c r="R32" s="147">
        <f t="shared" si="3"/>
        <v>20</v>
      </c>
      <c r="S32" s="142">
        <f t="shared" si="3"/>
        <v>632810000</v>
      </c>
      <c r="T32" s="147">
        <f t="shared" si="3"/>
        <v>0</v>
      </c>
      <c r="U32" s="147">
        <f t="shared" si="3"/>
        <v>0</v>
      </c>
      <c r="V32" s="147">
        <f t="shared" si="3"/>
        <v>0</v>
      </c>
      <c r="W32" s="147">
        <f t="shared" si="3"/>
        <v>0</v>
      </c>
      <c r="X32" s="147">
        <f t="shared" si="3"/>
        <v>0</v>
      </c>
      <c r="Y32" s="147">
        <f t="shared" si="3"/>
        <v>0</v>
      </c>
      <c r="Z32" s="147">
        <f t="shared" si="3"/>
        <v>0</v>
      </c>
      <c r="AA32" s="147">
        <f t="shared" si="3"/>
        <v>0</v>
      </c>
      <c r="AB32" s="147">
        <f t="shared" si="3"/>
        <v>0</v>
      </c>
      <c r="AC32" s="147">
        <f t="shared" si="3"/>
        <v>0</v>
      </c>
      <c r="AD32" s="147">
        <f t="shared" si="3"/>
        <v>0</v>
      </c>
      <c r="AE32" s="147">
        <f t="shared" si="3"/>
        <v>0</v>
      </c>
      <c r="AG32" s="146" t="s">
        <v>147</v>
      </c>
      <c r="AH32" s="147">
        <f t="shared" ref="AH32:AW32" si="4">SUM(AH11:AH31)</f>
        <v>0</v>
      </c>
      <c r="AI32" s="147">
        <f t="shared" si="4"/>
        <v>0</v>
      </c>
      <c r="AJ32" s="147">
        <f t="shared" si="4"/>
        <v>0</v>
      </c>
      <c r="AK32" s="148">
        <f t="shared" si="4"/>
        <v>0</v>
      </c>
      <c r="AL32" s="147">
        <f t="shared" si="4"/>
        <v>0</v>
      </c>
      <c r="AM32" s="147">
        <f t="shared" si="4"/>
        <v>0</v>
      </c>
      <c r="AN32" s="147">
        <f t="shared" si="4"/>
        <v>0</v>
      </c>
      <c r="AO32" s="148">
        <f t="shared" si="4"/>
        <v>0</v>
      </c>
      <c r="AP32" s="147">
        <f t="shared" si="4"/>
        <v>0</v>
      </c>
      <c r="AQ32" s="147">
        <f t="shared" si="4"/>
        <v>0</v>
      </c>
      <c r="AR32" s="147">
        <f t="shared" si="4"/>
        <v>0</v>
      </c>
      <c r="AS32" s="148">
        <f t="shared" si="4"/>
        <v>0</v>
      </c>
      <c r="AT32" s="147">
        <f t="shared" si="4"/>
        <v>0</v>
      </c>
      <c r="AU32" s="147">
        <f t="shared" si="4"/>
        <v>0</v>
      </c>
      <c r="AV32" s="147">
        <f t="shared" si="4"/>
        <v>0</v>
      </c>
      <c r="AW32" s="148">
        <f t="shared" si="4"/>
        <v>0</v>
      </c>
      <c r="AX32" s="149">
        <f t="shared" ref="AX32:BK32" si="5">SUM(AX11:AX31)</f>
        <v>0</v>
      </c>
      <c r="AY32" s="150">
        <f t="shared" si="5"/>
        <v>0</v>
      </c>
      <c r="AZ32" s="147">
        <f t="shared" si="5"/>
        <v>0</v>
      </c>
      <c r="BA32" s="147">
        <f t="shared" si="5"/>
        <v>0</v>
      </c>
      <c r="BB32" s="147">
        <f t="shared" si="5"/>
        <v>0</v>
      </c>
      <c r="BC32" s="147">
        <f t="shared" si="5"/>
        <v>0</v>
      </c>
      <c r="BD32" s="147">
        <f t="shared" si="5"/>
        <v>0</v>
      </c>
      <c r="BE32" s="147">
        <f t="shared" si="5"/>
        <v>0</v>
      </c>
      <c r="BF32" s="147">
        <f t="shared" si="5"/>
        <v>0</v>
      </c>
      <c r="BG32" s="147">
        <f t="shared" si="5"/>
        <v>0</v>
      </c>
      <c r="BH32" s="147">
        <f t="shared" si="5"/>
        <v>0</v>
      </c>
      <c r="BI32" s="147">
        <f t="shared" si="5"/>
        <v>0</v>
      </c>
      <c r="BJ32" s="147">
        <f t="shared" si="5"/>
        <v>0</v>
      </c>
      <c r="BK32" s="147">
        <f t="shared" si="5"/>
        <v>0</v>
      </c>
    </row>
  </sheetData>
  <mergeCells count="28">
    <mergeCell ref="P9:Q9"/>
    <mergeCell ref="B7:BK7"/>
    <mergeCell ref="T9:Y9"/>
    <mergeCell ref="AR9:AS9"/>
    <mergeCell ref="A9:A10"/>
    <mergeCell ref="D9:E9"/>
    <mergeCell ref="H9:I9"/>
    <mergeCell ref="B6:BK6"/>
    <mergeCell ref="R9:S9"/>
    <mergeCell ref="AV9:AW9"/>
    <mergeCell ref="BI4:BK4"/>
    <mergeCell ref="A4:BH4"/>
    <mergeCell ref="BF9:BK9"/>
    <mergeCell ref="AZ9:BE9"/>
    <mergeCell ref="AX9:AY9"/>
    <mergeCell ref="AG5:BK5"/>
    <mergeCell ref="A5:AE5"/>
    <mergeCell ref="AJ9:AK9"/>
    <mergeCell ref="AN9:AO9"/>
    <mergeCell ref="Z9:AE9"/>
    <mergeCell ref="AG9:AG10"/>
    <mergeCell ref="L9:M9"/>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topLeftCell="A20" zoomScaleNormal="100" workbookViewId="0">
      <selection activeCell="H13" sqref="H13"/>
    </sheetView>
  </sheetViews>
  <sheetFormatPr baseColWidth="10" defaultColWidth="11.42578125" defaultRowHeight="14.25" x14ac:dyDescent="0.2"/>
  <cols>
    <col min="1" max="1" width="21" style="67" customWidth="1"/>
    <col min="2" max="4" width="20.5703125" style="67" customWidth="1"/>
    <col min="5" max="5" width="24.42578125" style="67" customWidth="1"/>
    <col min="6" max="16384" width="11.42578125" style="67"/>
  </cols>
  <sheetData>
    <row r="1" spans="1:5" s="15" customFormat="1" ht="16.5" customHeight="1" x14ac:dyDescent="0.25">
      <c r="A1" s="433"/>
      <c r="B1" s="436" t="s">
        <v>0</v>
      </c>
      <c r="C1" s="436"/>
      <c r="D1" s="436"/>
      <c r="E1" s="151" t="s">
        <v>1</v>
      </c>
    </row>
    <row r="2" spans="1:5" s="15" customFormat="1" ht="20.25" customHeight="1" x14ac:dyDescent="0.25">
      <c r="A2" s="434"/>
      <c r="B2" s="437" t="s">
        <v>2</v>
      </c>
      <c r="C2" s="437"/>
      <c r="D2" s="437"/>
      <c r="E2" s="152" t="s">
        <v>203</v>
      </c>
    </row>
    <row r="3" spans="1:5" s="15" customFormat="1" ht="30" customHeight="1" x14ac:dyDescent="0.25">
      <c r="A3" s="434"/>
      <c r="B3" s="438" t="s">
        <v>3</v>
      </c>
      <c r="C3" s="438"/>
      <c r="D3" s="438"/>
      <c r="E3" s="152" t="s">
        <v>354</v>
      </c>
    </row>
    <row r="4" spans="1:5" s="15" customFormat="1" ht="16.5" customHeight="1" thickBot="1" x14ac:dyDescent="0.3">
      <c r="A4" s="435"/>
      <c r="B4" s="331"/>
      <c r="C4" s="331"/>
      <c r="D4" s="331"/>
      <c r="E4" s="153" t="s">
        <v>202</v>
      </c>
    </row>
    <row r="5" spans="1:5" s="15" customFormat="1" ht="9" customHeight="1" thickBot="1" x14ac:dyDescent="0.25">
      <c r="A5" s="67"/>
      <c r="B5" s="67"/>
      <c r="C5" s="67"/>
      <c r="D5" s="67"/>
      <c r="E5" s="67"/>
    </row>
    <row r="6" spans="1:5" ht="14.25" customHeight="1" x14ac:dyDescent="0.2">
      <c r="A6" s="425" t="s">
        <v>148</v>
      </c>
      <c r="B6" s="260"/>
      <c r="C6" s="260"/>
      <c r="D6" s="260"/>
      <c r="E6" s="426"/>
    </row>
    <row r="7" spans="1:5" ht="15.75" customHeight="1" thickBot="1" x14ac:dyDescent="0.25">
      <c r="A7" s="154" t="s">
        <v>149</v>
      </c>
      <c r="B7" s="155" t="s">
        <v>150</v>
      </c>
      <c r="C7" s="439" t="s">
        <v>151</v>
      </c>
      <c r="D7" s="439"/>
      <c r="E7" s="440"/>
    </row>
    <row r="8" spans="1:5" x14ac:dyDescent="0.2">
      <c r="A8" s="156"/>
      <c r="B8" s="157"/>
      <c r="C8" s="430"/>
      <c r="D8" s="431"/>
      <c r="E8" s="432"/>
    </row>
    <row r="9" spans="1:5" x14ac:dyDescent="0.2">
      <c r="A9" s="158"/>
      <c r="B9" s="159"/>
      <c r="C9" s="427"/>
      <c r="D9" s="428"/>
      <c r="E9" s="429"/>
    </row>
    <row r="10" spans="1:5" x14ac:dyDescent="0.2">
      <c r="A10" s="158"/>
      <c r="B10" s="159"/>
      <c r="C10" s="427"/>
      <c r="D10" s="428"/>
      <c r="E10" s="429"/>
    </row>
    <row r="11" spans="1:5" x14ac:dyDescent="0.2">
      <c r="A11" s="158"/>
      <c r="B11" s="159"/>
      <c r="C11" s="427"/>
      <c r="D11" s="428"/>
      <c r="E11" s="429"/>
    </row>
    <row r="12" spans="1:5" x14ac:dyDescent="0.2">
      <c r="A12" s="158"/>
      <c r="B12" s="159"/>
      <c r="C12" s="427"/>
      <c r="D12" s="428"/>
      <c r="E12" s="429"/>
    </row>
    <row r="13" spans="1:5" x14ac:dyDescent="0.2">
      <c r="A13" s="158"/>
      <c r="B13" s="159"/>
      <c r="C13" s="427"/>
      <c r="D13" s="428"/>
      <c r="E13" s="429"/>
    </row>
    <row r="14" spans="1:5" x14ac:dyDescent="0.2">
      <c r="A14" s="158"/>
      <c r="B14" s="159"/>
      <c r="C14" s="427"/>
      <c r="D14" s="428"/>
      <c r="E14" s="429"/>
    </row>
    <row r="15" spans="1:5" x14ac:dyDescent="0.2">
      <c r="A15" s="158"/>
      <c r="B15" s="159"/>
      <c r="C15" s="427"/>
      <c r="D15" s="428"/>
      <c r="E15" s="429"/>
    </row>
    <row r="16" spans="1:5" x14ac:dyDescent="0.2">
      <c r="A16" s="158"/>
      <c r="B16" s="159"/>
      <c r="C16" s="427"/>
      <c r="D16" s="428"/>
      <c r="E16" s="429"/>
    </row>
    <row r="17" spans="1:5" x14ac:dyDescent="0.2">
      <c r="A17" s="158"/>
      <c r="B17" s="159"/>
      <c r="C17" s="427"/>
      <c r="D17" s="428"/>
      <c r="E17" s="429"/>
    </row>
    <row r="18" spans="1:5" x14ac:dyDescent="0.2">
      <c r="A18" s="158"/>
      <c r="B18" s="159"/>
      <c r="C18" s="427"/>
      <c r="D18" s="428"/>
      <c r="E18" s="429"/>
    </row>
    <row r="19" spans="1:5" x14ac:dyDescent="0.2">
      <c r="A19" s="158"/>
      <c r="B19" s="159"/>
      <c r="C19" s="427"/>
      <c r="D19" s="428"/>
      <c r="E19" s="429"/>
    </row>
    <row r="20" spans="1:5" x14ac:dyDescent="0.2">
      <c r="A20" s="158"/>
      <c r="B20" s="159"/>
      <c r="C20" s="427"/>
      <c r="D20" s="428"/>
      <c r="E20" s="429"/>
    </row>
    <row r="21" spans="1:5" x14ac:dyDescent="0.2">
      <c r="A21" s="158"/>
      <c r="B21" s="159"/>
      <c r="C21" s="427"/>
      <c r="D21" s="428"/>
      <c r="E21" s="429"/>
    </row>
    <row r="22" spans="1:5" x14ac:dyDescent="0.2">
      <c r="A22" s="158"/>
      <c r="B22" s="159"/>
      <c r="C22" s="427"/>
      <c r="D22" s="428"/>
      <c r="E22" s="429"/>
    </row>
    <row r="23" spans="1:5" x14ac:dyDescent="0.2">
      <c r="A23" s="158"/>
      <c r="B23" s="159"/>
      <c r="C23" s="427"/>
      <c r="D23" s="428"/>
      <c r="E23" s="429"/>
    </row>
    <row r="24" spans="1:5" x14ac:dyDescent="0.2">
      <c r="A24" s="158"/>
      <c r="B24" s="159"/>
      <c r="C24" s="427"/>
      <c r="D24" s="428"/>
      <c r="E24" s="429"/>
    </row>
    <row r="25" spans="1:5" x14ac:dyDescent="0.2">
      <c r="A25" s="158"/>
      <c r="B25" s="159"/>
      <c r="C25" s="427"/>
      <c r="D25" s="428"/>
      <c r="E25" s="429"/>
    </row>
    <row r="26" spans="1:5" x14ac:dyDescent="0.2">
      <c r="A26" s="158"/>
      <c r="B26" s="159"/>
      <c r="C26" s="427"/>
      <c r="D26" s="428"/>
      <c r="E26" s="429"/>
    </row>
    <row r="27" spans="1:5" x14ac:dyDescent="0.2">
      <c r="A27" s="158"/>
      <c r="B27" s="159"/>
      <c r="C27" s="427"/>
      <c r="D27" s="428"/>
      <c r="E27" s="429"/>
    </row>
    <row r="28" spans="1:5" x14ac:dyDescent="0.2">
      <c r="A28" s="158"/>
      <c r="B28" s="159"/>
      <c r="C28" s="427"/>
      <c r="D28" s="428"/>
      <c r="E28" s="429"/>
    </row>
    <row r="29" spans="1:5" x14ac:dyDescent="0.2">
      <c r="A29" s="158"/>
      <c r="B29" s="159"/>
      <c r="C29" s="427"/>
      <c r="D29" s="428"/>
      <c r="E29" s="429"/>
    </row>
    <row r="30" spans="1:5" x14ac:dyDescent="0.2">
      <c r="A30" s="158"/>
      <c r="B30" s="159"/>
      <c r="C30" s="427"/>
      <c r="D30" s="428"/>
      <c r="E30" s="429"/>
    </row>
    <row r="31" spans="1:5" x14ac:dyDescent="0.2">
      <c r="A31" s="158"/>
      <c r="B31" s="159"/>
      <c r="C31" s="427"/>
      <c r="D31" s="428"/>
      <c r="E31" s="429"/>
    </row>
    <row r="32" spans="1:5" x14ac:dyDescent="0.2">
      <c r="A32" s="158"/>
      <c r="B32" s="159"/>
      <c r="C32" s="427"/>
      <c r="D32" s="428"/>
      <c r="E32" s="429"/>
    </row>
    <row r="33" spans="1:5" x14ac:dyDescent="0.2">
      <c r="A33" s="158"/>
      <c r="B33" s="159"/>
      <c r="C33" s="427"/>
      <c r="D33" s="428"/>
      <c r="E33" s="429"/>
    </row>
    <row r="34" spans="1:5" x14ac:dyDescent="0.2">
      <c r="A34" s="158"/>
      <c r="B34" s="159"/>
      <c r="C34" s="427"/>
      <c r="D34" s="428"/>
      <c r="E34" s="429"/>
    </row>
    <row r="35" spans="1:5" ht="15" thickBot="1" x14ac:dyDescent="0.25">
      <c r="A35" s="160"/>
      <c r="B35" s="161"/>
      <c r="C35" s="422"/>
      <c r="D35" s="423"/>
      <c r="E35" s="424"/>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RowHeight="15" x14ac:dyDescent="0.2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5.5" x14ac:dyDescent="0.25">
      <c r="A1" s="9" t="s">
        <v>292</v>
      </c>
      <c r="B1" s="9" t="s">
        <v>11</v>
      </c>
      <c r="C1" s="9" t="s">
        <v>293</v>
      </c>
      <c r="D1" s="9" t="s">
        <v>294</v>
      </c>
      <c r="E1" s="9" t="s">
        <v>295</v>
      </c>
      <c r="F1" s="10" t="s">
        <v>296</v>
      </c>
      <c r="G1" s="10" t="s">
        <v>152</v>
      </c>
      <c r="H1" s="10" t="s">
        <v>153</v>
      </c>
      <c r="I1" s="10" t="s">
        <v>153</v>
      </c>
      <c r="J1" s="10" t="s">
        <v>110</v>
      </c>
    </row>
    <row r="2" spans="1:10" x14ac:dyDescent="0.25">
      <c r="A2" s="11"/>
      <c r="B2" s="11"/>
      <c r="C2" s="11"/>
      <c r="D2" s="11"/>
      <c r="E2" s="11"/>
      <c r="F2" s="12"/>
      <c r="G2" s="3" t="s">
        <v>355</v>
      </c>
      <c r="H2" s="8" t="s">
        <v>369</v>
      </c>
      <c r="I2" s="8" t="s">
        <v>154</v>
      </c>
      <c r="J2" s="8" t="s">
        <v>155</v>
      </c>
    </row>
    <row r="3" spans="1:10" x14ac:dyDescent="0.25">
      <c r="A3" s="8" t="s">
        <v>297</v>
      </c>
      <c r="B3" s="14" t="s">
        <v>298</v>
      </c>
      <c r="C3" s="13" t="s">
        <v>299</v>
      </c>
      <c r="D3" s="8" t="s">
        <v>374</v>
      </c>
      <c r="E3" s="8" t="s">
        <v>300</v>
      </c>
      <c r="F3" s="8" t="s">
        <v>301</v>
      </c>
      <c r="G3" s="8" t="s">
        <v>356</v>
      </c>
      <c r="H3" s="8" t="s">
        <v>370</v>
      </c>
      <c r="I3" s="8" t="s">
        <v>156</v>
      </c>
      <c r="J3" s="8" t="s">
        <v>119</v>
      </c>
    </row>
    <row r="4" spans="1:10" x14ac:dyDescent="0.25">
      <c r="A4" s="8" t="s">
        <v>373</v>
      </c>
      <c r="B4" s="14" t="s">
        <v>302</v>
      </c>
      <c r="C4" s="13" t="s">
        <v>303</v>
      </c>
      <c r="D4" s="8" t="s">
        <v>304</v>
      </c>
      <c r="E4" s="8" t="s">
        <v>305</v>
      </c>
      <c r="F4" s="8" t="s">
        <v>306</v>
      </c>
      <c r="G4" s="8" t="s">
        <v>357</v>
      </c>
      <c r="H4" s="8" t="s">
        <v>371</v>
      </c>
      <c r="I4" s="8" t="s">
        <v>157</v>
      </c>
      <c r="J4" s="8" t="s">
        <v>114</v>
      </c>
    </row>
    <row r="5" spans="1:10" x14ac:dyDescent="0.25">
      <c r="A5" s="8" t="s">
        <v>307</v>
      </c>
      <c r="B5" s="14" t="s">
        <v>308</v>
      </c>
      <c r="C5" s="13" t="s">
        <v>309</v>
      </c>
      <c r="D5" s="8" t="s">
        <v>310</v>
      </c>
      <c r="E5" s="8" t="s">
        <v>311</v>
      </c>
      <c r="F5" s="8" t="s">
        <v>312</v>
      </c>
      <c r="G5" s="8" t="s">
        <v>358</v>
      </c>
      <c r="H5" s="8" t="s">
        <v>372</v>
      </c>
      <c r="I5" s="8" t="s">
        <v>158</v>
      </c>
      <c r="J5" s="8" t="s">
        <v>115</v>
      </c>
    </row>
    <row r="6" spans="1:10" x14ac:dyDescent="0.25">
      <c r="A6" s="8" t="s">
        <v>313</v>
      </c>
      <c r="B6" s="14" t="s">
        <v>314</v>
      </c>
      <c r="C6" s="13" t="s">
        <v>315</v>
      </c>
      <c r="D6" s="8" t="s">
        <v>316</v>
      </c>
      <c r="E6" s="8" t="s">
        <v>317</v>
      </c>
      <c r="F6" s="8" t="s">
        <v>318</v>
      </c>
      <c r="G6" s="8" t="s">
        <v>359</v>
      </c>
      <c r="H6" s="8"/>
      <c r="I6" s="8" t="s">
        <v>159</v>
      </c>
      <c r="J6" s="8" t="s">
        <v>116</v>
      </c>
    </row>
    <row r="7" spans="1:10" x14ac:dyDescent="0.25">
      <c r="A7" s="8"/>
      <c r="B7" s="14" t="s">
        <v>319</v>
      </c>
      <c r="C7" s="13" t="s">
        <v>320</v>
      </c>
      <c r="D7" s="8" t="s">
        <v>321</v>
      </c>
      <c r="E7" s="8" t="s">
        <v>322</v>
      </c>
      <c r="F7" s="8" t="s">
        <v>323</v>
      </c>
      <c r="G7" s="8" t="s">
        <v>360</v>
      </c>
      <c r="H7" s="8"/>
      <c r="I7" s="8" t="s">
        <v>125</v>
      </c>
      <c r="J7" s="8" t="s">
        <v>117</v>
      </c>
    </row>
    <row r="8" spans="1:10" x14ac:dyDescent="0.25">
      <c r="A8" s="8"/>
      <c r="B8" s="14" t="s">
        <v>324</v>
      </c>
      <c r="C8" s="13" t="s">
        <v>325</v>
      </c>
      <c r="D8" s="8" t="s">
        <v>326</v>
      </c>
      <c r="E8" s="8" t="s">
        <v>327</v>
      </c>
      <c r="F8" s="8" t="s">
        <v>328</v>
      </c>
      <c r="G8" s="8" t="s">
        <v>361</v>
      </c>
      <c r="H8" s="8"/>
      <c r="I8" s="8"/>
      <c r="J8" s="8"/>
    </row>
    <row r="9" spans="1:10" x14ac:dyDescent="0.25">
      <c r="C9" s="13" t="s">
        <v>329</v>
      </c>
      <c r="D9" s="8" t="s">
        <v>330</v>
      </c>
      <c r="E9" s="8"/>
      <c r="F9" s="8"/>
      <c r="G9" s="8" t="s">
        <v>362</v>
      </c>
    </row>
    <row r="10" spans="1:10" x14ac:dyDescent="0.25">
      <c r="C10" s="13" t="s">
        <v>331</v>
      </c>
      <c r="D10" s="8" t="s">
        <v>332</v>
      </c>
      <c r="E10" s="8"/>
      <c r="F10" s="8"/>
      <c r="G10" s="8" t="s">
        <v>363</v>
      </c>
    </row>
    <row r="11" spans="1:10" x14ac:dyDescent="0.25">
      <c r="C11" s="13" t="s">
        <v>333</v>
      </c>
      <c r="D11" s="8" t="s">
        <v>334</v>
      </c>
      <c r="E11" s="8"/>
      <c r="F11" s="8"/>
      <c r="G11" s="8" t="s">
        <v>364</v>
      </c>
    </row>
    <row r="12" spans="1:10" x14ac:dyDescent="0.25">
      <c r="C12" s="13" t="s">
        <v>335</v>
      </c>
      <c r="D12" s="8" t="s">
        <v>336</v>
      </c>
      <c r="E12" s="8"/>
      <c r="F12" s="8"/>
      <c r="G12" s="8" t="s">
        <v>365</v>
      </c>
    </row>
    <row r="13" spans="1:10" x14ac:dyDescent="0.25">
      <c r="C13" s="13" t="s">
        <v>337</v>
      </c>
      <c r="D13" s="8" t="s">
        <v>338</v>
      </c>
      <c r="E13" s="8"/>
      <c r="F13" s="8"/>
      <c r="G13" s="8" t="s">
        <v>366</v>
      </c>
    </row>
    <row r="14" spans="1:10" x14ac:dyDescent="0.25">
      <c r="B14" s="1"/>
      <c r="C14" s="13" t="s">
        <v>339</v>
      </c>
      <c r="D14" s="8" t="s">
        <v>340</v>
      </c>
      <c r="E14" s="8"/>
      <c r="F14" s="8"/>
      <c r="G14" s="8" t="s">
        <v>367</v>
      </c>
    </row>
    <row r="15" spans="1:10" x14ac:dyDescent="0.25">
      <c r="B15" s="1"/>
      <c r="C15" s="13" t="s">
        <v>341</v>
      </c>
      <c r="D15" s="8" t="s">
        <v>342</v>
      </c>
      <c r="E15" s="8"/>
      <c r="F15" s="8"/>
      <c r="G15" s="8" t="s">
        <v>368</v>
      </c>
    </row>
    <row r="16" spans="1:10" x14ac:dyDescent="0.25">
      <c r="C16" s="13" t="s">
        <v>343</v>
      </c>
      <c r="D16" s="8"/>
      <c r="E16" s="1"/>
      <c r="G16" s="5"/>
    </row>
    <row r="17" spans="2:7" x14ac:dyDescent="0.25">
      <c r="C17" s="13" t="s">
        <v>344</v>
      </c>
      <c r="D17" s="8"/>
      <c r="E17" s="1"/>
      <c r="G17" s="5"/>
    </row>
    <row r="18" spans="2:7" x14ac:dyDescent="0.25">
      <c r="C18" s="13" t="s">
        <v>345</v>
      </c>
      <c r="D18" s="8"/>
      <c r="E18" s="1"/>
      <c r="G18" s="5"/>
    </row>
    <row r="19" spans="2:7" x14ac:dyDescent="0.25">
      <c r="C19" s="13" t="s">
        <v>346</v>
      </c>
      <c r="D19" s="8"/>
      <c r="E19" s="1"/>
      <c r="G19" s="5"/>
    </row>
    <row r="20" spans="2:7" x14ac:dyDescent="0.25">
      <c r="B20" s="1"/>
      <c r="C20" s="13" t="s">
        <v>347</v>
      </c>
      <c r="D20" s="8"/>
      <c r="E20" s="1"/>
      <c r="G20" s="5"/>
    </row>
    <row r="21" spans="2:7" x14ac:dyDescent="0.25">
      <c r="E21" s="1"/>
      <c r="G21" s="5"/>
    </row>
    <row r="22" spans="2:7" x14ac:dyDescent="0.25">
      <c r="E22" s="1"/>
      <c r="G22" s="5"/>
    </row>
    <row r="23" spans="2:7" x14ac:dyDescent="0.25">
      <c r="G23" s="5"/>
    </row>
    <row r="24" spans="2:7" x14ac:dyDescent="0.25">
      <c r="G24" s="6" t="s">
        <v>160</v>
      </c>
    </row>
    <row r="25" spans="2:7" x14ac:dyDescent="0.25">
      <c r="G25" s="4" t="s">
        <v>161</v>
      </c>
    </row>
    <row r="26" spans="2:7" x14ac:dyDescent="0.25">
      <c r="G26" s="4" t="s">
        <v>162</v>
      </c>
    </row>
    <row r="27" spans="2:7" x14ac:dyDescent="0.25">
      <c r="G27" s="4" t="s">
        <v>163</v>
      </c>
    </row>
    <row r="28" spans="2:7" x14ac:dyDescent="0.25">
      <c r="G28" s="4" t="s">
        <v>164</v>
      </c>
    </row>
    <row r="29" spans="2:7" x14ac:dyDescent="0.25">
      <c r="G29" s="4" t="s">
        <v>165</v>
      </c>
    </row>
    <row r="30" spans="2:7" x14ac:dyDescent="0.25">
      <c r="G30" s="4" t="s">
        <v>166</v>
      </c>
    </row>
    <row r="31" spans="2:7" x14ac:dyDescent="0.25">
      <c r="G31" s="4" t="s">
        <v>167</v>
      </c>
    </row>
    <row r="32" spans="2:7" x14ac:dyDescent="0.25">
      <c r="G32" s="4" t="s">
        <v>168</v>
      </c>
    </row>
    <row r="33" spans="7:7" x14ac:dyDescent="0.25">
      <c r="G33" s="4" t="s">
        <v>169</v>
      </c>
    </row>
    <row r="34" spans="7:7" x14ac:dyDescent="0.25">
      <c r="G34" s="4" t="s">
        <v>170</v>
      </c>
    </row>
    <row r="35" spans="7:7" x14ac:dyDescent="0.25">
      <c r="G35" s="4" t="s">
        <v>171</v>
      </c>
    </row>
    <row r="36" spans="7:7" x14ac:dyDescent="0.25">
      <c r="G36" s="4" t="s">
        <v>172</v>
      </c>
    </row>
    <row r="37" spans="7:7" x14ac:dyDescent="0.25">
      <c r="G37" s="4" t="s">
        <v>173</v>
      </c>
    </row>
    <row r="38" spans="7:7" x14ac:dyDescent="0.25">
      <c r="G38" s="4" t="s">
        <v>174</v>
      </c>
    </row>
    <row r="39" spans="7:7" x14ac:dyDescent="0.25">
      <c r="G39" s="4" t="s">
        <v>175</v>
      </c>
    </row>
    <row r="40" spans="7:7" x14ac:dyDescent="0.25">
      <c r="G40" s="4" t="s">
        <v>176</v>
      </c>
    </row>
    <row r="41" spans="7:7" x14ac:dyDescent="0.25">
      <c r="G41" s="4" t="s">
        <v>177</v>
      </c>
    </row>
    <row r="42" spans="7:7" x14ac:dyDescent="0.25">
      <c r="G42" s="4" t="s">
        <v>178</v>
      </c>
    </row>
    <row r="43" spans="7:7" x14ac:dyDescent="0.25">
      <c r="G43" s="4" t="s">
        <v>179</v>
      </c>
    </row>
    <row r="44" spans="7:7" x14ac:dyDescent="0.25">
      <c r="G44" s="4" t="s">
        <v>180</v>
      </c>
    </row>
    <row r="45" spans="7:7" x14ac:dyDescent="0.25">
      <c r="G45" s="4" t="s">
        <v>181</v>
      </c>
    </row>
    <row r="46" spans="7:7" x14ac:dyDescent="0.25">
      <c r="G46" s="4" t="s">
        <v>182</v>
      </c>
    </row>
    <row r="47" spans="7:7" x14ac:dyDescent="0.25">
      <c r="G47" s="4" t="s">
        <v>183</v>
      </c>
    </row>
    <row r="48" spans="7:7" x14ac:dyDescent="0.25">
      <c r="G48" s="4"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tabSelected="1" topLeftCell="A41" zoomScale="80" zoomScaleNormal="80" workbookViewId="0">
      <selection activeCell="D33" sqref="D33:P33"/>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9.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309</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377</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4702321680</v>
      </c>
      <c r="Y22" s="203"/>
      <c r="Z22" s="203"/>
      <c r="AA22" s="203"/>
      <c r="AB22" s="203"/>
      <c r="AC22" s="203">
        <f>SUM(Q22:AB22)</f>
        <v>4702321680</v>
      </c>
      <c r="AD22" s="123"/>
      <c r="AE22" s="205"/>
      <c r="AF22" s="50"/>
      <c r="AG22" s="204"/>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c r="AD23" s="59">
        <f>AC23/SUM(W22:AB22)</f>
        <v>0</v>
      </c>
      <c r="AE23" s="62">
        <f>AC23/AC22</f>
        <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c r="Y24" s="203">
        <v>784000000</v>
      </c>
      <c r="Z24" s="203">
        <v>784000000</v>
      </c>
      <c r="AA24" s="203">
        <v>784000000</v>
      </c>
      <c r="AB24" s="203">
        <v>2350321680</v>
      </c>
      <c r="AC24" s="203">
        <f>SUM(Q24:AB24)</f>
        <v>4702321680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c r="Y25" s="65"/>
      <c r="Z25" s="65"/>
      <c r="AA25" s="65"/>
      <c r="AB25" s="65"/>
      <c r="AC25" s="65"/>
      <c r="AD25" s="65">
        <f>AC25/SUM(W24:AB24)</f>
        <v>0</v>
      </c>
      <c r="AE25" s="206">
        <f>AC25/AC24</f>
        <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63.95" customHeight="1" x14ac:dyDescent="0.25">
      <c r="A35" s="245" t="s">
        <v>377</v>
      </c>
      <c r="B35" s="247">
        <f>SUM(B41:B48)</f>
        <v>0.1</v>
      </c>
      <c r="C35" s="75" t="s">
        <v>47</v>
      </c>
      <c r="D35" s="74"/>
      <c r="E35" s="74"/>
      <c r="F35" s="74"/>
      <c r="G35" s="74"/>
      <c r="H35" s="74"/>
      <c r="I35" s="74"/>
      <c r="J35" s="74">
        <v>6</v>
      </c>
      <c r="K35" s="74">
        <v>6</v>
      </c>
      <c r="L35" s="74">
        <v>6</v>
      </c>
      <c r="M35" s="74">
        <v>6</v>
      </c>
      <c r="N35" s="74">
        <v>6</v>
      </c>
      <c r="O35" s="74">
        <v>6</v>
      </c>
      <c r="P35" s="208">
        <f>MAX(J35:O35)</f>
        <v>6</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63.95" customHeight="1" thickBot="1" x14ac:dyDescent="0.3">
      <c r="A36" s="246"/>
      <c r="B36" s="248"/>
      <c r="C36" s="76" t="s">
        <v>50</v>
      </c>
      <c r="D36" s="166"/>
      <c r="E36" s="166"/>
      <c r="F36" s="166"/>
      <c r="G36" s="77"/>
      <c r="H36" s="77"/>
      <c r="I36" s="77"/>
      <c r="J36" s="77"/>
      <c r="K36" s="77"/>
      <c r="L36" s="77"/>
      <c r="M36" s="77"/>
      <c r="N36" s="77"/>
      <c r="O36" s="77"/>
      <c r="P36" s="207">
        <f>MAX(J36:O36)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42.6" customHeight="1" x14ac:dyDescent="0.25">
      <c r="A41" s="240" t="s">
        <v>537</v>
      </c>
      <c r="B41" s="242">
        <v>0.02</v>
      </c>
      <c r="C41" s="80" t="s">
        <v>47</v>
      </c>
      <c r="D41" s="81"/>
      <c r="E41" s="81"/>
      <c r="F41" s="81"/>
      <c r="G41" s="81"/>
      <c r="H41" s="81"/>
      <c r="I41" s="81"/>
      <c r="J41" s="212">
        <v>0.16</v>
      </c>
      <c r="K41" s="212">
        <v>0.16</v>
      </c>
      <c r="L41" s="212">
        <v>0.17</v>
      </c>
      <c r="M41" s="212">
        <v>0.17</v>
      </c>
      <c r="N41" s="212">
        <v>0.17</v>
      </c>
      <c r="O41" s="212">
        <v>0.17</v>
      </c>
      <c r="P41" s="82">
        <f t="shared" ref="P41:P48" si="1">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42.6" customHeight="1" x14ac:dyDescent="0.25">
      <c r="A42" s="244"/>
      <c r="B42" s="242"/>
      <c r="C42" s="84" t="s">
        <v>50</v>
      </c>
      <c r="D42" s="85"/>
      <c r="E42" s="85"/>
      <c r="F42" s="85"/>
      <c r="G42" s="85"/>
      <c r="H42" s="85"/>
      <c r="I42" s="85"/>
      <c r="J42" s="85"/>
      <c r="K42" s="85"/>
      <c r="L42" s="85"/>
      <c r="M42" s="85"/>
      <c r="N42" s="85"/>
      <c r="O42" s="85"/>
      <c r="P42" s="82">
        <f t="shared" si="1"/>
        <v>0</v>
      </c>
      <c r="Q42" s="236"/>
      <c r="R42" s="237"/>
      <c r="S42" s="237"/>
      <c r="T42" s="237"/>
      <c r="U42" s="237"/>
      <c r="V42" s="237"/>
      <c r="W42" s="237"/>
      <c r="X42" s="239"/>
      <c r="Y42" s="236"/>
      <c r="Z42" s="237"/>
      <c r="AA42" s="237"/>
      <c r="AB42" s="237"/>
      <c r="AC42" s="237"/>
      <c r="AD42" s="237"/>
      <c r="AE42" s="238"/>
    </row>
    <row r="43" spans="1:41" ht="42.6" customHeight="1" x14ac:dyDescent="0.25">
      <c r="A43" s="240" t="s">
        <v>538</v>
      </c>
      <c r="B43" s="242">
        <v>0.02</v>
      </c>
      <c r="C43" s="80" t="s">
        <v>47</v>
      </c>
      <c r="D43" s="81"/>
      <c r="E43" s="81"/>
      <c r="F43" s="81"/>
      <c r="G43" s="81"/>
      <c r="H43" s="81"/>
      <c r="I43" s="81"/>
      <c r="J43" s="212">
        <v>0.16</v>
      </c>
      <c r="K43" s="212">
        <v>0.16</v>
      </c>
      <c r="L43" s="212">
        <v>0.17</v>
      </c>
      <c r="M43" s="212">
        <v>0.17</v>
      </c>
      <c r="N43" s="212">
        <v>0.17</v>
      </c>
      <c r="O43" s="212">
        <v>0.17</v>
      </c>
      <c r="P43" s="82">
        <f t="shared" si="1"/>
        <v>1</v>
      </c>
      <c r="Q43" s="225" t="s">
        <v>221</v>
      </c>
      <c r="R43" s="226"/>
      <c r="S43" s="226"/>
      <c r="T43" s="226"/>
      <c r="U43" s="226"/>
      <c r="V43" s="226"/>
      <c r="W43" s="226"/>
      <c r="X43" s="227"/>
      <c r="Y43" s="225" t="s">
        <v>220</v>
      </c>
      <c r="Z43" s="226"/>
      <c r="AA43" s="226"/>
      <c r="AB43" s="226"/>
      <c r="AC43" s="226"/>
      <c r="AD43" s="226"/>
      <c r="AE43" s="231"/>
    </row>
    <row r="44" spans="1:41" ht="42.6" customHeight="1" x14ac:dyDescent="0.25">
      <c r="A44" s="244"/>
      <c r="B44" s="242"/>
      <c r="C44" s="84" t="s">
        <v>50</v>
      </c>
      <c r="D44" s="85"/>
      <c r="E44" s="85"/>
      <c r="F44" s="85"/>
      <c r="G44" s="85"/>
      <c r="H44" s="85"/>
      <c r="I44" s="85"/>
      <c r="J44" s="85"/>
      <c r="K44" s="85"/>
      <c r="L44" s="85"/>
      <c r="M44" s="85"/>
      <c r="N44" s="85"/>
      <c r="O44" s="85"/>
      <c r="P44" s="82">
        <f t="shared" si="1"/>
        <v>0</v>
      </c>
      <c r="Q44" s="236"/>
      <c r="R44" s="237"/>
      <c r="S44" s="237"/>
      <c r="T44" s="237"/>
      <c r="U44" s="237"/>
      <c r="V44" s="237"/>
      <c r="W44" s="237"/>
      <c r="X44" s="239"/>
      <c r="Y44" s="236"/>
      <c r="Z44" s="237"/>
      <c r="AA44" s="237"/>
      <c r="AB44" s="237"/>
      <c r="AC44" s="237"/>
      <c r="AD44" s="237"/>
      <c r="AE44" s="238"/>
    </row>
    <row r="45" spans="1:41" ht="42.6" customHeight="1" x14ac:dyDescent="0.25">
      <c r="A45" s="240" t="s">
        <v>539</v>
      </c>
      <c r="B45" s="242">
        <v>0.03</v>
      </c>
      <c r="C45" s="80" t="s">
        <v>47</v>
      </c>
      <c r="D45" s="81"/>
      <c r="E45" s="81"/>
      <c r="F45" s="81"/>
      <c r="G45" s="81"/>
      <c r="H45" s="81"/>
      <c r="I45" s="81"/>
      <c r="J45" s="212">
        <v>0.16</v>
      </c>
      <c r="K45" s="212">
        <v>0.16</v>
      </c>
      <c r="L45" s="212">
        <v>0.17</v>
      </c>
      <c r="M45" s="212">
        <v>0.17</v>
      </c>
      <c r="N45" s="212">
        <v>0.17</v>
      </c>
      <c r="O45" s="212">
        <v>0.17</v>
      </c>
      <c r="P45" s="82">
        <f t="shared" si="1"/>
        <v>1</v>
      </c>
      <c r="Q45" s="225" t="s">
        <v>221</v>
      </c>
      <c r="R45" s="226"/>
      <c r="S45" s="226"/>
      <c r="T45" s="226"/>
      <c r="U45" s="226"/>
      <c r="V45" s="226"/>
      <c r="W45" s="226"/>
      <c r="X45" s="227"/>
      <c r="Y45" s="225" t="s">
        <v>220</v>
      </c>
      <c r="Z45" s="226"/>
      <c r="AA45" s="226"/>
      <c r="AB45" s="226"/>
      <c r="AC45" s="226"/>
      <c r="AD45" s="226"/>
      <c r="AE45" s="231"/>
    </row>
    <row r="46" spans="1:41" ht="42.6" customHeight="1" x14ac:dyDescent="0.25">
      <c r="A46" s="244"/>
      <c r="B46" s="242"/>
      <c r="C46" s="84" t="s">
        <v>50</v>
      </c>
      <c r="D46" s="85"/>
      <c r="E46" s="85"/>
      <c r="F46" s="85"/>
      <c r="G46" s="85"/>
      <c r="H46" s="85"/>
      <c r="I46" s="85"/>
      <c r="J46" s="85"/>
      <c r="K46" s="85"/>
      <c r="L46" s="85"/>
      <c r="M46" s="85"/>
      <c r="N46" s="85"/>
      <c r="O46" s="85"/>
      <c r="P46" s="82">
        <f t="shared" si="1"/>
        <v>0</v>
      </c>
      <c r="Q46" s="236"/>
      <c r="R46" s="237"/>
      <c r="S46" s="237"/>
      <c r="T46" s="237"/>
      <c r="U46" s="237"/>
      <c r="V46" s="237"/>
      <c r="W46" s="237"/>
      <c r="X46" s="239"/>
      <c r="Y46" s="236"/>
      <c r="Z46" s="237"/>
      <c r="AA46" s="237"/>
      <c r="AB46" s="237"/>
      <c r="AC46" s="237"/>
      <c r="AD46" s="237"/>
      <c r="AE46" s="238"/>
    </row>
    <row r="47" spans="1:41" ht="42.6" customHeight="1" x14ac:dyDescent="0.25">
      <c r="A47" s="240" t="s">
        <v>540</v>
      </c>
      <c r="B47" s="242">
        <v>0.03</v>
      </c>
      <c r="C47" s="80" t="s">
        <v>47</v>
      </c>
      <c r="D47" s="81"/>
      <c r="E47" s="81"/>
      <c r="F47" s="81"/>
      <c r="G47" s="81"/>
      <c r="H47" s="81"/>
      <c r="I47" s="81"/>
      <c r="J47" s="212">
        <v>0.16</v>
      </c>
      <c r="K47" s="212">
        <v>0.16</v>
      </c>
      <c r="L47" s="212">
        <v>0.17</v>
      </c>
      <c r="M47" s="212">
        <v>0.17</v>
      </c>
      <c r="N47" s="212">
        <v>0.17</v>
      </c>
      <c r="O47" s="212">
        <v>0.17</v>
      </c>
      <c r="P47" s="82">
        <f t="shared" si="1"/>
        <v>1</v>
      </c>
      <c r="Q47" s="225" t="s">
        <v>221</v>
      </c>
      <c r="R47" s="226"/>
      <c r="S47" s="226"/>
      <c r="T47" s="226"/>
      <c r="U47" s="226"/>
      <c r="V47" s="226"/>
      <c r="W47" s="226"/>
      <c r="X47" s="227"/>
      <c r="Y47" s="225" t="s">
        <v>220</v>
      </c>
      <c r="Z47" s="226"/>
      <c r="AA47" s="226"/>
      <c r="AB47" s="226"/>
      <c r="AC47" s="226"/>
      <c r="AD47" s="226"/>
      <c r="AE47" s="231"/>
    </row>
    <row r="48" spans="1:41" ht="42.6" customHeight="1" thickBot="1" x14ac:dyDescent="0.3">
      <c r="A48" s="241"/>
      <c r="B48" s="243"/>
      <c r="C48" s="76" t="s">
        <v>50</v>
      </c>
      <c r="D48" s="86"/>
      <c r="E48" s="86"/>
      <c r="F48" s="86"/>
      <c r="G48" s="86"/>
      <c r="H48" s="86"/>
      <c r="I48" s="86"/>
      <c r="J48" s="86"/>
      <c r="K48" s="86"/>
      <c r="L48" s="86"/>
      <c r="M48" s="86"/>
      <c r="N48" s="86"/>
      <c r="O48" s="86"/>
      <c r="P48" s="87">
        <f t="shared" si="1"/>
        <v>0</v>
      </c>
      <c r="Q48" s="228"/>
      <c r="R48" s="229"/>
      <c r="S48" s="229"/>
      <c r="T48" s="229"/>
      <c r="U48" s="229"/>
      <c r="V48" s="229"/>
      <c r="W48" s="229"/>
      <c r="X48" s="230"/>
      <c r="Y48" s="228"/>
      <c r="Z48" s="229"/>
      <c r="AA48" s="229"/>
      <c r="AB48" s="229"/>
      <c r="AC48" s="229"/>
      <c r="AD48" s="229"/>
      <c r="AE48" s="232"/>
    </row>
    <row r="49" spans="1:1" ht="15" customHeight="1" x14ac:dyDescent="0.25">
      <c r="A49" s="15" t="s">
        <v>72</v>
      </c>
    </row>
  </sheetData>
  <mergeCells count="83">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7:A48"/>
    <mergeCell ref="B47:B48"/>
    <mergeCell ref="A43:A44"/>
    <mergeCell ref="B43:B44"/>
    <mergeCell ref="A45:A46"/>
    <mergeCell ref="B45:B46"/>
    <mergeCell ref="Q47:X48"/>
    <mergeCell ref="Y47:AE48"/>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35 Y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6497-94D1-407A-905D-4FEBA7EC436B}">
  <sheetPr>
    <tabColor theme="7" tint="0.39997558519241921"/>
    <pageSetUpPr fitToPage="1"/>
  </sheetPr>
  <dimension ref="A1:AO45"/>
  <sheetViews>
    <sheetView showGridLines="0" topLeftCell="A39" zoomScale="80" zoomScaleNormal="80" workbookViewId="0">
      <selection activeCell="C17" sqref="C17:AE17"/>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309</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381</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562165000</v>
      </c>
      <c r="Y22" s="203"/>
      <c r="Z22" s="203"/>
      <c r="AA22" s="203"/>
      <c r="AB22" s="203"/>
      <c r="AC22" s="203">
        <f>SUM(Q22:AB22)</f>
        <v>562165000</v>
      </c>
      <c r="AD22" s="123"/>
      <c r="AE22" s="205"/>
      <c r="AF22" s="50"/>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c r="AD23" s="59">
        <f>AC23/SUM(W22:AB22)</f>
        <v>0</v>
      </c>
      <c r="AE23" s="62">
        <f>AC23/AC22</f>
        <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c r="Y24" s="203">
        <v>112433000</v>
      </c>
      <c r="Z24" s="203">
        <v>112433000</v>
      </c>
      <c r="AA24" s="203">
        <v>112433000</v>
      </c>
      <c r="AB24" s="203">
        <f>+AA24*2</f>
        <v>224866000</v>
      </c>
      <c r="AC24" s="203">
        <f>SUM(Q24:AB24)</f>
        <v>562165000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c r="Y25" s="65"/>
      <c r="Z25" s="65"/>
      <c r="AA25" s="65"/>
      <c r="AB25" s="65"/>
      <c r="AC25" s="65"/>
      <c r="AD25" s="65">
        <f>AC25/SUM(W24:AB24)</f>
        <v>0</v>
      </c>
      <c r="AE25" s="206">
        <f>AC25/AC24</f>
        <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51.95" customHeight="1" x14ac:dyDescent="0.25">
      <c r="A35" s="245" t="s">
        <v>381</v>
      </c>
      <c r="B35" s="353">
        <f>SUM(B41:B44)</f>
        <v>0.1</v>
      </c>
      <c r="C35" s="75" t="s">
        <v>47</v>
      </c>
      <c r="D35" s="74"/>
      <c r="E35" s="74"/>
      <c r="F35" s="74"/>
      <c r="G35" s="74"/>
      <c r="H35" s="74"/>
      <c r="I35" s="74"/>
      <c r="J35" s="196">
        <v>1</v>
      </c>
      <c r="K35" s="196">
        <v>1</v>
      </c>
      <c r="L35" s="196">
        <v>1</v>
      </c>
      <c r="M35" s="196">
        <v>1</v>
      </c>
      <c r="N35" s="196">
        <v>1</v>
      </c>
      <c r="O35" s="196">
        <v>1</v>
      </c>
      <c r="P35" s="196">
        <f>MAX(J35:O35)</f>
        <v>1</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51.95" customHeight="1" thickBot="1" x14ac:dyDescent="0.3">
      <c r="A36" s="246"/>
      <c r="B36" s="354"/>
      <c r="C36" s="76" t="s">
        <v>50</v>
      </c>
      <c r="D36" s="166"/>
      <c r="E36" s="166"/>
      <c r="F36" s="166"/>
      <c r="G36" s="77"/>
      <c r="H36" s="77"/>
      <c r="I36" s="77"/>
      <c r="J36" s="77"/>
      <c r="K36" s="77"/>
      <c r="L36" s="77"/>
      <c r="M36" s="77"/>
      <c r="N36" s="77"/>
      <c r="O36" s="77"/>
      <c r="P36" s="78">
        <f>MAX(J36:O36)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38.450000000000003" customHeight="1" x14ac:dyDescent="0.25">
      <c r="A41" s="240" t="s">
        <v>541</v>
      </c>
      <c r="B41" s="355">
        <v>0.05</v>
      </c>
      <c r="C41" s="80" t="s">
        <v>47</v>
      </c>
      <c r="D41" s="81"/>
      <c r="E41" s="81"/>
      <c r="F41" s="81"/>
      <c r="G41" s="81"/>
      <c r="H41" s="81"/>
      <c r="I41" s="81"/>
      <c r="J41" s="212">
        <v>0.16</v>
      </c>
      <c r="K41" s="212">
        <v>0.16</v>
      </c>
      <c r="L41" s="212">
        <v>0.17</v>
      </c>
      <c r="M41" s="212">
        <v>0.17</v>
      </c>
      <c r="N41" s="212">
        <v>0.17</v>
      </c>
      <c r="O41" s="212">
        <v>0.17</v>
      </c>
      <c r="P41" s="82">
        <f t="shared" ref="P41:P44" si="1">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38.450000000000003" customHeight="1" x14ac:dyDescent="0.25">
      <c r="A42" s="244"/>
      <c r="B42" s="355"/>
      <c r="C42" s="84" t="s">
        <v>50</v>
      </c>
      <c r="D42" s="85"/>
      <c r="E42" s="85"/>
      <c r="F42" s="85"/>
      <c r="G42" s="85"/>
      <c r="H42" s="85"/>
      <c r="I42" s="85"/>
      <c r="J42" s="85"/>
      <c r="K42" s="85"/>
      <c r="L42" s="85"/>
      <c r="M42" s="85"/>
      <c r="N42" s="85"/>
      <c r="O42" s="85"/>
      <c r="P42" s="82">
        <f t="shared" si="1"/>
        <v>0</v>
      </c>
      <c r="Q42" s="236"/>
      <c r="R42" s="237"/>
      <c r="S42" s="237"/>
      <c r="T42" s="237"/>
      <c r="U42" s="237"/>
      <c r="V42" s="237"/>
      <c r="W42" s="237"/>
      <c r="X42" s="239"/>
      <c r="Y42" s="236"/>
      <c r="Z42" s="237"/>
      <c r="AA42" s="237"/>
      <c r="AB42" s="237"/>
      <c r="AC42" s="237"/>
      <c r="AD42" s="237"/>
      <c r="AE42" s="238"/>
    </row>
    <row r="43" spans="1:41" ht="38.450000000000003" customHeight="1" x14ac:dyDescent="0.25">
      <c r="A43" s="240" t="s">
        <v>542</v>
      </c>
      <c r="B43" s="355">
        <v>0.05</v>
      </c>
      <c r="C43" s="80" t="s">
        <v>47</v>
      </c>
      <c r="D43" s="81"/>
      <c r="E43" s="81"/>
      <c r="F43" s="81"/>
      <c r="G43" s="81"/>
      <c r="H43" s="81"/>
      <c r="I43" s="81"/>
      <c r="J43" s="212">
        <v>0.16</v>
      </c>
      <c r="K43" s="212">
        <v>0.16</v>
      </c>
      <c r="L43" s="212">
        <v>0.17</v>
      </c>
      <c r="M43" s="212">
        <v>0.17</v>
      </c>
      <c r="N43" s="212">
        <v>0.17</v>
      </c>
      <c r="O43" s="212">
        <v>0.17</v>
      </c>
      <c r="P43" s="82">
        <f t="shared" si="1"/>
        <v>1</v>
      </c>
      <c r="Q43" s="225" t="s">
        <v>221</v>
      </c>
      <c r="R43" s="226"/>
      <c r="S43" s="226"/>
      <c r="T43" s="226"/>
      <c r="U43" s="226"/>
      <c r="V43" s="226"/>
      <c r="W43" s="226"/>
      <c r="X43" s="227"/>
      <c r="Y43" s="225" t="s">
        <v>220</v>
      </c>
      <c r="Z43" s="226"/>
      <c r="AA43" s="226"/>
      <c r="AB43" s="226"/>
      <c r="AC43" s="226"/>
      <c r="AD43" s="226"/>
      <c r="AE43" s="231"/>
    </row>
    <row r="44" spans="1:41" ht="38.450000000000003" customHeight="1" thickBot="1" x14ac:dyDescent="0.3">
      <c r="A44" s="241"/>
      <c r="B44" s="356"/>
      <c r="C44" s="76" t="s">
        <v>50</v>
      </c>
      <c r="D44" s="86"/>
      <c r="E44" s="86"/>
      <c r="F44" s="86"/>
      <c r="G44" s="86"/>
      <c r="H44" s="86"/>
      <c r="I44" s="86"/>
      <c r="J44" s="86"/>
      <c r="K44" s="86"/>
      <c r="L44" s="86"/>
      <c r="M44" s="86"/>
      <c r="N44" s="86"/>
      <c r="O44" s="86"/>
      <c r="P44" s="87">
        <f t="shared" si="1"/>
        <v>0</v>
      </c>
      <c r="Q44" s="228"/>
      <c r="R44" s="229"/>
      <c r="S44" s="229"/>
      <c r="T44" s="229"/>
      <c r="U44" s="229"/>
      <c r="V44" s="229"/>
      <c r="W44" s="229"/>
      <c r="X44" s="230"/>
      <c r="Y44" s="228"/>
      <c r="Z44" s="229"/>
      <c r="AA44" s="229"/>
      <c r="AB44" s="229"/>
      <c r="AC44" s="229"/>
      <c r="AD44" s="229"/>
      <c r="AE44" s="232"/>
    </row>
    <row r="45" spans="1:41" ht="15" customHeight="1" x14ac:dyDescent="0.25">
      <c r="A45" s="15" t="s">
        <v>72</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8256BB15-2E76-4D77-B115-2CE51E456E34}">
      <formula1>$B$21:$M$21</formula1>
    </dataValidation>
    <dataValidation type="textLength" operator="lessThanOrEqual" allowBlank="1" showInputMessage="1" showErrorMessage="1" errorTitle="Máximo 2.000 caracteres" error="Máximo 2.000 caracteres" promptTitle="2.000 caracteres" sqref="Q30:Q31" xr:uid="{10805773-530A-44FC-B603-8652CB08665E}">
      <formula1>2000</formula1>
    </dataValidation>
    <dataValidation type="textLength" operator="lessThanOrEqual" allowBlank="1" showInputMessage="1" showErrorMessage="1" errorTitle="Máximo 2.000 caracteres" error="Máximo 2.000 caracteres" sqref="AC35 Q35 Y35 Q41 Q43" xr:uid="{0E3A0432-43B0-4D90-A67D-992CC279C3E3}">
      <formula1>2000</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15D1C3AA-AD31-4304-BB2F-C917B495C944}">
          <x14:formula1>
            <xm:f>listas!$C$2:$C$20</xm:f>
          </x14:formula1>
          <xm:sqref>AA15:AE15</xm:sqref>
        </x14:dataValidation>
        <x14:dataValidation type="list" allowBlank="1" showInputMessage="1" showErrorMessage="1" xr:uid="{008ED27A-BC8C-469B-B39C-392E4D2F824F}">
          <x14:formula1>
            <xm:f>listas!$B$2:$B$8</xm:f>
          </x14:formula1>
          <xm:sqref>R15:X15</xm:sqref>
        </x14:dataValidation>
        <x14:dataValidation type="list" allowBlank="1" showInputMessage="1" showErrorMessage="1" xr:uid="{ECCCE1CD-0866-43FA-B5B1-EB78BEF09CD0}">
          <x14:formula1>
            <xm:f>listas!$A$2:$A$6</xm:f>
          </x14:formula1>
          <xm:sqref>C15:K15</xm:sqref>
        </x14:dataValidation>
        <x14:dataValidation type="list" allowBlank="1" showInputMessage="1" showErrorMessage="1" xr:uid="{98EA29CB-F3B9-4FAA-A8ED-5FDD34334CF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1BED3-C890-4ABF-830B-6D14CC1EBE52}">
  <sheetPr>
    <tabColor theme="7" tint="0.39997558519241921"/>
    <pageSetUpPr fitToPage="1"/>
  </sheetPr>
  <dimension ref="A1:AO45"/>
  <sheetViews>
    <sheetView showGridLines="0" topLeftCell="A36" zoomScale="70" zoomScaleNormal="70" workbookViewId="0">
      <selection activeCell="C17" sqref="C17:AE17"/>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315</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386</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0</v>
      </c>
      <c r="Y22" s="203">
        <v>0</v>
      </c>
      <c r="Z22" s="203">
        <v>0</v>
      </c>
      <c r="AA22" s="203">
        <v>0</v>
      </c>
      <c r="AB22" s="203">
        <v>0</v>
      </c>
      <c r="AC22" s="203">
        <f>SUM(X22:AB22)</f>
        <v>0</v>
      </c>
      <c r="AD22" s="123"/>
      <c r="AE22" s="205"/>
      <c r="AF22" s="50"/>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v>0</v>
      </c>
      <c r="AD23" s="59" t="e">
        <f>AC23/SUM(W22:AB22)</f>
        <v>#DIV/0!</v>
      </c>
      <c r="AE23" s="62" t="e">
        <f>AC23/AC22</f>
        <v>#DIV/0!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c r="Y24" s="203"/>
      <c r="Z24" s="203"/>
      <c r="AA24" s="203"/>
      <c r="AB24" s="203"/>
      <c r="AC24" s="203">
        <f>SUM(Q24:AB24)</f>
        <v>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v>0</v>
      </c>
      <c r="Y25" s="65">
        <v>0</v>
      </c>
      <c r="Z25" s="65">
        <v>0</v>
      </c>
      <c r="AA25" s="65">
        <v>0</v>
      </c>
      <c r="AB25" s="65">
        <v>0</v>
      </c>
      <c r="AC25" s="65">
        <v>0</v>
      </c>
      <c r="AD25" s="65" t="e">
        <f>AC25/SUM(W24:AB24)</f>
        <v>#DIV/0!</v>
      </c>
      <c r="AE25" s="206" t="e">
        <f>AC25/AC24</f>
        <v>#DIV/0!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59.1" customHeight="1" x14ac:dyDescent="0.25">
      <c r="A35" s="245" t="s">
        <v>386</v>
      </c>
      <c r="B35" s="353">
        <f>SUM(B41:B44)</f>
        <v>0.1</v>
      </c>
      <c r="C35" s="75" t="s">
        <v>47</v>
      </c>
      <c r="D35" s="74"/>
      <c r="E35" s="74"/>
      <c r="F35" s="74"/>
      <c r="G35" s="74"/>
      <c r="H35" s="74"/>
      <c r="I35" s="74"/>
      <c r="J35" s="74">
        <v>2917</v>
      </c>
      <c r="K35" s="74">
        <v>2917</v>
      </c>
      <c r="L35" s="74">
        <v>2917</v>
      </c>
      <c r="M35" s="74">
        <v>2917</v>
      </c>
      <c r="N35" s="74">
        <v>2917</v>
      </c>
      <c r="O35" s="74">
        <v>2915</v>
      </c>
      <c r="P35" s="208">
        <f>SUM(D35:O35)</f>
        <v>17500</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59.1" customHeight="1" thickBot="1" x14ac:dyDescent="0.3">
      <c r="A36" s="246"/>
      <c r="B36" s="354"/>
      <c r="C36" s="76" t="s">
        <v>50</v>
      </c>
      <c r="D36" s="166"/>
      <c r="E36" s="166"/>
      <c r="F36" s="166"/>
      <c r="G36" s="77"/>
      <c r="H36" s="77"/>
      <c r="I36" s="77"/>
      <c r="J36" s="77"/>
      <c r="K36" s="77"/>
      <c r="L36" s="77"/>
      <c r="M36" s="77"/>
      <c r="N36" s="77"/>
      <c r="O36" s="77"/>
      <c r="P36" s="207">
        <f>SUM(J36:O36)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44.45" customHeight="1" x14ac:dyDescent="0.25">
      <c r="A41" s="240" t="s">
        <v>543</v>
      </c>
      <c r="B41" s="355">
        <v>0.05</v>
      </c>
      <c r="C41" s="80" t="s">
        <v>47</v>
      </c>
      <c r="D41" s="81"/>
      <c r="E41" s="81"/>
      <c r="F41" s="81"/>
      <c r="G41" s="81"/>
      <c r="H41" s="81"/>
      <c r="I41" s="81"/>
      <c r="J41" s="212">
        <v>0.16</v>
      </c>
      <c r="K41" s="212">
        <v>0.16</v>
      </c>
      <c r="L41" s="212">
        <v>0.17</v>
      </c>
      <c r="M41" s="212">
        <v>0.17</v>
      </c>
      <c r="N41" s="212">
        <v>0.17</v>
      </c>
      <c r="O41" s="212">
        <v>0.17</v>
      </c>
      <c r="P41" s="82">
        <f t="shared" ref="P41:P42" si="1">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44.45" customHeight="1" x14ac:dyDescent="0.25">
      <c r="A42" s="244"/>
      <c r="B42" s="355"/>
      <c r="C42" s="84" t="s">
        <v>50</v>
      </c>
      <c r="D42" s="85"/>
      <c r="E42" s="85"/>
      <c r="F42" s="85"/>
      <c r="G42" s="85"/>
      <c r="H42" s="85"/>
      <c r="I42" s="85"/>
      <c r="J42" s="85"/>
      <c r="K42" s="85"/>
      <c r="L42" s="85"/>
      <c r="M42" s="85"/>
      <c r="N42" s="85"/>
      <c r="O42" s="85"/>
      <c r="P42" s="82">
        <f t="shared" si="1"/>
        <v>0</v>
      </c>
      <c r="Q42" s="236"/>
      <c r="R42" s="237"/>
      <c r="S42" s="237"/>
      <c r="T42" s="237"/>
      <c r="U42" s="237"/>
      <c r="V42" s="237"/>
      <c r="W42" s="237"/>
      <c r="X42" s="239"/>
      <c r="Y42" s="236"/>
      <c r="Z42" s="237"/>
      <c r="AA42" s="237"/>
      <c r="AB42" s="237"/>
      <c r="AC42" s="237"/>
      <c r="AD42" s="237"/>
      <c r="AE42" s="238"/>
    </row>
    <row r="43" spans="1:41" ht="44.45" customHeight="1" x14ac:dyDescent="0.25">
      <c r="A43" s="357" t="s">
        <v>544</v>
      </c>
      <c r="B43" s="355">
        <v>0.05</v>
      </c>
      <c r="C43" s="80" t="s">
        <v>47</v>
      </c>
      <c r="D43" s="81"/>
      <c r="E43" s="81"/>
      <c r="F43" s="81"/>
      <c r="G43" s="81"/>
      <c r="H43" s="81"/>
      <c r="I43" s="81"/>
      <c r="J43" s="212">
        <v>0.16</v>
      </c>
      <c r="K43" s="212">
        <v>0.16</v>
      </c>
      <c r="L43" s="212">
        <v>0.17</v>
      </c>
      <c r="M43" s="212">
        <v>0.17</v>
      </c>
      <c r="N43" s="212">
        <v>0.17</v>
      </c>
      <c r="O43" s="212">
        <v>0.17</v>
      </c>
      <c r="P43" s="82">
        <f>SUM(D43:O43)</f>
        <v>1</v>
      </c>
      <c r="Q43" s="225" t="s">
        <v>221</v>
      </c>
      <c r="R43" s="226"/>
      <c r="S43" s="226"/>
      <c r="T43" s="226"/>
      <c r="U43" s="226"/>
      <c r="V43" s="226"/>
      <c r="W43" s="226"/>
      <c r="X43" s="227"/>
      <c r="Y43" s="225" t="s">
        <v>220</v>
      </c>
      <c r="Z43" s="226"/>
      <c r="AA43" s="226"/>
      <c r="AB43" s="226"/>
      <c r="AC43" s="226"/>
      <c r="AD43" s="226"/>
      <c r="AE43" s="231"/>
      <c r="AG43" s="83"/>
      <c r="AH43" s="83"/>
      <c r="AI43" s="83"/>
      <c r="AJ43" s="83"/>
      <c r="AK43" s="83"/>
      <c r="AL43" s="83"/>
      <c r="AM43" s="83"/>
      <c r="AN43" s="83"/>
      <c r="AO43" s="83"/>
    </row>
    <row r="44" spans="1:41" ht="44.45" customHeight="1" thickBot="1" x14ac:dyDescent="0.3">
      <c r="A44" s="358"/>
      <c r="B44" s="356"/>
      <c r="C44" s="76" t="s">
        <v>50</v>
      </c>
      <c r="D44" s="86"/>
      <c r="E44" s="86"/>
      <c r="F44" s="86"/>
      <c r="G44" s="86"/>
      <c r="H44" s="86"/>
      <c r="I44" s="86"/>
      <c r="J44" s="86"/>
      <c r="K44" s="86"/>
      <c r="L44" s="86"/>
      <c r="M44" s="86"/>
      <c r="N44" s="86"/>
      <c r="O44" s="86"/>
      <c r="P44" s="87">
        <f>SUM(D44:O44)</f>
        <v>0</v>
      </c>
      <c r="Q44" s="228"/>
      <c r="R44" s="229"/>
      <c r="S44" s="229"/>
      <c r="T44" s="229"/>
      <c r="U44" s="229"/>
      <c r="V44" s="229"/>
      <c r="W44" s="229"/>
      <c r="X44" s="230"/>
      <c r="Y44" s="228"/>
      <c r="Z44" s="229"/>
      <c r="AA44" s="229"/>
      <c r="AB44" s="229"/>
      <c r="AC44" s="229"/>
      <c r="AD44" s="229"/>
      <c r="AE44" s="232"/>
    </row>
    <row r="45" spans="1:41" x14ac:dyDescent="0.25">
      <c r="A45" s="15" t="s">
        <v>72</v>
      </c>
    </row>
  </sheetData>
  <mergeCells count="75">
    <mergeCell ref="A43:A44"/>
    <mergeCell ref="B43:B44"/>
    <mergeCell ref="Q43:X44"/>
    <mergeCell ref="Y43:AE44"/>
    <mergeCell ref="AC35:AE36"/>
    <mergeCell ref="A41:A42"/>
    <mergeCell ref="B41:B42"/>
    <mergeCell ref="Q41:X42"/>
    <mergeCell ref="Y41:AE42"/>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668F0A1-723C-47E6-9760-2B999984F69F}">
      <formula1>$B$21:$M$21</formula1>
    </dataValidation>
    <dataValidation type="textLength" operator="lessThanOrEqual" allowBlank="1" showInputMessage="1" showErrorMessage="1" errorTitle="Máximo 2.000 caracteres" error="Máximo 2.000 caracteres" promptTitle="2.000 caracteres" sqref="Q30:Q31" xr:uid="{B5852B69-23B0-4505-A16F-339997B9B446}">
      <formula1>2000</formula1>
    </dataValidation>
    <dataValidation type="textLength" operator="lessThanOrEqual" allowBlank="1" showInputMessage="1" showErrorMessage="1" errorTitle="Máximo 2.000 caracteres" error="Máximo 2.000 caracteres" sqref="AC35 Q35 Y35 Q41 Q43" xr:uid="{25753A49-FCE9-439E-ABE3-66D5AB762761}">
      <formula1>2000</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1FFE590-EE06-4EBD-90CE-19921DC61C8A}">
          <x14:formula1>
            <xm:f>listas!$C$2:$C$20</xm:f>
          </x14:formula1>
          <xm:sqref>AA15:AE15</xm:sqref>
        </x14:dataValidation>
        <x14:dataValidation type="list" allowBlank="1" showInputMessage="1" showErrorMessage="1" xr:uid="{A771DC9D-7377-485A-B743-DC79DBD0997A}">
          <x14:formula1>
            <xm:f>listas!$B$2:$B$8</xm:f>
          </x14:formula1>
          <xm:sqref>R15:X15</xm:sqref>
        </x14:dataValidation>
        <x14:dataValidation type="list" allowBlank="1" showInputMessage="1" showErrorMessage="1" xr:uid="{A21BF5C0-84D4-4AE3-8C25-FDF06FE19548}">
          <x14:formula1>
            <xm:f>listas!$A$2:$A$6</xm:f>
          </x14:formula1>
          <xm:sqref>C15:K15</xm:sqref>
        </x14:dataValidation>
        <x14:dataValidation type="list" allowBlank="1" showInputMessage="1" showErrorMessage="1" xr:uid="{D01C2FE2-DECA-4BD3-A41E-26BF115F3114}">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6F47-FC96-46C8-BDA6-2127FC0311B4}">
  <sheetPr>
    <tabColor theme="7" tint="0.39997558519241921"/>
    <pageSetUpPr fitToPage="1"/>
  </sheetPr>
  <dimension ref="A1:AO45"/>
  <sheetViews>
    <sheetView showGridLines="0" topLeftCell="A35" zoomScale="60" zoomScaleNormal="60" workbookViewId="0">
      <selection activeCell="A35" sqref="A35:A36"/>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315</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384</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847699000</v>
      </c>
      <c r="Y22" s="203"/>
      <c r="Z22" s="203"/>
      <c r="AA22" s="203"/>
      <c r="AB22" s="203">
        <v>24411000</v>
      </c>
      <c r="AC22" s="203">
        <f>SUM(Q22:AB22)</f>
        <v>872110000</v>
      </c>
      <c r="AD22" s="123"/>
      <c r="AE22" s="205"/>
      <c r="AF22" s="50"/>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c r="AD23" s="59">
        <f>AC23/SUM(W22:AB22)</f>
        <v>0</v>
      </c>
      <c r="AE23" s="62">
        <f>AC23/AC22</f>
        <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c r="Y24" s="203">
        <v>166715000</v>
      </c>
      <c r="Z24" s="203">
        <v>170246000</v>
      </c>
      <c r="AA24" s="203">
        <v>170246000</v>
      </c>
      <c r="AB24" s="203">
        <f>+AA24*2+24411000</f>
        <v>364903000</v>
      </c>
      <c r="AC24" s="203">
        <f>SUM(Q24:AB24)</f>
        <v>872110000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c r="Y25" s="65"/>
      <c r="Z25" s="65"/>
      <c r="AA25" s="65"/>
      <c r="AB25" s="65"/>
      <c r="AC25" s="65"/>
      <c r="AD25" s="65">
        <f>AC25/SUM(W24:AB24)</f>
        <v>0</v>
      </c>
      <c r="AE25" s="206">
        <f>AC25/AC24</f>
        <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57.95" customHeight="1" x14ac:dyDescent="0.25">
      <c r="A35" s="245" t="s">
        <v>384</v>
      </c>
      <c r="B35" s="353">
        <f>SUM(B41:B44)</f>
        <v>0.1</v>
      </c>
      <c r="C35" s="75" t="s">
        <v>47</v>
      </c>
      <c r="D35" s="74"/>
      <c r="E35" s="74"/>
      <c r="F35" s="74"/>
      <c r="G35" s="74"/>
      <c r="H35" s="74"/>
      <c r="I35" s="74"/>
      <c r="J35" s="74">
        <v>75</v>
      </c>
      <c r="K35" s="74">
        <v>75</v>
      </c>
      <c r="L35" s="74">
        <v>75</v>
      </c>
      <c r="M35" s="74">
        <v>75</v>
      </c>
      <c r="N35" s="74">
        <v>75</v>
      </c>
      <c r="O35" s="74">
        <v>75</v>
      </c>
      <c r="P35" s="197">
        <f>SUM(D35:O35)</f>
        <v>450</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57.95" customHeight="1" thickBot="1" x14ac:dyDescent="0.3">
      <c r="A36" s="246"/>
      <c r="B36" s="354"/>
      <c r="C36" s="76" t="s">
        <v>50</v>
      </c>
      <c r="D36" s="166"/>
      <c r="E36" s="166"/>
      <c r="F36" s="166"/>
      <c r="G36" s="77"/>
      <c r="H36" s="77"/>
      <c r="I36" s="77"/>
      <c r="J36" s="77"/>
      <c r="K36" s="77"/>
      <c r="L36" s="77"/>
      <c r="M36" s="77"/>
      <c r="N36" s="77"/>
      <c r="O36" s="77"/>
      <c r="P36" s="207">
        <f>SUM(D36:O36)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52.5" customHeight="1" x14ac:dyDescent="0.25">
      <c r="A41" s="357" t="s">
        <v>545</v>
      </c>
      <c r="B41" s="355">
        <v>0.05</v>
      </c>
      <c r="C41" s="80" t="s">
        <v>47</v>
      </c>
      <c r="D41" s="81"/>
      <c r="E41" s="81"/>
      <c r="F41" s="81"/>
      <c r="G41" s="81"/>
      <c r="H41" s="81"/>
      <c r="I41" s="81"/>
      <c r="J41" s="212">
        <v>0.16</v>
      </c>
      <c r="K41" s="212">
        <v>0.16</v>
      </c>
      <c r="L41" s="212">
        <v>0.17</v>
      </c>
      <c r="M41" s="212">
        <v>0.17</v>
      </c>
      <c r="N41" s="212">
        <v>0.17</v>
      </c>
      <c r="O41" s="212">
        <v>0.17</v>
      </c>
      <c r="P41" s="82">
        <f>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52.5" customHeight="1" x14ac:dyDescent="0.25">
      <c r="A42" s="365"/>
      <c r="B42" s="355"/>
      <c r="C42" s="84" t="s">
        <v>50</v>
      </c>
      <c r="D42" s="85"/>
      <c r="E42" s="85"/>
      <c r="F42" s="85"/>
      <c r="G42" s="85"/>
      <c r="H42" s="85"/>
      <c r="I42" s="85"/>
      <c r="J42" s="85"/>
      <c r="K42" s="85"/>
      <c r="L42" s="85"/>
      <c r="M42" s="85"/>
      <c r="N42" s="85"/>
      <c r="O42" s="85"/>
      <c r="P42" s="82">
        <f>SUM(D42:O42)</f>
        <v>0</v>
      </c>
      <c r="Q42" s="236"/>
      <c r="R42" s="237"/>
      <c r="S42" s="237"/>
      <c r="T42" s="237"/>
      <c r="U42" s="237"/>
      <c r="V42" s="237"/>
      <c r="W42" s="237"/>
      <c r="X42" s="239"/>
      <c r="Y42" s="236"/>
      <c r="Z42" s="237"/>
      <c r="AA42" s="237"/>
      <c r="AB42" s="237"/>
      <c r="AC42" s="237"/>
      <c r="AD42" s="237"/>
      <c r="AE42" s="238"/>
    </row>
    <row r="43" spans="1:41" ht="52.5" customHeight="1" x14ac:dyDescent="0.25">
      <c r="A43" s="240" t="s">
        <v>546</v>
      </c>
      <c r="B43" s="355">
        <v>0.05</v>
      </c>
      <c r="C43" s="80" t="s">
        <v>47</v>
      </c>
      <c r="D43" s="81"/>
      <c r="E43" s="81"/>
      <c r="F43" s="81"/>
      <c r="G43" s="81"/>
      <c r="H43" s="81"/>
      <c r="I43" s="81"/>
      <c r="J43" s="212">
        <v>0.16</v>
      </c>
      <c r="K43" s="212">
        <v>0.16</v>
      </c>
      <c r="L43" s="212">
        <v>0.17</v>
      </c>
      <c r="M43" s="212">
        <v>0.17</v>
      </c>
      <c r="N43" s="212">
        <v>0.17</v>
      </c>
      <c r="O43" s="212">
        <v>0.17</v>
      </c>
      <c r="P43" s="82">
        <f t="shared" ref="P43:P44" si="1">SUM(D43:O43)</f>
        <v>1</v>
      </c>
      <c r="Q43" s="225" t="s">
        <v>221</v>
      </c>
      <c r="R43" s="226"/>
      <c r="S43" s="226"/>
      <c r="T43" s="226"/>
      <c r="U43" s="226"/>
      <c r="V43" s="226"/>
      <c r="W43" s="226"/>
      <c r="X43" s="227"/>
      <c r="Y43" s="359" t="s">
        <v>220</v>
      </c>
      <c r="Z43" s="360"/>
      <c r="AA43" s="360"/>
      <c r="AB43" s="360"/>
      <c r="AC43" s="360"/>
      <c r="AD43" s="360"/>
      <c r="AE43" s="361"/>
    </row>
    <row r="44" spans="1:41" ht="52.5" customHeight="1" thickBot="1" x14ac:dyDescent="0.3">
      <c r="A44" s="241"/>
      <c r="B44" s="356"/>
      <c r="C44" s="198" t="s">
        <v>50</v>
      </c>
      <c r="D44" s="199"/>
      <c r="E44" s="199"/>
      <c r="F44" s="199"/>
      <c r="G44" s="199"/>
      <c r="H44" s="199"/>
      <c r="I44" s="199"/>
      <c r="J44" s="199"/>
      <c r="K44" s="199"/>
      <c r="L44" s="199"/>
      <c r="M44" s="199"/>
      <c r="N44" s="199"/>
      <c r="O44" s="199"/>
      <c r="P44" s="200">
        <f t="shared" si="1"/>
        <v>0</v>
      </c>
      <c r="Q44" s="228"/>
      <c r="R44" s="229"/>
      <c r="S44" s="229"/>
      <c r="T44" s="229"/>
      <c r="U44" s="229"/>
      <c r="V44" s="229"/>
      <c r="W44" s="229"/>
      <c r="X44" s="230"/>
      <c r="Y44" s="362"/>
      <c r="Z44" s="363"/>
      <c r="AA44" s="363"/>
      <c r="AB44" s="363"/>
      <c r="AC44" s="363"/>
      <c r="AD44" s="363"/>
      <c r="AE44" s="364"/>
    </row>
    <row r="45" spans="1:41" x14ac:dyDescent="0.25">
      <c r="A45" s="15" t="s">
        <v>72</v>
      </c>
    </row>
  </sheetData>
  <mergeCells count="75">
    <mergeCell ref="Y43:AE44"/>
    <mergeCell ref="AC35:AE36"/>
    <mergeCell ref="A43:A44"/>
    <mergeCell ref="B43:B44"/>
    <mergeCell ref="Q43:X44"/>
    <mergeCell ref="Y41:AE42"/>
    <mergeCell ref="A38:AE38"/>
    <mergeCell ref="A39:A40"/>
    <mergeCell ref="B39:B40"/>
    <mergeCell ref="C39:C40"/>
    <mergeCell ref="D39:P39"/>
    <mergeCell ref="Q39:AE39"/>
    <mergeCell ref="Q40:X40"/>
    <mergeCell ref="Y40:AE40"/>
    <mergeCell ref="A41:A42"/>
    <mergeCell ref="B41:B42"/>
    <mergeCell ref="Q41:X42"/>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3 Q41" xr:uid="{E6C6AD46-1DDF-46F9-8FD1-B7739F2C10DF}">
      <formula1>2000</formula1>
    </dataValidation>
    <dataValidation type="textLength" operator="lessThanOrEqual" allowBlank="1" showInputMessage="1" showErrorMessage="1" errorTitle="Máximo 2.000 caracteres" error="Máximo 2.000 caracteres" promptTitle="2.000 caracteres" sqref="Q30:Q31" xr:uid="{1B8C887B-C941-4A5E-882F-1DD9C4C4FD07}">
      <formula1>2000</formula1>
    </dataValidation>
    <dataValidation type="list" allowBlank="1" showInputMessage="1" showErrorMessage="1" sqref="C7:C9" xr:uid="{C9BD2FDD-C5A4-4F11-A58A-C161C6AE656C}">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BDC8D85-694E-47F0-99B0-CA790D42B14E}">
          <x14:formula1>
            <xm:f>listas!$D$2:$D$15</xm:f>
          </x14:formula1>
          <xm:sqref>C11:AE13</xm:sqref>
        </x14:dataValidation>
        <x14:dataValidation type="list" allowBlank="1" showInputMessage="1" showErrorMessage="1" xr:uid="{89B11DE2-8F2A-43A5-B681-34E5E5DB6D48}">
          <x14:formula1>
            <xm:f>listas!$A$2:$A$6</xm:f>
          </x14:formula1>
          <xm:sqref>C15:K15</xm:sqref>
        </x14:dataValidation>
        <x14:dataValidation type="list" allowBlank="1" showInputMessage="1" showErrorMessage="1" xr:uid="{53C67EB5-AC38-4C57-A715-884293C38085}">
          <x14:formula1>
            <xm:f>listas!$B$2:$B$8</xm:f>
          </x14:formula1>
          <xm:sqref>R15:X15</xm:sqref>
        </x14:dataValidation>
        <x14:dataValidation type="list" allowBlank="1" showInputMessage="1" showErrorMessage="1" xr:uid="{CA578091-0A9F-40E5-8F49-0BAE7AE993F4}">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A77FC-B730-419B-9870-DAB5EF4C91DA}">
  <sheetPr>
    <tabColor theme="7" tint="0.39997558519241921"/>
    <pageSetUpPr fitToPage="1"/>
  </sheetPr>
  <dimension ref="A1:AO47"/>
  <sheetViews>
    <sheetView showGridLines="0" topLeftCell="A39" zoomScale="60" zoomScaleNormal="60" workbookViewId="0">
      <selection activeCell="A45" sqref="A45:A46"/>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315</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390</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289071000</v>
      </c>
      <c r="Y22" s="203"/>
      <c r="Z22" s="203"/>
      <c r="AA22" s="203"/>
      <c r="AB22" s="203"/>
      <c r="AC22" s="203">
        <f>SUM(Q22:AB22)</f>
        <v>289071000</v>
      </c>
      <c r="AD22" s="123"/>
      <c r="AE22" s="205"/>
      <c r="AF22" s="50"/>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c r="AD23" s="59">
        <f>AC23/SUM(W22:AB22)</f>
        <v>0</v>
      </c>
      <c r="AE23" s="62">
        <f>AC23/AC22</f>
        <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c r="Y24" s="203">
        <v>37191000</v>
      </c>
      <c r="Z24" s="203">
        <v>62970000</v>
      </c>
      <c r="AA24" s="203">
        <v>62970000</v>
      </c>
      <c r="AB24" s="203">
        <f>+AA24*2</f>
        <v>125940000</v>
      </c>
      <c r="AC24" s="203">
        <f>SUM(Q24:AB24)</f>
        <v>289071000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c r="Y25" s="65"/>
      <c r="Z25" s="65"/>
      <c r="AA25" s="65"/>
      <c r="AB25" s="65"/>
      <c r="AC25" s="65"/>
      <c r="AD25" s="65">
        <f>AC25/SUM(W24:AB24)</f>
        <v>0</v>
      </c>
      <c r="AE25" s="206">
        <f>AC25/AC24</f>
        <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45" customHeight="1" x14ac:dyDescent="0.25">
      <c r="A35" s="245" t="s">
        <v>390</v>
      </c>
      <c r="B35" s="247">
        <f>SUM(B41:B46)</f>
        <v>0.1</v>
      </c>
      <c r="C35" s="75" t="s">
        <v>47</v>
      </c>
      <c r="D35" s="74"/>
      <c r="E35" s="74"/>
      <c r="F35" s="74"/>
      <c r="G35" s="74"/>
      <c r="H35" s="74"/>
      <c r="I35" s="74"/>
      <c r="J35" s="74">
        <v>60</v>
      </c>
      <c r="K35" s="74">
        <v>0</v>
      </c>
      <c r="L35" s="74">
        <v>40</v>
      </c>
      <c r="M35" s="74">
        <v>135</v>
      </c>
      <c r="N35" s="74">
        <v>135</v>
      </c>
      <c r="O35" s="74">
        <v>130</v>
      </c>
      <c r="P35" s="208">
        <f>SUM(D35:O35)</f>
        <v>500</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71.099999999999994" customHeight="1" thickBot="1" x14ac:dyDescent="0.3">
      <c r="A36" s="246"/>
      <c r="B36" s="366"/>
      <c r="C36" s="76" t="s">
        <v>50</v>
      </c>
      <c r="D36" s="166"/>
      <c r="E36" s="166"/>
      <c r="F36" s="166"/>
      <c r="G36" s="77"/>
      <c r="H36" s="77"/>
      <c r="I36" s="77"/>
      <c r="J36" s="77"/>
      <c r="K36" s="77"/>
      <c r="L36" s="77"/>
      <c r="M36" s="77"/>
      <c r="N36" s="77"/>
      <c r="O36" s="77"/>
      <c r="P36" s="207">
        <f>SUM(D36:O36)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80.45" customHeight="1" x14ac:dyDescent="0.25">
      <c r="A41" s="240" t="s">
        <v>547</v>
      </c>
      <c r="B41" s="355">
        <v>0.04</v>
      </c>
      <c r="C41" s="80" t="s">
        <v>47</v>
      </c>
      <c r="D41" s="81"/>
      <c r="E41" s="81"/>
      <c r="F41" s="81"/>
      <c r="G41" s="81"/>
      <c r="H41" s="81"/>
      <c r="I41" s="81"/>
      <c r="J41" s="212">
        <v>0.18</v>
      </c>
      <c r="K41" s="212">
        <v>0</v>
      </c>
      <c r="L41" s="212">
        <v>0.1</v>
      </c>
      <c r="M41" s="212">
        <v>0.24</v>
      </c>
      <c r="N41" s="212">
        <v>0.24</v>
      </c>
      <c r="O41" s="212">
        <v>0.24</v>
      </c>
      <c r="P41" s="82">
        <f t="shared" ref="P41:P44" si="1">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80.45" customHeight="1" x14ac:dyDescent="0.25">
      <c r="A42" s="244"/>
      <c r="B42" s="355"/>
      <c r="C42" s="84" t="s">
        <v>50</v>
      </c>
      <c r="D42" s="85"/>
      <c r="E42" s="85"/>
      <c r="F42" s="85"/>
      <c r="G42" s="85"/>
      <c r="H42" s="85"/>
      <c r="I42" s="85"/>
      <c r="J42" s="85"/>
      <c r="K42" s="85"/>
      <c r="L42" s="85"/>
      <c r="M42" s="85"/>
      <c r="N42" s="85"/>
      <c r="O42" s="85"/>
      <c r="P42" s="82">
        <f t="shared" si="1"/>
        <v>0</v>
      </c>
      <c r="Q42" s="236"/>
      <c r="R42" s="237"/>
      <c r="S42" s="237"/>
      <c r="T42" s="237"/>
      <c r="U42" s="237"/>
      <c r="V42" s="237"/>
      <c r="W42" s="237"/>
      <c r="X42" s="239"/>
      <c r="Y42" s="236"/>
      <c r="Z42" s="237"/>
      <c r="AA42" s="237"/>
      <c r="AB42" s="237"/>
      <c r="AC42" s="237"/>
      <c r="AD42" s="237"/>
      <c r="AE42" s="238"/>
    </row>
    <row r="43" spans="1:41" ht="58.5" customHeight="1" x14ac:dyDescent="0.25">
      <c r="A43" s="240" t="s">
        <v>549</v>
      </c>
      <c r="B43" s="355">
        <v>0.04</v>
      </c>
      <c r="C43" s="80" t="s">
        <v>47</v>
      </c>
      <c r="D43" s="81"/>
      <c r="E43" s="81"/>
      <c r="F43" s="81"/>
      <c r="G43" s="81"/>
      <c r="H43" s="81"/>
      <c r="I43" s="81"/>
      <c r="J43" s="212">
        <v>0.18</v>
      </c>
      <c r="K43" s="212">
        <v>0</v>
      </c>
      <c r="L43" s="212">
        <v>0.1</v>
      </c>
      <c r="M43" s="212">
        <v>0.24</v>
      </c>
      <c r="N43" s="212">
        <v>0.24</v>
      </c>
      <c r="O43" s="212">
        <v>0.24</v>
      </c>
      <c r="P43" s="82">
        <f t="shared" si="1"/>
        <v>1</v>
      </c>
      <c r="Q43" s="225" t="s">
        <v>221</v>
      </c>
      <c r="R43" s="226"/>
      <c r="S43" s="226"/>
      <c r="T43" s="226"/>
      <c r="U43" s="226"/>
      <c r="V43" s="226"/>
      <c r="W43" s="226"/>
      <c r="X43" s="227"/>
      <c r="Y43" s="225" t="s">
        <v>220</v>
      </c>
      <c r="Z43" s="226"/>
      <c r="AA43" s="226"/>
      <c r="AB43" s="226"/>
      <c r="AC43" s="226"/>
      <c r="AD43" s="226"/>
      <c r="AE43" s="231"/>
    </row>
    <row r="44" spans="1:41" ht="58.5" customHeight="1" x14ac:dyDescent="0.25">
      <c r="A44" s="244"/>
      <c r="B44" s="355"/>
      <c r="C44" s="84" t="s">
        <v>50</v>
      </c>
      <c r="D44" s="85"/>
      <c r="E44" s="85"/>
      <c r="F44" s="85"/>
      <c r="G44" s="85"/>
      <c r="H44" s="85"/>
      <c r="I44" s="85"/>
      <c r="J44" s="85"/>
      <c r="K44" s="85"/>
      <c r="L44" s="85"/>
      <c r="M44" s="85"/>
      <c r="N44" s="85"/>
      <c r="O44" s="85"/>
      <c r="P44" s="82">
        <f t="shared" si="1"/>
        <v>0</v>
      </c>
      <c r="Q44" s="236"/>
      <c r="R44" s="237"/>
      <c r="S44" s="237"/>
      <c r="T44" s="237"/>
      <c r="U44" s="237"/>
      <c r="V44" s="237"/>
      <c r="W44" s="237"/>
      <c r="X44" s="239"/>
      <c r="Y44" s="236"/>
      <c r="Z44" s="237"/>
      <c r="AA44" s="237"/>
      <c r="AB44" s="237"/>
      <c r="AC44" s="237"/>
      <c r="AD44" s="237"/>
      <c r="AE44" s="238"/>
    </row>
    <row r="45" spans="1:41" ht="58.5" customHeight="1" x14ac:dyDescent="0.25">
      <c r="A45" s="240" t="s">
        <v>548</v>
      </c>
      <c r="B45" s="355">
        <v>0.02</v>
      </c>
      <c r="C45" s="80" t="s">
        <v>47</v>
      </c>
      <c r="D45" s="81"/>
      <c r="E45" s="81"/>
      <c r="F45" s="81"/>
      <c r="G45" s="81"/>
      <c r="H45" s="81"/>
      <c r="I45" s="81"/>
      <c r="J45" s="212">
        <v>0.18</v>
      </c>
      <c r="K45" s="212">
        <v>0</v>
      </c>
      <c r="L45" s="212">
        <v>0.1</v>
      </c>
      <c r="M45" s="212">
        <v>0.24</v>
      </c>
      <c r="N45" s="212">
        <v>0.24</v>
      </c>
      <c r="O45" s="212">
        <v>0.24</v>
      </c>
      <c r="P45" s="82">
        <f t="shared" ref="P45:P46" si="2">SUM(D45:O45)</f>
        <v>1</v>
      </c>
      <c r="Q45" s="225" t="s">
        <v>221</v>
      </c>
      <c r="R45" s="226"/>
      <c r="S45" s="226"/>
      <c r="T45" s="226"/>
      <c r="U45" s="226"/>
      <c r="V45" s="226"/>
      <c r="W45" s="226"/>
      <c r="X45" s="227"/>
      <c r="Y45" s="225" t="s">
        <v>220</v>
      </c>
      <c r="Z45" s="226"/>
      <c r="AA45" s="226"/>
      <c r="AB45" s="226"/>
      <c r="AC45" s="226"/>
      <c r="AD45" s="226"/>
      <c r="AE45" s="231"/>
    </row>
    <row r="46" spans="1:41" ht="58.5" customHeight="1" thickBot="1" x14ac:dyDescent="0.3">
      <c r="A46" s="241"/>
      <c r="B46" s="356"/>
      <c r="C46" s="76" t="s">
        <v>50</v>
      </c>
      <c r="D46" s="86"/>
      <c r="E46" s="86"/>
      <c r="F46" s="86"/>
      <c r="G46" s="86"/>
      <c r="H46" s="86"/>
      <c r="I46" s="86"/>
      <c r="J46" s="86"/>
      <c r="K46" s="86"/>
      <c r="L46" s="86"/>
      <c r="M46" s="86"/>
      <c r="N46" s="86"/>
      <c r="O46" s="86"/>
      <c r="P46" s="87">
        <f t="shared" si="2"/>
        <v>0</v>
      </c>
      <c r="Q46" s="228"/>
      <c r="R46" s="229"/>
      <c r="S46" s="229"/>
      <c r="T46" s="229"/>
      <c r="U46" s="229"/>
      <c r="V46" s="229"/>
      <c r="W46" s="229"/>
      <c r="X46" s="230"/>
      <c r="Y46" s="228"/>
      <c r="Z46" s="229"/>
      <c r="AA46" s="229"/>
      <c r="AB46" s="229"/>
      <c r="AC46" s="229"/>
      <c r="AD46" s="229"/>
      <c r="AE46" s="232"/>
    </row>
    <row r="47" spans="1:41" x14ac:dyDescent="0.25">
      <c r="A47" s="15" t="s">
        <v>72</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3 Q45" xr:uid="{713B9E76-61C5-48B4-B1F7-8FA739957EE3}">
      <formula1>2000</formula1>
    </dataValidation>
    <dataValidation type="textLength" operator="lessThanOrEqual" allowBlank="1" showInputMessage="1" showErrorMessage="1" errorTitle="Máximo 2.000 caracteres" error="Máximo 2.000 caracteres" promptTitle="2.000 caracteres" sqref="Q30:Q31" xr:uid="{8C3F0D2C-B68D-49CE-B919-DB6E896A873A}">
      <formula1>2000</formula1>
    </dataValidation>
    <dataValidation type="list" allowBlank="1" showInputMessage="1" showErrorMessage="1" sqref="C7:C9" xr:uid="{B08C49E6-82DA-4D41-BDE2-20468F335F55}">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A9B2D863-073F-4CD8-AB70-9F57B9868EC6}">
          <x14:formula1>
            <xm:f>listas!$D$2:$D$15</xm:f>
          </x14:formula1>
          <xm:sqref>C11:AE13</xm:sqref>
        </x14:dataValidation>
        <x14:dataValidation type="list" allowBlank="1" showInputMessage="1" showErrorMessage="1" xr:uid="{AED49CD0-DB93-47D1-8CB9-B50A0852CDFE}">
          <x14:formula1>
            <xm:f>listas!$A$2:$A$6</xm:f>
          </x14:formula1>
          <xm:sqref>C15:K15</xm:sqref>
        </x14:dataValidation>
        <x14:dataValidation type="list" allowBlank="1" showInputMessage="1" showErrorMessage="1" xr:uid="{048E0726-DD14-4BDD-A81E-185701371365}">
          <x14:formula1>
            <xm:f>listas!$B$2:$B$8</xm:f>
          </x14:formula1>
          <xm:sqref>R15:X15</xm:sqref>
        </x14:dataValidation>
        <x14:dataValidation type="list" allowBlank="1" showInputMessage="1" showErrorMessage="1" xr:uid="{57582599-F657-4CC2-B017-0185138B20DE}">
          <x14:formula1>
            <xm:f>listas!$C$2:$C$20</xm:f>
          </x14:formula1>
          <xm:sqref>AA15:AE15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3916-3265-49E0-ADFD-17EE37CE88BF}">
  <sheetPr>
    <tabColor theme="7" tint="0.39997558519241921"/>
    <pageSetUpPr fitToPage="1"/>
  </sheetPr>
  <dimension ref="A1:AO45"/>
  <sheetViews>
    <sheetView showGridLines="0" topLeftCell="A39" zoomScale="60" zoomScaleNormal="60" workbookViewId="0">
      <selection activeCell="C17" sqref="C17:AE17"/>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315</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394</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324459000</v>
      </c>
      <c r="Y22" s="203">
        <v>0</v>
      </c>
      <c r="Z22" s="203">
        <v>0</v>
      </c>
      <c r="AA22" s="203">
        <v>0</v>
      </c>
      <c r="AB22" s="203">
        <v>5901000</v>
      </c>
      <c r="AC22" s="203">
        <f>SUM(Q22:AB22)</f>
        <v>330360000</v>
      </c>
      <c r="AD22" s="123"/>
      <c r="AE22" s="205"/>
      <c r="AF22" s="50"/>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c r="AD23" s="59">
        <f>AC23/SUM(W22:AB22)</f>
        <v>0</v>
      </c>
      <c r="AE23" s="62">
        <f>AC23/AC22</f>
        <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v>0</v>
      </c>
      <c r="Y24" s="203">
        <v>60171000</v>
      </c>
      <c r="Z24" s="203">
        <v>66072000</v>
      </c>
      <c r="AA24" s="203">
        <v>66072000</v>
      </c>
      <c r="AB24" s="203">
        <f>+AA24*2+5901000</f>
        <v>138045000</v>
      </c>
      <c r="AC24" s="203">
        <f>SUM(Q24:AB24)</f>
        <v>330360000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c r="Y25" s="65"/>
      <c r="Z25" s="65"/>
      <c r="AA25" s="65"/>
      <c r="AB25" s="65"/>
      <c r="AC25" s="65"/>
      <c r="AD25" s="65">
        <f>AC25/SUM(W24:AB24)</f>
        <v>0</v>
      </c>
      <c r="AE25" s="206">
        <f>AC25/AC24</f>
        <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56.1" customHeight="1" x14ac:dyDescent="0.25">
      <c r="A35" s="245" t="s">
        <v>394</v>
      </c>
      <c r="B35" s="247">
        <f>SUM(B41:B44)</f>
        <v>0.1</v>
      </c>
      <c r="C35" s="75" t="s">
        <v>47</v>
      </c>
      <c r="D35" s="74"/>
      <c r="E35" s="74"/>
      <c r="F35" s="74"/>
      <c r="G35" s="74"/>
      <c r="H35" s="74"/>
      <c r="I35" s="74"/>
      <c r="J35" s="74">
        <v>100</v>
      </c>
      <c r="K35" s="74">
        <v>0</v>
      </c>
      <c r="L35" s="74">
        <v>50</v>
      </c>
      <c r="M35" s="74">
        <v>150</v>
      </c>
      <c r="N35" s="74">
        <v>150</v>
      </c>
      <c r="O35" s="74">
        <v>150</v>
      </c>
      <c r="P35" s="209">
        <f>SUM(D35:O35)</f>
        <v>600</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56.1" customHeight="1" thickBot="1" x14ac:dyDescent="0.3">
      <c r="A36" s="246"/>
      <c r="B36" s="366"/>
      <c r="C36" s="76" t="s">
        <v>50</v>
      </c>
      <c r="D36" s="166"/>
      <c r="E36" s="166"/>
      <c r="F36" s="166"/>
      <c r="G36" s="77"/>
      <c r="H36" s="77"/>
      <c r="I36" s="77"/>
      <c r="J36" s="77"/>
      <c r="K36" s="77"/>
      <c r="L36" s="77"/>
      <c r="M36" s="77"/>
      <c r="N36" s="77"/>
      <c r="O36" s="77"/>
      <c r="P36" s="207">
        <f>SUM(D36:O36)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48.6" customHeight="1" x14ac:dyDescent="0.25">
      <c r="A41" s="240" t="s">
        <v>550</v>
      </c>
      <c r="B41" s="355">
        <v>0.05</v>
      </c>
      <c r="C41" s="80" t="s">
        <v>47</v>
      </c>
      <c r="D41" s="81"/>
      <c r="E41" s="81"/>
      <c r="F41" s="81"/>
      <c r="G41" s="81"/>
      <c r="H41" s="81"/>
      <c r="I41" s="81"/>
      <c r="J41" s="212">
        <v>0.18</v>
      </c>
      <c r="K41" s="212">
        <v>0</v>
      </c>
      <c r="L41" s="212">
        <v>0.1</v>
      </c>
      <c r="M41" s="212">
        <v>0.24</v>
      </c>
      <c r="N41" s="212">
        <v>0.24</v>
      </c>
      <c r="O41" s="212">
        <v>0.24</v>
      </c>
      <c r="P41" s="82">
        <f t="shared" ref="P41:P44" si="1">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48.6" customHeight="1" x14ac:dyDescent="0.25">
      <c r="A42" s="244"/>
      <c r="B42" s="355"/>
      <c r="C42" s="84" t="s">
        <v>50</v>
      </c>
      <c r="D42" s="85"/>
      <c r="E42" s="85"/>
      <c r="F42" s="85"/>
      <c r="G42" s="85"/>
      <c r="H42" s="85"/>
      <c r="I42" s="85"/>
      <c r="J42" s="85"/>
      <c r="K42" s="85"/>
      <c r="L42" s="85"/>
      <c r="M42" s="85"/>
      <c r="N42" s="85"/>
      <c r="O42" s="85"/>
      <c r="P42" s="82">
        <f t="shared" si="1"/>
        <v>0</v>
      </c>
      <c r="Q42" s="236"/>
      <c r="R42" s="237"/>
      <c r="S42" s="237"/>
      <c r="T42" s="237"/>
      <c r="U42" s="237"/>
      <c r="V42" s="237"/>
      <c r="W42" s="237"/>
      <c r="X42" s="239"/>
      <c r="Y42" s="236"/>
      <c r="Z42" s="237"/>
      <c r="AA42" s="237"/>
      <c r="AB42" s="237"/>
      <c r="AC42" s="237"/>
      <c r="AD42" s="237"/>
      <c r="AE42" s="238"/>
    </row>
    <row r="43" spans="1:41" ht="104.45" customHeight="1" x14ac:dyDescent="0.25">
      <c r="A43" s="240" t="s">
        <v>551</v>
      </c>
      <c r="B43" s="355">
        <v>0.05</v>
      </c>
      <c r="C43" s="80" t="s">
        <v>47</v>
      </c>
      <c r="D43" s="81"/>
      <c r="E43" s="81"/>
      <c r="F43" s="81"/>
      <c r="G43" s="81"/>
      <c r="H43" s="81"/>
      <c r="I43" s="81"/>
      <c r="J43" s="212">
        <v>0.18</v>
      </c>
      <c r="K43" s="212">
        <v>0</v>
      </c>
      <c r="L43" s="212">
        <v>0.1</v>
      </c>
      <c r="M43" s="212">
        <v>0.24</v>
      </c>
      <c r="N43" s="212">
        <v>0.24</v>
      </c>
      <c r="O43" s="212">
        <v>0.24</v>
      </c>
      <c r="P43" s="82">
        <f t="shared" si="1"/>
        <v>1</v>
      </c>
      <c r="Q43" s="225" t="s">
        <v>221</v>
      </c>
      <c r="R43" s="226"/>
      <c r="S43" s="226"/>
      <c r="T43" s="226"/>
      <c r="U43" s="226"/>
      <c r="V43" s="226"/>
      <c r="W43" s="226"/>
      <c r="X43" s="227"/>
      <c r="Y43" s="225" t="s">
        <v>220</v>
      </c>
      <c r="Z43" s="226"/>
      <c r="AA43" s="226"/>
      <c r="AB43" s="226"/>
      <c r="AC43" s="226"/>
      <c r="AD43" s="226"/>
      <c r="AE43" s="231"/>
    </row>
    <row r="44" spans="1:41" ht="104.45" customHeight="1" thickBot="1" x14ac:dyDescent="0.3">
      <c r="A44" s="241"/>
      <c r="B44" s="356"/>
      <c r="C44" s="76" t="s">
        <v>50</v>
      </c>
      <c r="D44" s="86"/>
      <c r="E44" s="86"/>
      <c r="F44" s="86"/>
      <c r="G44" s="86"/>
      <c r="H44" s="86"/>
      <c r="I44" s="86"/>
      <c r="J44" s="86"/>
      <c r="K44" s="86"/>
      <c r="L44" s="86"/>
      <c r="M44" s="86"/>
      <c r="N44" s="86"/>
      <c r="O44" s="86"/>
      <c r="P44" s="87">
        <f t="shared" si="1"/>
        <v>0</v>
      </c>
      <c r="Q44" s="228"/>
      <c r="R44" s="229"/>
      <c r="S44" s="229"/>
      <c r="T44" s="229"/>
      <c r="U44" s="229"/>
      <c r="V44" s="229"/>
      <c r="W44" s="229"/>
      <c r="X44" s="230"/>
      <c r="Y44" s="228"/>
      <c r="Z44" s="229"/>
      <c r="AA44" s="229"/>
      <c r="AB44" s="229"/>
      <c r="AC44" s="229"/>
      <c r="AD44" s="229"/>
      <c r="AE44" s="232"/>
    </row>
    <row r="45" spans="1:41" x14ac:dyDescent="0.25">
      <c r="A45" s="15" t="s">
        <v>72</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DB9E65DD-F972-4E86-AC2F-C6C2F3F5B163}">
      <formula1>$B$21:$M$21</formula1>
    </dataValidation>
    <dataValidation type="textLength" operator="lessThanOrEqual" allowBlank="1" showInputMessage="1" showErrorMessage="1" errorTitle="Máximo 2.000 caracteres" error="Máximo 2.000 caracteres" promptTitle="2.000 caracteres" sqref="Q30:Q31" xr:uid="{573D1E39-F967-44FF-81A6-4F94C6BB7B20}">
      <formula1>2000</formula1>
    </dataValidation>
    <dataValidation type="textLength" operator="lessThanOrEqual" allowBlank="1" showInputMessage="1" showErrorMessage="1" errorTitle="Máximo 2.000 caracteres" error="Máximo 2.000 caracteres" sqref="AC35 Q35 Y35 Q41 Q43" xr:uid="{1C795800-4175-42EA-B94C-EDE599CFE9DF}">
      <formula1>2000</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ECF32347-5A83-4063-A5CD-E620B5CA6E0A}">
          <x14:formula1>
            <xm:f>listas!$C$2:$C$20</xm:f>
          </x14:formula1>
          <xm:sqref>AA15:AE15</xm:sqref>
        </x14:dataValidation>
        <x14:dataValidation type="list" allowBlank="1" showInputMessage="1" showErrorMessage="1" xr:uid="{E6A0C1A6-143C-4488-8E63-87A7BCDD02BC}">
          <x14:formula1>
            <xm:f>listas!$B$2:$B$8</xm:f>
          </x14:formula1>
          <xm:sqref>R15:X15</xm:sqref>
        </x14:dataValidation>
        <x14:dataValidation type="list" allowBlank="1" showInputMessage="1" showErrorMessage="1" xr:uid="{DCB9AFDC-F4CB-4828-B5BF-877A2B71F90C}">
          <x14:formula1>
            <xm:f>listas!$A$2:$A$6</xm:f>
          </x14:formula1>
          <xm:sqref>C15:K15</xm:sqref>
        </x14:dataValidation>
        <x14:dataValidation type="list" allowBlank="1" showInputMessage="1" showErrorMessage="1" xr:uid="{654AE097-033C-441B-91CD-1EA0FA4C64C8}">
          <x14:formula1>
            <xm:f>listas!$D$2:$D$15</xm:f>
          </x14:formula1>
          <xm:sqref>C11:AE13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A3CD4-9D3D-4F57-978E-F90F842A6A6C}">
  <sheetPr>
    <tabColor theme="7" tint="0.39997558519241921"/>
    <pageSetUpPr fitToPage="1"/>
  </sheetPr>
  <dimension ref="A1:AO45"/>
  <sheetViews>
    <sheetView showGridLines="0" topLeftCell="A37" zoomScale="60" zoomScaleNormal="60" workbookViewId="0">
      <selection activeCell="A43" sqref="A43:A4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315</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397</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289149000</v>
      </c>
      <c r="Y22" s="203">
        <v>0</v>
      </c>
      <c r="Z22" s="203">
        <v>0</v>
      </c>
      <c r="AA22" s="203">
        <v>0</v>
      </c>
      <c r="AB22" s="203">
        <v>0</v>
      </c>
      <c r="AC22" s="203">
        <f>SUM(Q22:AB22)</f>
        <v>289149000</v>
      </c>
      <c r="AD22" s="123"/>
      <c r="AE22" s="205"/>
      <c r="AF22" s="50"/>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c r="AD23" s="59">
        <f>AC23/SUM(W22:AB22)</f>
        <v>0</v>
      </c>
      <c r="AE23" s="62">
        <f>AC23/AC22</f>
        <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v>0</v>
      </c>
      <c r="Y24" s="203">
        <v>53109000</v>
      </c>
      <c r="Z24" s="203">
        <v>59010000</v>
      </c>
      <c r="AA24" s="203">
        <v>59010000</v>
      </c>
      <c r="AB24" s="203">
        <f>+AA24*2</f>
        <v>118020000</v>
      </c>
      <c r="AC24" s="203">
        <f>SUM(Q24:AB24)</f>
        <v>289149000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c r="Y25" s="65"/>
      <c r="Z25" s="65"/>
      <c r="AA25" s="65"/>
      <c r="AB25" s="65"/>
      <c r="AC25" s="65"/>
      <c r="AD25" s="65">
        <f>AC25/SUM(W24:AB24)</f>
        <v>0</v>
      </c>
      <c r="AE25" s="206">
        <f>AC25/AC24</f>
        <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54" customHeight="1" x14ac:dyDescent="0.25">
      <c r="A35" s="245" t="s">
        <v>397</v>
      </c>
      <c r="B35" s="247">
        <f>SUM(B41:B44)</f>
        <v>0.1</v>
      </c>
      <c r="C35" s="75" t="s">
        <v>47</v>
      </c>
      <c r="D35" s="74"/>
      <c r="E35" s="74"/>
      <c r="F35" s="74"/>
      <c r="G35" s="74"/>
      <c r="H35" s="74"/>
      <c r="I35" s="74"/>
      <c r="J35" s="74">
        <v>60</v>
      </c>
      <c r="K35" s="74">
        <v>0</v>
      </c>
      <c r="L35" s="74">
        <v>30</v>
      </c>
      <c r="M35" s="74">
        <v>110</v>
      </c>
      <c r="N35" s="74">
        <v>110</v>
      </c>
      <c r="O35" s="74">
        <v>110</v>
      </c>
      <c r="P35" s="209">
        <f>SUM(D35:O35)</f>
        <v>420</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54" customHeight="1" thickBot="1" x14ac:dyDescent="0.3">
      <c r="A36" s="246"/>
      <c r="B36" s="366"/>
      <c r="C36" s="76" t="s">
        <v>50</v>
      </c>
      <c r="D36" s="166"/>
      <c r="E36" s="166"/>
      <c r="F36" s="166"/>
      <c r="G36" s="77"/>
      <c r="H36" s="77"/>
      <c r="I36" s="77"/>
      <c r="J36" s="77"/>
      <c r="K36" s="77"/>
      <c r="L36" s="77"/>
      <c r="M36" s="77"/>
      <c r="N36" s="77"/>
      <c r="O36" s="77"/>
      <c r="P36" s="207">
        <f>SUM(D36:O36)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44.45" customHeight="1" x14ac:dyDescent="0.25">
      <c r="A41" s="240" t="s">
        <v>552</v>
      </c>
      <c r="B41" s="355">
        <v>0.05</v>
      </c>
      <c r="C41" s="80" t="s">
        <v>47</v>
      </c>
      <c r="D41" s="81"/>
      <c r="E41" s="81"/>
      <c r="F41" s="81"/>
      <c r="G41" s="81"/>
      <c r="H41" s="81"/>
      <c r="I41" s="81"/>
      <c r="J41" s="212">
        <v>0.18</v>
      </c>
      <c r="K41" s="212">
        <v>0</v>
      </c>
      <c r="L41" s="212">
        <v>0.1</v>
      </c>
      <c r="M41" s="212">
        <v>0.24</v>
      </c>
      <c r="N41" s="212">
        <v>0.24</v>
      </c>
      <c r="O41" s="212">
        <v>0.24</v>
      </c>
      <c r="P41" s="82">
        <f t="shared" ref="P41:P44" si="1">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44.45" customHeight="1" x14ac:dyDescent="0.25">
      <c r="A42" s="244"/>
      <c r="B42" s="355"/>
      <c r="C42" s="84" t="s">
        <v>50</v>
      </c>
      <c r="D42" s="85"/>
      <c r="E42" s="85"/>
      <c r="F42" s="85"/>
      <c r="G42" s="85"/>
      <c r="H42" s="85"/>
      <c r="I42" s="85"/>
      <c r="J42" s="85"/>
      <c r="K42" s="85"/>
      <c r="L42" s="85"/>
      <c r="M42" s="85"/>
      <c r="N42" s="85"/>
      <c r="O42" s="85"/>
      <c r="P42" s="82">
        <f t="shared" si="1"/>
        <v>0</v>
      </c>
      <c r="Q42" s="236"/>
      <c r="R42" s="237"/>
      <c r="S42" s="237"/>
      <c r="T42" s="237"/>
      <c r="U42" s="237"/>
      <c r="V42" s="237"/>
      <c r="W42" s="237"/>
      <c r="X42" s="239"/>
      <c r="Y42" s="236"/>
      <c r="Z42" s="237"/>
      <c r="AA42" s="237"/>
      <c r="AB42" s="237"/>
      <c r="AC42" s="237"/>
      <c r="AD42" s="237"/>
      <c r="AE42" s="238"/>
    </row>
    <row r="43" spans="1:41" ht="61.5" customHeight="1" x14ac:dyDescent="0.25">
      <c r="A43" s="240" t="s">
        <v>553</v>
      </c>
      <c r="B43" s="355">
        <v>0.05</v>
      </c>
      <c r="C43" s="80" t="s">
        <v>47</v>
      </c>
      <c r="D43" s="81"/>
      <c r="E43" s="81"/>
      <c r="F43" s="81"/>
      <c r="G43" s="81"/>
      <c r="H43" s="81"/>
      <c r="I43" s="81"/>
      <c r="J43" s="212">
        <v>0.18</v>
      </c>
      <c r="K43" s="212">
        <v>0</v>
      </c>
      <c r="L43" s="212">
        <v>0.1</v>
      </c>
      <c r="M43" s="212">
        <v>0.24</v>
      </c>
      <c r="N43" s="212">
        <v>0.24</v>
      </c>
      <c r="O43" s="212">
        <v>0.24</v>
      </c>
      <c r="P43" s="82">
        <f t="shared" si="1"/>
        <v>1</v>
      </c>
      <c r="Q43" s="225" t="s">
        <v>221</v>
      </c>
      <c r="R43" s="226"/>
      <c r="S43" s="226"/>
      <c r="T43" s="226"/>
      <c r="U43" s="226"/>
      <c r="V43" s="226"/>
      <c r="W43" s="226"/>
      <c r="X43" s="227"/>
      <c r="Y43" s="225" t="s">
        <v>220</v>
      </c>
      <c r="Z43" s="226"/>
      <c r="AA43" s="226"/>
      <c r="AB43" s="226"/>
      <c r="AC43" s="226"/>
      <c r="AD43" s="226"/>
      <c r="AE43" s="231"/>
    </row>
    <row r="44" spans="1:41" ht="61.5" customHeight="1" thickBot="1" x14ac:dyDescent="0.3">
      <c r="A44" s="241"/>
      <c r="B44" s="356"/>
      <c r="C44" s="76" t="s">
        <v>50</v>
      </c>
      <c r="D44" s="86"/>
      <c r="E44" s="86"/>
      <c r="F44" s="86"/>
      <c r="G44" s="86"/>
      <c r="H44" s="86"/>
      <c r="I44" s="86"/>
      <c r="J44" s="86"/>
      <c r="K44" s="86"/>
      <c r="L44" s="86"/>
      <c r="M44" s="86"/>
      <c r="N44" s="86"/>
      <c r="O44" s="86"/>
      <c r="P44" s="87">
        <f t="shared" si="1"/>
        <v>0</v>
      </c>
      <c r="Q44" s="228"/>
      <c r="R44" s="229"/>
      <c r="S44" s="229"/>
      <c r="T44" s="229"/>
      <c r="U44" s="229"/>
      <c r="V44" s="229"/>
      <c r="W44" s="229"/>
      <c r="X44" s="230"/>
      <c r="Y44" s="228"/>
      <c r="Z44" s="229"/>
      <c r="AA44" s="229"/>
      <c r="AB44" s="229"/>
      <c r="AC44" s="229"/>
      <c r="AD44" s="229"/>
      <c r="AE44" s="232"/>
    </row>
    <row r="45" spans="1:41" x14ac:dyDescent="0.25">
      <c r="A45" s="15" t="s">
        <v>72</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3" xr:uid="{F92294C4-645C-4471-9C9E-0FF1BE87AB79}">
      <formula1>2000</formula1>
    </dataValidation>
    <dataValidation type="textLength" operator="lessThanOrEqual" allowBlank="1" showInputMessage="1" showErrorMessage="1" errorTitle="Máximo 2.000 caracteres" error="Máximo 2.000 caracteres" promptTitle="2.000 caracteres" sqref="Q30:Q31" xr:uid="{FE47E62E-FC7D-4733-941D-02D0D43B4B1E}">
      <formula1>2000</formula1>
    </dataValidation>
    <dataValidation type="list" allowBlank="1" showInputMessage="1" showErrorMessage="1" sqref="C7:C9" xr:uid="{824000ED-7F25-45C8-9376-D19AB73DBE6C}">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EADC8946-5C51-4E50-8BA8-A0FF1FCFE907}">
          <x14:formula1>
            <xm:f>listas!$D$2:$D$15</xm:f>
          </x14:formula1>
          <xm:sqref>C11:AE13</xm:sqref>
        </x14:dataValidation>
        <x14:dataValidation type="list" allowBlank="1" showInputMessage="1" showErrorMessage="1" xr:uid="{F214910D-AC8B-4F2D-A284-8D0E8E6E81B5}">
          <x14:formula1>
            <xm:f>listas!$A$2:$A$6</xm:f>
          </x14:formula1>
          <xm:sqref>C15:K15</xm:sqref>
        </x14:dataValidation>
        <x14:dataValidation type="list" allowBlank="1" showInputMessage="1" showErrorMessage="1" xr:uid="{5F7B840E-32DB-45DF-ADAB-1B025A5F4996}">
          <x14:formula1>
            <xm:f>listas!$B$2:$B$8</xm:f>
          </x14:formula1>
          <xm:sqref>R15:X15</xm:sqref>
        </x14:dataValidation>
        <x14:dataValidation type="list" allowBlank="1" showInputMessage="1" showErrorMessage="1" xr:uid="{C10B0958-4FBA-4E2C-818C-5A5A2A37B079}">
          <x14:formula1>
            <xm:f>listas!$C$2:$C$20</xm:f>
          </x14:formula1>
          <xm:sqref>AA15:AE15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F190A-1A1E-483F-A6B0-B9E621C4E3D5}">
  <sheetPr>
    <tabColor theme="7" tint="0.39997558519241921"/>
    <pageSetUpPr fitToPage="1"/>
  </sheetPr>
  <dimension ref="A1:AO45"/>
  <sheetViews>
    <sheetView showGridLines="0" topLeftCell="E35" zoomScale="60" zoomScaleNormal="60" workbookViewId="0">
      <selection activeCell="J43" sqref="J43:O43"/>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21"/>
      <c r="B1" s="324"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6"/>
      <c r="AB1" s="333" t="s">
        <v>1</v>
      </c>
      <c r="AC1" s="334"/>
      <c r="AD1" s="334"/>
      <c r="AE1" s="335"/>
    </row>
    <row r="2" spans="1:31" ht="30.75" customHeight="1" thickBot="1" x14ac:dyDescent="0.3">
      <c r="A2" s="322"/>
      <c r="B2" s="324" t="s">
        <v>2</v>
      </c>
      <c r="C2" s="325"/>
      <c r="D2" s="325"/>
      <c r="E2" s="325"/>
      <c r="F2" s="325"/>
      <c r="G2" s="325"/>
      <c r="H2" s="325"/>
      <c r="I2" s="325"/>
      <c r="J2" s="325"/>
      <c r="K2" s="325"/>
      <c r="L2" s="325"/>
      <c r="M2" s="325"/>
      <c r="N2" s="325"/>
      <c r="O2" s="325"/>
      <c r="P2" s="325"/>
      <c r="Q2" s="325"/>
      <c r="R2" s="325"/>
      <c r="S2" s="325"/>
      <c r="T2" s="325"/>
      <c r="U2" s="325"/>
      <c r="V2" s="325"/>
      <c r="W2" s="325"/>
      <c r="X2" s="325"/>
      <c r="Y2" s="325"/>
      <c r="Z2" s="325"/>
      <c r="AA2" s="326"/>
      <c r="AB2" s="333" t="s">
        <v>203</v>
      </c>
      <c r="AC2" s="334"/>
      <c r="AD2" s="334"/>
      <c r="AE2" s="335"/>
    </row>
    <row r="3" spans="1:31" ht="24" customHeight="1" thickBot="1" x14ac:dyDescent="0.3">
      <c r="A3" s="322"/>
      <c r="B3" s="327" t="s">
        <v>3</v>
      </c>
      <c r="C3" s="328"/>
      <c r="D3" s="328"/>
      <c r="E3" s="328"/>
      <c r="F3" s="328"/>
      <c r="G3" s="328"/>
      <c r="H3" s="328"/>
      <c r="I3" s="328"/>
      <c r="J3" s="328"/>
      <c r="K3" s="328"/>
      <c r="L3" s="328"/>
      <c r="M3" s="328"/>
      <c r="N3" s="328"/>
      <c r="O3" s="328"/>
      <c r="P3" s="328"/>
      <c r="Q3" s="328"/>
      <c r="R3" s="328"/>
      <c r="S3" s="328"/>
      <c r="T3" s="328"/>
      <c r="U3" s="328"/>
      <c r="V3" s="328"/>
      <c r="W3" s="328"/>
      <c r="X3" s="328"/>
      <c r="Y3" s="328"/>
      <c r="Z3" s="328"/>
      <c r="AA3" s="329"/>
      <c r="AB3" s="333" t="s">
        <v>354</v>
      </c>
      <c r="AC3" s="334"/>
      <c r="AD3" s="334"/>
      <c r="AE3" s="335"/>
    </row>
    <row r="4" spans="1:31" ht="21.75" customHeight="1" thickBot="1" x14ac:dyDescent="0.3">
      <c r="A4" s="323"/>
      <c r="B4" s="330"/>
      <c r="C4" s="331"/>
      <c r="D4" s="331"/>
      <c r="E4" s="331"/>
      <c r="F4" s="331"/>
      <c r="G4" s="331"/>
      <c r="H4" s="331"/>
      <c r="I4" s="331"/>
      <c r="J4" s="331"/>
      <c r="K4" s="331"/>
      <c r="L4" s="331"/>
      <c r="M4" s="331"/>
      <c r="N4" s="331"/>
      <c r="O4" s="331"/>
      <c r="P4" s="331"/>
      <c r="Q4" s="331"/>
      <c r="R4" s="331"/>
      <c r="S4" s="331"/>
      <c r="T4" s="331"/>
      <c r="U4" s="331"/>
      <c r="V4" s="331"/>
      <c r="W4" s="331"/>
      <c r="X4" s="331"/>
      <c r="Y4" s="331"/>
      <c r="Z4" s="331"/>
      <c r="AA4" s="332"/>
      <c r="AB4" s="336" t="s">
        <v>204</v>
      </c>
      <c r="AC4" s="337"/>
      <c r="AD4" s="337"/>
      <c r="AE4" s="33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78" t="s">
        <v>4</v>
      </c>
      <c r="B7" s="279"/>
      <c r="C7" s="316"/>
      <c r="D7" s="278" t="s">
        <v>5</v>
      </c>
      <c r="E7" s="284"/>
      <c r="F7" s="284"/>
      <c r="G7" s="284"/>
      <c r="H7" s="279"/>
      <c r="I7" s="308">
        <v>45534</v>
      </c>
      <c r="J7" s="309"/>
      <c r="K7" s="278" t="s">
        <v>6</v>
      </c>
      <c r="L7" s="279"/>
      <c r="M7" s="300" t="s">
        <v>7</v>
      </c>
      <c r="N7" s="301"/>
      <c r="O7" s="289" t="s">
        <v>536</v>
      </c>
      <c r="P7" s="290"/>
      <c r="Q7" s="20"/>
      <c r="R7" s="20"/>
      <c r="S7" s="20"/>
      <c r="T7" s="20"/>
      <c r="U7" s="20"/>
      <c r="V7" s="20"/>
      <c r="W7" s="20"/>
      <c r="X7" s="20"/>
      <c r="Y7" s="20"/>
      <c r="Z7" s="21"/>
      <c r="AA7" s="20"/>
      <c r="AB7" s="20"/>
      <c r="AD7" s="22"/>
      <c r="AE7" s="23"/>
    </row>
    <row r="8" spans="1:31" ht="15" x14ac:dyDescent="0.25">
      <c r="A8" s="280"/>
      <c r="B8" s="281"/>
      <c r="C8" s="317"/>
      <c r="D8" s="280"/>
      <c r="E8" s="285"/>
      <c r="F8" s="285"/>
      <c r="G8" s="285"/>
      <c r="H8" s="281"/>
      <c r="I8" s="310"/>
      <c r="J8" s="311"/>
      <c r="K8" s="280"/>
      <c r="L8" s="281"/>
      <c r="M8" s="319" t="s">
        <v>8</v>
      </c>
      <c r="N8" s="320"/>
      <c r="O8" s="302"/>
      <c r="P8" s="303"/>
      <c r="Q8" s="20"/>
      <c r="R8" s="20"/>
      <c r="S8" s="20"/>
      <c r="T8" s="20"/>
      <c r="U8" s="20"/>
      <c r="V8" s="20"/>
      <c r="W8" s="20"/>
      <c r="X8" s="20"/>
      <c r="Y8" s="20"/>
      <c r="Z8" s="21"/>
      <c r="AA8" s="20"/>
      <c r="AB8" s="20"/>
      <c r="AD8" s="22"/>
      <c r="AE8" s="23"/>
    </row>
    <row r="9" spans="1:31" ht="15.75" thickBot="1" x14ac:dyDescent="0.3">
      <c r="A9" s="282"/>
      <c r="B9" s="283"/>
      <c r="C9" s="318"/>
      <c r="D9" s="282"/>
      <c r="E9" s="286"/>
      <c r="F9" s="286"/>
      <c r="G9" s="286"/>
      <c r="H9" s="283"/>
      <c r="I9" s="312"/>
      <c r="J9" s="313"/>
      <c r="K9" s="282"/>
      <c r="L9" s="283"/>
      <c r="M9" s="304" t="s">
        <v>9</v>
      </c>
      <c r="N9" s="305"/>
      <c r="O9" s="306"/>
      <c r="P9" s="30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78" t="s">
        <v>10</v>
      </c>
      <c r="B11" s="279"/>
      <c r="C11" s="253" t="s">
        <v>332</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5"/>
    </row>
    <row r="12" spans="1:31" ht="15" customHeight="1" x14ac:dyDescent="0.25">
      <c r="A12" s="280"/>
      <c r="B12" s="281"/>
      <c r="C12" s="291"/>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3"/>
    </row>
    <row r="13" spans="1:31" ht="15" customHeight="1" thickBot="1" x14ac:dyDescent="0.3">
      <c r="A13" s="282"/>
      <c r="B13" s="283"/>
      <c r="C13" s="294"/>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87" t="s">
        <v>205</v>
      </c>
      <c r="B15" s="288"/>
      <c r="C15" s="297" t="s">
        <v>297</v>
      </c>
      <c r="D15" s="298"/>
      <c r="E15" s="298"/>
      <c r="F15" s="298"/>
      <c r="G15" s="298"/>
      <c r="H15" s="298"/>
      <c r="I15" s="298"/>
      <c r="J15" s="298"/>
      <c r="K15" s="299"/>
      <c r="L15" s="314" t="s">
        <v>11</v>
      </c>
      <c r="M15" s="347"/>
      <c r="N15" s="347"/>
      <c r="O15" s="347"/>
      <c r="P15" s="347"/>
      <c r="Q15" s="315"/>
      <c r="R15" s="348" t="s">
        <v>298</v>
      </c>
      <c r="S15" s="349"/>
      <c r="T15" s="349"/>
      <c r="U15" s="349"/>
      <c r="V15" s="349"/>
      <c r="W15" s="349"/>
      <c r="X15" s="350"/>
      <c r="Y15" s="314" t="s">
        <v>206</v>
      </c>
      <c r="Z15" s="315"/>
      <c r="AA15" s="339" t="s">
        <v>315</v>
      </c>
      <c r="AB15" s="340"/>
      <c r="AC15" s="340"/>
      <c r="AD15" s="340"/>
      <c r="AE15" s="341"/>
    </row>
    <row r="16" spans="1:31" ht="9" customHeight="1" thickBot="1" x14ac:dyDescent="0.3">
      <c r="A16" s="24"/>
      <c r="B16" s="2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D16" s="22"/>
      <c r="AE16" s="23"/>
    </row>
    <row r="17" spans="1:33" s="40" customFormat="1" ht="37.5" customHeight="1" thickBot="1" x14ac:dyDescent="0.3">
      <c r="A17" s="287" t="s">
        <v>207</v>
      </c>
      <c r="B17" s="288"/>
      <c r="C17" s="339" t="s">
        <v>400</v>
      </c>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1"/>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314" t="s">
        <v>12</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15"/>
      <c r="AF19" s="44"/>
    </row>
    <row r="20" spans="1:33" ht="32.1" customHeight="1" thickBot="1" x14ac:dyDescent="0.3">
      <c r="A20" s="45" t="s">
        <v>13</v>
      </c>
      <c r="B20" s="344" t="s">
        <v>14</v>
      </c>
      <c r="C20" s="345"/>
      <c r="D20" s="345"/>
      <c r="E20" s="345"/>
      <c r="F20" s="345"/>
      <c r="G20" s="345"/>
      <c r="H20" s="345"/>
      <c r="I20" s="345"/>
      <c r="J20" s="345"/>
      <c r="K20" s="345"/>
      <c r="L20" s="345"/>
      <c r="M20" s="345"/>
      <c r="N20" s="345"/>
      <c r="O20" s="346"/>
      <c r="P20" s="314" t="s">
        <v>15</v>
      </c>
      <c r="Q20" s="347"/>
      <c r="R20" s="347"/>
      <c r="S20" s="347"/>
      <c r="T20" s="347"/>
      <c r="U20" s="347"/>
      <c r="V20" s="347"/>
      <c r="W20" s="347"/>
      <c r="X20" s="347"/>
      <c r="Y20" s="347"/>
      <c r="Z20" s="347"/>
      <c r="AA20" s="347"/>
      <c r="AB20" s="347"/>
      <c r="AC20" s="347"/>
      <c r="AD20" s="347"/>
      <c r="AE20" s="315"/>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6" t="s">
        <v>16</v>
      </c>
      <c r="R21" s="47" t="s">
        <v>17</v>
      </c>
      <c r="S21" s="47" t="s">
        <v>18</v>
      </c>
      <c r="T21" s="47" t="s">
        <v>19</v>
      </c>
      <c r="U21" s="47" t="s">
        <v>20</v>
      </c>
      <c r="V21" s="47" t="s">
        <v>21</v>
      </c>
      <c r="W21" s="47" t="s">
        <v>22</v>
      </c>
      <c r="X21" s="47" t="s">
        <v>23</v>
      </c>
      <c r="Y21" s="47" t="s">
        <v>24</v>
      </c>
      <c r="Z21" s="47" t="s">
        <v>25</v>
      </c>
      <c r="AA21" s="47" t="s">
        <v>26</v>
      </c>
      <c r="AB21" s="47" t="s">
        <v>27</v>
      </c>
      <c r="AC21" s="47" t="s">
        <v>28</v>
      </c>
      <c r="AD21" s="47" t="s">
        <v>30</v>
      </c>
      <c r="AE21" s="48" t="s">
        <v>31</v>
      </c>
      <c r="AF21" s="50"/>
    </row>
    <row r="22" spans="1:33" ht="32.1" customHeight="1" x14ac:dyDescent="0.25">
      <c r="A22" s="51" t="s">
        <v>32</v>
      </c>
      <c r="B22" s="52"/>
      <c r="C22" s="53"/>
      <c r="D22" s="53"/>
      <c r="E22" s="53"/>
      <c r="F22" s="53"/>
      <c r="G22" s="53"/>
      <c r="H22" s="53"/>
      <c r="I22" s="53"/>
      <c r="J22" s="53"/>
      <c r="K22" s="53"/>
      <c r="L22" s="53"/>
      <c r="M22" s="53"/>
      <c r="N22" s="53">
        <f>SUM(B22:M22)</f>
        <v>0</v>
      </c>
      <c r="O22" s="54"/>
      <c r="P22" s="51" t="s">
        <v>33</v>
      </c>
      <c r="Q22" s="55"/>
      <c r="R22" s="56"/>
      <c r="S22" s="56"/>
      <c r="T22" s="56"/>
      <c r="U22" s="56"/>
      <c r="V22" s="56"/>
      <c r="W22" s="56"/>
      <c r="X22" s="203">
        <v>584922000</v>
      </c>
      <c r="Y22" s="203">
        <v>0</v>
      </c>
      <c r="Z22" s="203">
        <v>0</v>
      </c>
      <c r="AA22" s="203">
        <v>0</v>
      </c>
      <c r="AB22" s="203">
        <v>24203000</v>
      </c>
      <c r="AC22" s="203">
        <f>SUM(Q22:AB22)</f>
        <v>609125000</v>
      </c>
      <c r="AD22" s="123"/>
      <c r="AE22" s="205"/>
      <c r="AF22" s="50"/>
    </row>
    <row r="23" spans="1:33" ht="32.1" customHeight="1" x14ac:dyDescent="0.25">
      <c r="A23" s="57" t="s">
        <v>34</v>
      </c>
      <c r="B23" s="58"/>
      <c r="C23" s="59"/>
      <c r="D23" s="59"/>
      <c r="E23" s="59"/>
      <c r="F23" s="59"/>
      <c r="G23" s="59"/>
      <c r="H23" s="59"/>
      <c r="I23" s="59"/>
      <c r="J23" s="59"/>
      <c r="K23" s="59"/>
      <c r="L23" s="59"/>
      <c r="M23" s="59"/>
      <c r="N23" s="59">
        <f>SUM(B23:M23)</f>
        <v>0</v>
      </c>
      <c r="O23" s="60" t="str">
        <f>IFERROR(N23/(SUMIF(B23:M23,"&gt;0",B22:M22))," ")</f>
        <v xml:space="preserve"> </v>
      </c>
      <c r="P23" s="57" t="s">
        <v>35</v>
      </c>
      <c r="Q23" s="58"/>
      <c r="R23" s="59"/>
      <c r="S23" s="59"/>
      <c r="T23" s="59"/>
      <c r="U23" s="59"/>
      <c r="V23" s="59"/>
      <c r="W23" s="59"/>
      <c r="X23" s="203"/>
      <c r="Y23" s="203"/>
      <c r="Z23" s="203"/>
      <c r="AA23" s="203"/>
      <c r="AB23" s="203"/>
      <c r="AC23" s="203"/>
      <c r="AD23" s="59">
        <f>AC23/SUM(W22:AB22)</f>
        <v>0</v>
      </c>
      <c r="AE23" s="62">
        <f>AC23/AC22</f>
        <v>0</v>
      </c>
      <c r="AF23" s="50"/>
    </row>
    <row r="24" spans="1:33" ht="32.1" customHeight="1" x14ac:dyDescent="0.25">
      <c r="A24" s="57" t="s">
        <v>36</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32</v>
      </c>
      <c r="Q24" s="58"/>
      <c r="R24" s="59"/>
      <c r="S24" s="59"/>
      <c r="T24" s="59"/>
      <c r="U24" s="59"/>
      <c r="V24" s="59"/>
      <c r="W24" s="59"/>
      <c r="X24" s="203">
        <v>0</v>
      </c>
      <c r="Y24" s="203">
        <v>68130000</v>
      </c>
      <c r="Z24" s="203">
        <v>129198000</v>
      </c>
      <c r="AA24" s="203">
        <v>129198000</v>
      </c>
      <c r="AB24" s="203">
        <f>+AA24*2+24203000</f>
        <v>282599000</v>
      </c>
      <c r="AC24" s="203">
        <f>SUM(Q24:AB24)</f>
        <v>609125000</v>
      </c>
      <c r="AD24" s="59"/>
      <c r="AE24" s="62"/>
      <c r="AF24" s="50"/>
    </row>
    <row r="25" spans="1:33" ht="32.1" customHeight="1" thickBot="1" x14ac:dyDescent="0.3">
      <c r="A25" s="63" t="s">
        <v>37</v>
      </c>
      <c r="B25" s="64"/>
      <c r="C25" s="65"/>
      <c r="D25" s="65"/>
      <c r="E25" s="65"/>
      <c r="F25" s="65"/>
      <c r="G25" s="65"/>
      <c r="H25" s="65"/>
      <c r="I25" s="65"/>
      <c r="J25" s="65"/>
      <c r="K25" s="65"/>
      <c r="L25" s="65"/>
      <c r="M25" s="65"/>
      <c r="N25" s="65">
        <f>SUM(B25:M25)</f>
        <v>0</v>
      </c>
      <c r="O25" s="66" t="str">
        <f>IFERROR(N25/(SUMIF(B25:M25,"&gt;0",B24:M24))," ")</f>
        <v xml:space="preserve"> </v>
      </c>
      <c r="P25" s="63" t="s">
        <v>37</v>
      </c>
      <c r="Q25" s="64"/>
      <c r="R25" s="65"/>
      <c r="S25" s="65"/>
      <c r="T25" s="65"/>
      <c r="U25" s="65"/>
      <c r="V25" s="65"/>
      <c r="W25" s="65"/>
      <c r="X25" s="65"/>
      <c r="Y25" s="65"/>
      <c r="Z25" s="65"/>
      <c r="AA25" s="65"/>
      <c r="AB25" s="65"/>
      <c r="AC25" s="65"/>
      <c r="AD25" s="65">
        <f>AC25/SUM(W24:AB24)</f>
        <v>0</v>
      </c>
      <c r="AE25" s="206">
        <f>AC25/AC24</f>
        <v>0</v>
      </c>
      <c r="AF25" s="50"/>
    </row>
    <row r="26" spans="1:33" s="67" customFormat="1" ht="16.5" customHeight="1" thickBot="1" x14ac:dyDescent="0.25"/>
    <row r="27" spans="1:33" ht="33.950000000000003" customHeight="1" x14ac:dyDescent="0.25">
      <c r="A27" s="273" t="s">
        <v>217</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5"/>
    </row>
    <row r="28" spans="1:33" ht="15" customHeight="1" x14ac:dyDescent="0.25">
      <c r="A28" s="250" t="s">
        <v>216</v>
      </c>
      <c r="B28" s="252" t="s">
        <v>38</v>
      </c>
      <c r="C28" s="252"/>
      <c r="D28" s="252" t="s">
        <v>39</v>
      </c>
      <c r="E28" s="252"/>
      <c r="F28" s="252"/>
      <c r="G28" s="252"/>
      <c r="H28" s="252"/>
      <c r="I28" s="252"/>
      <c r="J28" s="252"/>
      <c r="K28" s="252"/>
      <c r="L28" s="252"/>
      <c r="M28" s="252"/>
      <c r="N28" s="252"/>
      <c r="O28" s="252"/>
      <c r="P28" s="252" t="s">
        <v>28</v>
      </c>
      <c r="Q28" s="252" t="s">
        <v>218</v>
      </c>
      <c r="R28" s="252"/>
      <c r="S28" s="252"/>
      <c r="T28" s="252"/>
      <c r="U28" s="252"/>
      <c r="V28" s="252"/>
      <c r="W28" s="252"/>
      <c r="X28" s="252"/>
      <c r="Y28" s="252" t="s">
        <v>40</v>
      </c>
      <c r="Z28" s="252"/>
      <c r="AA28" s="252"/>
      <c r="AB28" s="252"/>
      <c r="AC28" s="252"/>
      <c r="AD28" s="252"/>
      <c r="AE28" s="276"/>
    </row>
    <row r="29" spans="1:33" ht="27" customHeight="1" x14ac:dyDescent="0.25">
      <c r="A29" s="250"/>
      <c r="B29" s="252"/>
      <c r="C29" s="252"/>
      <c r="D29" s="68" t="s">
        <v>16</v>
      </c>
      <c r="E29" s="68" t="s">
        <v>17</v>
      </c>
      <c r="F29" s="68" t="s">
        <v>18</v>
      </c>
      <c r="G29" s="68" t="s">
        <v>19</v>
      </c>
      <c r="H29" s="68" t="s">
        <v>20</v>
      </c>
      <c r="I29" s="68" t="s">
        <v>21</v>
      </c>
      <c r="J29" s="68" t="s">
        <v>22</v>
      </c>
      <c r="K29" s="68" t="s">
        <v>23</v>
      </c>
      <c r="L29" s="68" t="s">
        <v>24</v>
      </c>
      <c r="M29" s="68" t="s">
        <v>25</v>
      </c>
      <c r="N29" s="68" t="s">
        <v>26</v>
      </c>
      <c r="O29" s="68" t="s">
        <v>27</v>
      </c>
      <c r="P29" s="252"/>
      <c r="Q29" s="252"/>
      <c r="R29" s="252"/>
      <c r="S29" s="252"/>
      <c r="T29" s="252"/>
      <c r="U29" s="252"/>
      <c r="V29" s="252"/>
      <c r="W29" s="252"/>
      <c r="X29" s="252"/>
      <c r="Y29" s="252"/>
      <c r="Z29" s="252"/>
      <c r="AA29" s="252"/>
      <c r="AB29" s="252"/>
      <c r="AC29" s="252"/>
      <c r="AD29" s="252"/>
      <c r="AE29" s="276"/>
    </row>
    <row r="30" spans="1:33" ht="111.95" customHeight="1" thickBot="1" x14ac:dyDescent="0.3">
      <c r="A30" s="123"/>
      <c r="B30" s="351"/>
      <c r="C30" s="351"/>
      <c r="D30" s="16"/>
      <c r="E30" s="16"/>
      <c r="F30" s="16"/>
      <c r="G30" s="16"/>
      <c r="H30" s="16"/>
      <c r="I30" s="16"/>
      <c r="J30" s="16"/>
      <c r="K30" s="16"/>
      <c r="L30" s="16"/>
      <c r="M30" s="16"/>
      <c r="N30" s="16"/>
      <c r="O30" s="16"/>
      <c r="P30" s="69">
        <f>SUM(D30:O30)</f>
        <v>0</v>
      </c>
      <c r="Q30" s="342" t="s">
        <v>41</v>
      </c>
      <c r="R30" s="342"/>
      <c r="S30" s="342"/>
      <c r="T30" s="342"/>
      <c r="U30" s="342"/>
      <c r="V30" s="342"/>
      <c r="W30" s="342"/>
      <c r="X30" s="342"/>
      <c r="Y30" s="342" t="s">
        <v>42</v>
      </c>
      <c r="Z30" s="342"/>
      <c r="AA30" s="342"/>
      <c r="AB30" s="342"/>
      <c r="AC30" s="342"/>
      <c r="AD30" s="342"/>
      <c r="AE30" s="343"/>
      <c r="AF30" s="162"/>
      <c r="AG30" s="162"/>
    </row>
    <row r="31" spans="1:33" ht="12" customHeight="1" thickBot="1" x14ac:dyDescent="0.3">
      <c r="A31" s="70"/>
      <c r="B31" s="71"/>
      <c r="C31" s="71"/>
      <c r="D31" s="27"/>
      <c r="E31" s="27"/>
      <c r="F31" s="27"/>
      <c r="G31" s="27"/>
      <c r="H31" s="27"/>
      <c r="I31" s="27"/>
      <c r="J31" s="27"/>
      <c r="K31" s="27"/>
      <c r="L31" s="27"/>
      <c r="M31" s="27"/>
      <c r="N31" s="27"/>
      <c r="O31" s="27"/>
      <c r="P31" s="72"/>
      <c r="Q31" s="163"/>
      <c r="R31" s="163"/>
      <c r="S31" s="163"/>
      <c r="T31" s="163"/>
      <c r="U31" s="163"/>
      <c r="V31" s="163"/>
      <c r="W31" s="163"/>
      <c r="X31" s="163"/>
      <c r="Y31" s="163"/>
      <c r="Z31" s="163"/>
      <c r="AA31" s="163"/>
      <c r="AB31" s="163"/>
      <c r="AC31" s="163"/>
      <c r="AD31" s="163"/>
      <c r="AE31" s="164"/>
      <c r="AF31" s="162"/>
      <c r="AG31" s="162"/>
    </row>
    <row r="32" spans="1:33" ht="45" customHeight="1" x14ac:dyDescent="0.25">
      <c r="A32" s="253" t="s">
        <v>51</v>
      </c>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62"/>
      <c r="AG32" s="162"/>
    </row>
    <row r="33" spans="1:41" ht="23.1" customHeight="1" x14ac:dyDescent="0.25">
      <c r="A33" s="250" t="s">
        <v>52</v>
      </c>
      <c r="B33" s="252" t="s">
        <v>208</v>
      </c>
      <c r="C33" s="252" t="s">
        <v>38</v>
      </c>
      <c r="D33" s="252" t="s">
        <v>219</v>
      </c>
      <c r="E33" s="252"/>
      <c r="F33" s="252"/>
      <c r="G33" s="252"/>
      <c r="H33" s="252"/>
      <c r="I33" s="252"/>
      <c r="J33" s="252"/>
      <c r="K33" s="252"/>
      <c r="L33" s="252"/>
      <c r="M33" s="252"/>
      <c r="N33" s="252"/>
      <c r="O33" s="252"/>
      <c r="P33" s="252"/>
      <c r="Q33" s="252" t="s">
        <v>56</v>
      </c>
      <c r="R33" s="252"/>
      <c r="S33" s="252"/>
      <c r="T33" s="252"/>
      <c r="U33" s="252"/>
      <c r="V33" s="252"/>
      <c r="W33" s="252"/>
      <c r="X33" s="252"/>
      <c r="Y33" s="252"/>
      <c r="Z33" s="252"/>
      <c r="AA33" s="252"/>
      <c r="AB33" s="252"/>
      <c r="AC33" s="252"/>
      <c r="AD33" s="252"/>
      <c r="AE33" s="276"/>
      <c r="AF33" s="162"/>
      <c r="AG33" s="165"/>
      <c r="AH33" s="73"/>
      <c r="AI33" s="73"/>
      <c r="AJ33" s="73"/>
      <c r="AK33" s="73"/>
      <c r="AL33" s="73"/>
      <c r="AM33" s="73"/>
      <c r="AN33" s="73"/>
      <c r="AO33" s="73"/>
    </row>
    <row r="34" spans="1:41" ht="27" customHeight="1" x14ac:dyDescent="0.25">
      <c r="A34" s="250"/>
      <c r="B34" s="252"/>
      <c r="C34" s="277"/>
      <c r="D34" s="68" t="s">
        <v>16</v>
      </c>
      <c r="E34" s="68" t="s">
        <v>17</v>
      </c>
      <c r="F34" s="68" t="s">
        <v>18</v>
      </c>
      <c r="G34" s="68" t="s">
        <v>19</v>
      </c>
      <c r="H34" s="68" t="s">
        <v>20</v>
      </c>
      <c r="I34" s="68" t="s">
        <v>21</v>
      </c>
      <c r="J34" s="68" t="s">
        <v>22</v>
      </c>
      <c r="K34" s="68" t="s">
        <v>23</v>
      </c>
      <c r="L34" s="68" t="s">
        <v>24</v>
      </c>
      <c r="M34" s="68" t="s">
        <v>25</v>
      </c>
      <c r="N34" s="68" t="s">
        <v>26</v>
      </c>
      <c r="O34" s="68" t="s">
        <v>27</v>
      </c>
      <c r="P34" s="68" t="s">
        <v>28</v>
      </c>
      <c r="Q34" s="233" t="s">
        <v>43</v>
      </c>
      <c r="R34" s="234"/>
      <c r="S34" s="234"/>
      <c r="T34" s="256"/>
      <c r="U34" s="252" t="s">
        <v>44</v>
      </c>
      <c r="V34" s="252"/>
      <c r="W34" s="252"/>
      <c r="X34" s="252"/>
      <c r="Y34" s="252" t="s">
        <v>45</v>
      </c>
      <c r="Z34" s="252"/>
      <c r="AA34" s="252"/>
      <c r="AB34" s="252"/>
      <c r="AC34" s="252" t="s">
        <v>46</v>
      </c>
      <c r="AD34" s="252"/>
      <c r="AE34" s="276"/>
      <c r="AF34" s="162"/>
      <c r="AG34" s="165"/>
      <c r="AH34" s="73"/>
      <c r="AI34" s="73"/>
      <c r="AJ34" s="73"/>
      <c r="AK34" s="73"/>
      <c r="AL34" s="73"/>
      <c r="AM34" s="73"/>
      <c r="AN34" s="73"/>
      <c r="AO34" s="73"/>
    </row>
    <row r="35" spans="1:41" ht="54.95" customHeight="1" x14ac:dyDescent="0.25">
      <c r="A35" s="245" t="s">
        <v>400</v>
      </c>
      <c r="B35" s="247">
        <f>SUM(B41:B44)</f>
        <v>0.1</v>
      </c>
      <c r="C35" s="75" t="s">
        <v>47</v>
      </c>
      <c r="D35" s="74"/>
      <c r="E35" s="74"/>
      <c r="F35" s="74"/>
      <c r="G35" s="74"/>
      <c r="H35" s="74"/>
      <c r="I35" s="74"/>
      <c r="J35" s="74">
        <v>200</v>
      </c>
      <c r="K35" s="74">
        <v>100</v>
      </c>
      <c r="L35" s="74">
        <v>225</v>
      </c>
      <c r="M35" s="74">
        <v>225</v>
      </c>
      <c r="N35" s="74">
        <v>225</v>
      </c>
      <c r="O35" s="74">
        <v>225</v>
      </c>
      <c r="P35" s="209">
        <f>SUM(D35:O35)</f>
        <v>1200</v>
      </c>
      <c r="Q35" s="262" t="s">
        <v>222</v>
      </c>
      <c r="R35" s="263"/>
      <c r="S35" s="263"/>
      <c r="T35" s="264"/>
      <c r="U35" s="268" t="s">
        <v>223</v>
      </c>
      <c r="V35" s="268"/>
      <c r="W35" s="268"/>
      <c r="X35" s="268"/>
      <c r="Y35" s="268" t="s">
        <v>48</v>
      </c>
      <c r="Z35" s="268"/>
      <c r="AA35" s="268"/>
      <c r="AB35" s="268"/>
      <c r="AC35" s="268" t="s">
        <v>49</v>
      </c>
      <c r="AD35" s="268"/>
      <c r="AE35" s="270"/>
      <c r="AF35" s="162"/>
      <c r="AG35" s="165"/>
      <c r="AH35" s="73"/>
      <c r="AI35" s="73"/>
      <c r="AJ35" s="73"/>
      <c r="AK35" s="73"/>
      <c r="AL35" s="73"/>
      <c r="AM35" s="73"/>
      <c r="AN35" s="73"/>
      <c r="AO35" s="73"/>
    </row>
    <row r="36" spans="1:41" ht="54.95" customHeight="1" thickBot="1" x14ac:dyDescent="0.3">
      <c r="A36" s="246"/>
      <c r="B36" s="366"/>
      <c r="C36" s="76" t="s">
        <v>50</v>
      </c>
      <c r="D36" s="166"/>
      <c r="E36" s="166"/>
      <c r="F36" s="166"/>
      <c r="G36" s="77"/>
      <c r="H36" s="77"/>
      <c r="I36" s="77"/>
      <c r="J36" s="77"/>
      <c r="K36" s="77"/>
      <c r="L36" s="77"/>
      <c r="M36" s="77"/>
      <c r="N36" s="77"/>
      <c r="O36" s="77"/>
      <c r="P36" s="207">
        <f>SUM(D36:O36)</f>
        <v>0</v>
      </c>
      <c r="Q36" s="265"/>
      <c r="R36" s="266"/>
      <c r="S36" s="266"/>
      <c r="T36" s="267"/>
      <c r="U36" s="269"/>
      <c r="V36" s="269"/>
      <c r="W36" s="269"/>
      <c r="X36" s="269"/>
      <c r="Y36" s="269"/>
      <c r="Z36" s="269"/>
      <c r="AA36" s="269"/>
      <c r="AB36" s="269"/>
      <c r="AC36" s="269"/>
      <c r="AD36" s="269"/>
      <c r="AE36" s="271"/>
      <c r="AF36" s="162"/>
      <c r="AG36" s="165"/>
      <c r="AH36" s="73"/>
      <c r="AI36" s="73"/>
      <c r="AJ36" s="73"/>
      <c r="AK36" s="73"/>
      <c r="AL36" s="73"/>
      <c r="AM36" s="73"/>
      <c r="AN36" s="73"/>
      <c r="AO36" s="73"/>
    </row>
    <row r="37" spans="1:41" s="67" customFormat="1" ht="17.25" customHeight="1" thickBot="1" x14ac:dyDescent="0.25"/>
    <row r="38" spans="1:41" ht="45" customHeight="1" thickBot="1" x14ac:dyDescent="0.3">
      <c r="A38" s="253" t="s">
        <v>209</v>
      </c>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c r="AG38" s="73"/>
      <c r="AH38" s="73"/>
      <c r="AI38" s="73"/>
      <c r="AJ38" s="73"/>
      <c r="AK38" s="73"/>
      <c r="AL38" s="73"/>
      <c r="AM38" s="73"/>
      <c r="AN38" s="73"/>
      <c r="AO38" s="73"/>
    </row>
    <row r="39" spans="1:41" ht="26.1" customHeight="1" x14ac:dyDescent="0.25">
      <c r="A39" s="249" t="s">
        <v>210</v>
      </c>
      <c r="B39" s="251" t="s">
        <v>53</v>
      </c>
      <c r="C39" s="257" t="s">
        <v>54</v>
      </c>
      <c r="D39" s="259" t="s">
        <v>55</v>
      </c>
      <c r="E39" s="260"/>
      <c r="F39" s="260"/>
      <c r="G39" s="260"/>
      <c r="H39" s="260"/>
      <c r="I39" s="260"/>
      <c r="J39" s="260"/>
      <c r="K39" s="260"/>
      <c r="L39" s="260"/>
      <c r="M39" s="260"/>
      <c r="N39" s="260"/>
      <c r="O39" s="260"/>
      <c r="P39" s="261"/>
      <c r="Q39" s="251" t="s">
        <v>211</v>
      </c>
      <c r="R39" s="251"/>
      <c r="S39" s="251"/>
      <c r="T39" s="251"/>
      <c r="U39" s="251"/>
      <c r="V39" s="251"/>
      <c r="W39" s="251"/>
      <c r="X39" s="251"/>
      <c r="Y39" s="251"/>
      <c r="Z39" s="251"/>
      <c r="AA39" s="251"/>
      <c r="AB39" s="251"/>
      <c r="AC39" s="251"/>
      <c r="AD39" s="251"/>
      <c r="AE39" s="272"/>
      <c r="AG39" s="73"/>
      <c r="AH39" s="73"/>
      <c r="AI39" s="73"/>
      <c r="AJ39" s="73"/>
      <c r="AK39" s="73"/>
      <c r="AL39" s="73"/>
      <c r="AM39" s="73"/>
      <c r="AN39" s="73"/>
      <c r="AO39" s="73"/>
    </row>
    <row r="40" spans="1:41" ht="26.1" customHeight="1" x14ac:dyDescent="0.25">
      <c r="A40" s="250"/>
      <c r="B40" s="252"/>
      <c r="C40" s="258"/>
      <c r="D40" s="68" t="s">
        <v>57</v>
      </c>
      <c r="E40" s="68" t="s">
        <v>58</v>
      </c>
      <c r="F40" s="68" t="s">
        <v>59</v>
      </c>
      <c r="G40" s="68" t="s">
        <v>60</v>
      </c>
      <c r="H40" s="68" t="s">
        <v>61</v>
      </c>
      <c r="I40" s="68" t="s">
        <v>62</v>
      </c>
      <c r="J40" s="68" t="s">
        <v>63</v>
      </c>
      <c r="K40" s="68" t="s">
        <v>64</v>
      </c>
      <c r="L40" s="68" t="s">
        <v>65</v>
      </c>
      <c r="M40" s="68" t="s">
        <v>66</v>
      </c>
      <c r="N40" s="68" t="s">
        <v>67</v>
      </c>
      <c r="O40" s="68" t="s">
        <v>68</v>
      </c>
      <c r="P40" s="68" t="s">
        <v>69</v>
      </c>
      <c r="Q40" s="233" t="s">
        <v>70</v>
      </c>
      <c r="R40" s="234"/>
      <c r="S40" s="234"/>
      <c r="T40" s="234"/>
      <c r="U40" s="234"/>
      <c r="V40" s="234"/>
      <c r="W40" s="234"/>
      <c r="X40" s="256"/>
      <c r="Y40" s="233" t="s">
        <v>71</v>
      </c>
      <c r="Z40" s="234"/>
      <c r="AA40" s="234"/>
      <c r="AB40" s="234"/>
      <c r="AC40" s="234"/>
      <c r="AD40" s="234"/>
      <c r="AE40" s="235"/>
      <c r="AG40" s="79"/>
      <c r="AH40" s="79"/>
      <c r="AI40" s="79"/>
      <c r="AJ40" s="79"/>
      <c r="AK40" s="79"/>
      <c r="AL40" s="79"/>
      <c r="AM40" s="79"/>
      <c r="AN40" s="79"/>
      <c r="AO40" s="79"/>
    </row>
    <row r="41" spans="1:41" ht="53.45" customHeight="1" x14ac:dyDescent="0.25">
      <c r="A41" s="240" t="s">
        <v>554</v>
      </c>
      <c r="B41" s="355">
        <v>0.05</v>
      </c>
      <c r="C41" s="80" t="s">
        <v>47</v>
      </c>
      <c r="D41" s="81"/>
      <c r="E41" s="81"/>
      <c r="F41" s="81"/>
      <c r="G41" s="81"/>
      <c r="H41" s="81"/>
      <c r="I41" s="81"/>
      <c r="J41" s="212">
        <v>0.18</v>
      </c>
      <c r="K41" s="212">
        <v>0.1</v>
      </c>
      <c r="L41" s="212">
        <v>0.18</v>
      </c>
      <c r="M41" s="212">
        <v>0.18</v>
      </c>
      <c r="N41" s="212">
        <v>0.18</v>
      </c>
      <c r="O41" s="212">
        <v>0.18</v>
      </c>
      <c r="P41" s="82">
        <f t="shared" ref="P41:P44" si="1">SUM(D41:O41)</f>
        <v>1</v>
      </c>
      <c r="Q41" s="225" t="s">
        <v>221</v>
      </c>
      <c r="R41" s="226"/>
      <c r="S41" s="226"/>
      <c r="T41" s="226"/>
      <c r="U41" s="226"/>
      <c r="V41" s="226"/>
      <c r="W41" s="226"/>
      <c r="X41" s="227"/>
      <c r="Y41" s="225" t="s">
        <v>220</v>
      </c>
      <c r="Z41" s="226"/>
      <c r="AA41" s="226"/>
      <c r="AB41" s="226"/>
      <c r="AC41" s="226"/>
      <c r="AD41" s="226"/>
      <c r="AE41" s="231"/>
      <c r="AG41" s="83"/>
      <c r="AH41" s="83"/>
      <c r="AI41" s="83"/>
      <c r="AJ41" s="83"/>
      <c r="AK41" s="83"/>
      <c r="AL41" s="83"/>
      <c r="AM41" s="83"/>
      <c r="AN41" s="83"/>
      <c r="AO41" s="83"/>
    </row>
    <row r="42" spans="1:41" ht="53.45" customHeight="1" x14ac:dyDescent="0.25">
      <c r="A42" s="244"/>
      <c r="B42" s="355"/>
      <c r="C42" s="84" t="s">
        <v>50</v>
      </c>
      <c r="D42" s="85"/>
      <c r="E42" s="85"/>
      <c r="F42" s="85"/>
      <c r="G42" s="85"/>
      <c r="H42" s="85"/>
      <c r="I42" s="85"/>
      <c r="J42" s="85"/>
      <c r="K42" s="85"/>
      <c r="L42" s="85"/>
      <c r="M42" s="85"/>
      <c r="N42" s="85"/>
      <c r="O42" s="85"/>
      <c r="P42" s="82">
        <f t="shared" si="1"/>
        <v>0</v>
      </c>
      <c r="Q42" s="236"/>
      <c r="R42" s="237"/>
      <c r="S42" s="237"/>
      <c r="T42" s="237"/>
      <c r="U42" s="237"/>
      <c r="V42" s="237"/>
      <c r="W42" s="237"/>
      <c r="X42" s="239"/>
      <c r="Y42" s="236"/>
      <c r="Z42" s="237"/>
      <c r="AA42" s="237"/>
      <c r="AB42" s="237"/>
      <c r="AC42" s="237"/>
      <c r="AD42" s="237"/>
      <c r="AE42" s="238"/>
    </row>
    <row r="43" spans="1:41" ht="53.45" customHeight="1" x14ac:dyDescent="0.25">
      <c r="A43" s="240" t="s">
        <v>555</v>
      </c>
      <c r="B43" s="355">
        <v>0.05</v>
      </c>
      <c r="C43" s="80" t="s">
        <v>47</v>
      </c>
      <c r="D43" s="81"/>
      <c r="E43" s="81"/>
      <c r="F43" s="81"/>
      <c r="G43" s="81"/>
      <c r="H43" s="81"/>
      <c r="I43" s="81"/>
      <c r="J43" s="212">
        <v>0.18</v>
      </c>
      <c r="K43" s="212">
        <v>0.1</v>
      </c>
      <c r="L43" s="212">
        <v>0.18</v>
      </c>
      <c r="M43" s="212">
        <v>0.18</v>
      </c>
      <c r="N43" s="212">
        <v>0.18</v>
      </c>
      <c r="O43" s="212">
        <v>0.18</v>
      </c>
      <c r="P43" s="82">
        <f t="shared" si="1"/>
        <v>1</v>
      </c>
      <c r="Q43" s="225" t="s">
        <v>221</v>
      </c>
      <c r="R43" s="226"/>
      <c r="S43" s="226"/>
      <c r="T43" s="226"/>
      <c r="U43" s="226"/>
      <c r="V43" s="226"/>
      <c r="W43" s="226"/>
      <c r="X43" s="227"/>
      <c r="Y43" s="225" t="s">
        <v>220</v>
      </c>
      <c r="Z43" s="226"/>
      <c r="AA43" s="226"/>
      <c r="AB43" s="226"/>
      <c r="AC43" s="226"/>
      <c r="AD43" s="226"/>
      <c r="AE43" s="231"/>
    </row>
    <row r="44" spans="1:41" ht="53.45" customHeight="1" thickBot="1" x14ac:dyDescent="0.3">
      <c r="A44" s="241"/>
      <c r="B44" s="356"/>
      <c r="C44" s="76" t="s">
        <v>50</v>
      </c>
      <c r="D44" s="86"/>
      <c r="E44" s="86"/>
      <c r="F44" s="86"/>
      <c r="G44" s="86"/>
      <c r="H44" s="86"/>
      <c r="I44" s="86"/>
      <c r="J44" s="86"/>
      <c r="K44" s="86"/>
      <c r="L44" s="86"/>
      <c r="M44" s="86"/>
      <c r="N44" s="86"/>
      <c r="O44" s="86"/>
      <c r="P44" s="87">
        <f t="shared" si="1"/>
        <v>0</v>
      </c>
      <c r="Q44" s="228"/>
      <c r="R44" s="229"/>
      <c r="S44" s="229"/>
      <c r="T44" s="229"/>
      <c r="U44" s="229"/>
      <c r="V44" s="229"/>
      <c r="W44" s="229"/>
      <c r="X44" s="230"/>
      <c r="Y44" s="228"/>
      <c r="Z44" s="229"/>
      <c r="AA44" s="229"/>
      <c r="AB44" s="229"/>
      <c r="AC44" s="229"/>
      <c r="AD44" s="229"/>
      <c r="AE44" s="232"/>
    </row>
    <row r="45" spans="1:41" x14ac:dyDescent="0.25">
      <c r="A45" s="15" t="s">
        <v>72</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881043F3-77B6-4BD9-89BA-1F51DE285C57}">
      <formula1>$B$21:$M$21</formula1>
    </dataValidation>
    <dataValidation type="textLength" operator="lessThanOrEqual" allowBlank="1" showInputMessage="1" showErrorMessage="1" errorTitle="Máximo 2.000 caracteres" error="Máximo 2.000 caracteres" promptTitle="2.000 caracteres" sqref="Q30:Q31" xr:uid="{19E7C2B3-59B9-424E-855C-24A905F127E2}">
      <formula1>2000</formula1>
    </dataValidation>
    <dataValidation type="textLength" operator="lessThanOrEqual" allowBlank="1" showInputMessage="1" showErrorMessage="1" errorTitle="Máximo 2.000 caracteres" error="Máximo 2.000 caracteres" sqref="AC35 Q35 Y35 Q41 Q43" xr:uid="{C740E55E-707F-4D5D-87FB-4EC34CC72FF0}">
      <formula1>2000</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A227832-FBD1-4A1F-86E2-E89ECD344DED}">
          <x14:formula1>
            <xm:f>listas!$C$2:$C$20</xm:f>
          </x14:formula1>
          <xm:sqref>AA15:AE15</xm:sqref>
        </x14:dataValidation>
        <x14:dataValidation type="list" allowBlank="1" showInputMessage="1" showErrorMessage="1" xr:uid="{F8E5FC21-8BFE-406C-B893-A11297AD9BF3}">
          <x14:formula1>
            <xm:f>listas!$B$2:$B$8</xm:f>
          </x14:formula1>
          <xm:sqref>R15:X15</xm:sqref>
        </x14:dataValidation>
        <x14:dataValidation type="list" allowBlank="1" showInputMessage="1" showErrorMessage="1" xr:uid="{096AE140-74DB-4004-ABAC-7D308FAA1630}">
          <x14:formula1>
            <xm:f>listas!$A$2:$A$6</xm:f>
          </x14:formula1>
          <xm:sqref>C15:K15</xm:sqref>
        </x14:dataValidation>
        <x14:dataValidation type="list" allowBlank="1" showInputMessage="1" showErrorMessage="1" xr:uid="{078B8540-B71A-4DE2-82FE-87CED809B998}">
          <x14:formula1>
            <xm:f>listas!$D$2:$D$15</xm:f>
          </x14:formula1>
          <xm:sqref>C11:AE13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FD355E73-E3FD-4B64-884E-85AC37FF5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Instructivo</vt:lpstr>
      <vt:lpstr>META 1 OPERACIÓN CR</vt:lpstr>
      <vt:lpstr>META 2 ATENCIÓN CR</vt:lpstr>
      <vt:lpstr>META 3 ATENCIÓN LPD</vt:lpstr>
      <vt:lpstr>META 4 AGENCIAMUJ</vt:lpstr>
      <vt:lpstr>META 5 SAAT</vt:lpstr>
      <vt:lpstr>META 6 ATENCIÓN PSICOSOCIAL</vt:lpstr>
      <vt:lpstr>META 7 ATENCIÓN PSICOJURÍDICA</vt:lpstr>
      <vt:lpstr>META 8 HOSPITALES</vt:lpstr>
      <vt:lpstr>META 9 SISTEMA SOFIA</vt:lpstr>
      <vt:lpstr>META 10 CLSM - PLSM</vt:lpstr>
      <vt:lpstr>Indicadores PA</vt:lpstr>
      <vt:lpstr>Hoja1</vt:lpstr>
      <vt:lpstr>Territorialización PA</vt:lpstr>
      <vt:lpstr>Control de Cambios</vt:lpstr>
      <vt:lpstr>listas</vt:lpstr>
      <vt:lpstr>'META 1 OPERACIÓN CR'!Área_de_impresión</vt:lpstr>
      <vt:lpstr>'META 10 CLSM - PLSM'!Área_de_impresión</vt:lpstr>
      <vt:lpstr>'META 2 ATENCIÓN CR'!Área_de_impresión</vt:lpstr>
      <vt:lpstr>'META 3 ATENCIÓN LPD'!Área_de_impresión</vt:lpstr>
      <vt:lpstr>'META 4 AGENCIAMUJ'!Área_de_impresión</vt:lpstr>
      <vt:lpstr>'META 5 SAAT'!Área_de_impresión</vt:lpstr>
      <vt:lpstr>'META 6 ATENCIÓN PSICOSOCIAL'!Área_de_impresión</vt:lpstr>
      <vt:lpstr>'META 7 ATENCIÓN PSICOJURÍDICA'!Área_de_impresión</vt:lpstr>
      <vt:lpstr>'META 8 HOSPITALES'!Área_de_impresión</vt:lpstr>
      <vt:lpstr>'META 9 SISTEMA SOFIA'!Área_de_impresión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cp:lastPrinted>2024-06-28T15:26:13Z</cp:lastPrinted>
  <dcterms:created xsi:type="dcterms:W3CDTF">2011-04-26T22:16:52Z</dcterms:created>
  <dcterms:modified xsi:type="dcterms:W3CDTF">2024-09-02T19:45:42Z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