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ngarcia\Downloads\Formulación pyto II 2024\"/>
    </mc:Choice>
  </mc:AlternateContent>
  <xr:revisionPtr revIDLastSave="0" documentId="13_ncr:1_{1A7D60B7-B856-4A1A-8EA9-586F40189E27}" xr6:coauthVersionLast="47" xr6:coauthVersionMax="47" xr10:uidLastSave="{00000000-0000-0000-0000-000000000000}"/>
  <bookViews>
    <workbookView xWindow="-120" yWindow="-120" windowWidth="20730" windowHeight="11160" tabRatio="903" activeTab="1" xr2:uid="{00000000-000D-0000-FFFF-FFFF00000000}"/>
  </bookViews>
  <sheets>
    <sheet name="Instructivo" sheetId="44" r:id="rId1"/>
    <sheet name="META 1 OPERACIÓN CR" sheetId="40" r:id="rId2"/>
    <sheet name="META 2 ATENCIÓN CR" sheetId="45" r:id="rId3"/>
    <sheet name="META 3 ATENCIÓN LPD" sheetId="47" r:id="rId4"/>
    <sheet name="META 4 AGENCIAMUJ" sheetId="48" r:id="rId5"/>
    <sheet name="META 5 SAAT" sheetId="46" r:id="rId6"/>
    <sheet name="META 6 ATENCIÓN PSICOSOCIAL" sheetId="49" r:id="rId7"/>
    <sheet name="META 7 ATENCIÓN PSICOJURÍDICA" sheetId="50" r:id="rId8"/>
    <sheet name="META 8 HOSPITALES" sheetId="51" r:id="rId9"/>
    <sheet name="META 9 SISTEMA SOFIA" sheetId="52" r:id="rId10"/>
    <sheet name="META 10 CLSM - PLSM" sheetId="53" r:id="rId11"/>
    <sheet name="Indicadores PA" sheetId="36" r:id="rId12"/>
    <sheet name="Hoja1" sheetId="42" state="hidden" r:id="rId13"/>
    <sheet name="Territorialización PA" sheetId="37" r:id="rId14"/>
    <sheet name="Control de Cambios" sheetId="41" r:id="rId15"/>
    <sheet name="listas" sheetId="43" state="hidden" r:id="rId16"/>
  </sheets>
  <definedNames>
    <definedName name="_xlnm._FilterDatabase" localSheetId="11" hidden="1">'Indicadores PA'!$A$1:$AV$61</definedName>
    <definedName name="_xlnm.Print_Area" localSheetId="1">'META 1 OPERACIÓN CR'!$A$1:$AD$48</definedName>
    <definedName name="_xlnm.Print_Area" localSheetId="10">'META 10 CLSM - PLSM'!$A$1:$AD$44</definedName>
    <definedName name="_xlnm.Print_Area" localSheetId="2">'META 2 ATENCIÓN CR'!$A$1:$AD$44</definedName>
    <definedName name="_xlnm.Print_Area" localSheetId="3">'META 3 ATENCIÓN LPD'!$A$1:$AD$42</definedName>
    <definedName name="_xlnm.Print_Area" localSheetId="4">'META 4 AGENCIAMUJ'!$A$1:$AD$42</definedName>
    <definedName name="_xlnm.Print_Area" localSheetId="5">'META 5 SAAT'!$A$1:$AD$44</definedName>
    <definedName name="_xlnm.Print_Area" localSheetId="6">'META 6 ATENCIÓN PSICOSOCIAL'!$A$1:$AD$44</definedName>
    <definedName name="_xlnm.Print_Area" localSheetId="7">'META 7 ATENCIÓN PSICOJURÍDICA'!$A$1:$AD$44</definedName>
    <definedName name="_xlnm.Print_Area" localSheetId="8">'META 8 HOSPITALES'!$A$1:$AD$44</definedName>
    <definedName name="_xlnm.Print_Area" localSheetId="9">'META 9 SISTEMA SOFIA'!$A$1:$AD$44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 i="53" l="1"/>
  <c r="AB24" i="52"/>
  <c r="AB24" i="51"/>
  <c r="AB24" i="49"/>
  <c r="AB24" i="48"/>
  <c r="AC24" i="48"/>
  <c r="P36" i="53" l="1"/>
  <c r="P35" i="53"/>
  <c r="B35" i="53"/>
  <c r="B35" i="52"/>
  <c r="P36" i="52"/>
  <c r="P35" i="52"/>
  <c r="P36" i="51"/>
  <c r="P35" i="51"/>
  <c r="B35" i="51"/>
  <c r="B35" i="50"/>
  <c r="P36" i="50"/>
  <c r="P35" i="50"/>
  <c r="B35" i="49"/>
  <c r="B35" i="46"/>
  <c r="B35" i="48"/>
  <c r="P36" i="48"/>
  <c r="P36" i="47"/>
  <c r="B35" i="47"/>
  <c r="B35" i="45"/>
  <c r="P36" i="45"/>
  <c r="P35" i="45"/>
  <c r="P36" i="40"/>
  <c r="P35" i="40"/>
  <c r="AE25" i="40"/>
  <c r="AD25" i="40"/>
  <c r="AE23" i="40"/>
  <c r="AD23" i="40"/>
  <c r="AE25" i="45"/>
  <c r="AD25" i="45"/>
  <c r="AE23" i="45"/>
  <c r="AD23" i="45"/>
  <c r="AE25" i="47"/>
  <c r="AD25" i="47"/>
  <c r="AE23" i="47"/>
  <c r="AD23" i="47"/>
  <c r="AD25" i="48"/>
  <c r="AD23" i="48"/>
  <c r="AE25" i="46"/>
  <c r="AD25" i="46"/>
  <c r="AE23" i="46"/>
  <c r="AD23" i="46"/>
  <c r="AD25" i="49"/>
  <c r="AD23" i="49"/>
  <c r="AE25" i="50"/>
  <c r="AD25" i="50"/>
  <c r="AE23" i="50"/>
  <c r="AD23" i="50"/>
  <c r="AD25" i="51"/>
  <c r="AD23" i="51"/>
  <c r="AD25" i="52"/>
  <c r="AD23" i="52"/>
  <c r="AD23" i="53"/>
  <c r="AD25" i="53"/>
  <c r="B35" i="40"/>
  <c r="AC24" i="53" l="1"/>
  <c r="AC22" i="53"/>
  <c r="AE23" i="53" s="1"/>
  <c r="AC22" i="52"/>
  <c r="AE23" i="52" s="1"/>
  <c r="AC22" i="51"/>
  <c r="AE23" i="51" s="1"/>
  <c r="AB24" i="50"/>
  <c r="AC22" i="50"/>
  <c r="AC22" i="49"/>
  <c r="AE23" i="49" s="1"/>
  <c r="AB24" i="46"/>
  <c r="AC22" i="46"/>
  <c r="AC22" i="48"/>
  <c r="AE23" i="48" s="1"/>
  <c r="AC22" i="47"/>
  <c r="AC22" i="45"/>
  <c r="AB24" i="45"/>
  <c r="P35" i="48" l="1"/>
  <c r="P42" i="48"/>
  <c r="P41" i="48"/>
  <c r="P30" i="40" l="1"/>
  <c r="AQ21" i="36" l="1"/>
  <c r="AQ17" i="36"/>
  <c r="AQ16" i="36"/>
  <c r="AQ18" i="36"/>
  <c r="AQ20" i="36"/>
  <c r="AQ19" i="36"/>
  <c r="P50" i="53"/>
  <c r="P49" i="53"/>
  <c r="P48" i="53"/>
  <c r="P47" i="53"/>
  <c r="P46" i="53"/>
  <c r="P45" i="53"/>
  <c r="P44" i="53"/>
  <c r="P43" i="53"/>
  <c r="P42" i="53"/>
  <c r="P41" i="53"/>
  <c r="P30" i="53"/>
  <c r="N25" i="53"/>
  <c r="O25" i="53" s="1"/>
  <c r="AE25" i="53"/>
  <c r="M24" i="53"/>
  <c r="L24" i="53"/>
  <c r="K24" i="53"/>
  <c r="J24" i="53"/>
  <c r="I24" i="53"/>
  <c r="H24" i="53"/>
  <c r="G24" i="53"/>
  <c r="F24" i="53"/>
  <c r="E24" i="53"/>
  <c r="D24" i="53"/>
  <c r="C24" i="53"/>
  <c r="B24" i="53"/>
  <c r="N24" i="53" s="1"/>
  <c r="O23" i="53"/>
  <c r="N23" i="53"/>
  <c r="N22" i="53"/>
  <c r="P48" i="52"/>
  <c r="P47" i="52"/>
  <c r="P46" i="52"/>
  <c r="P45" i="52"/>
  <c r="P44" i="52"/>
  <c r="P43" i="52"/>
  <c r="P42" i="52"/>
  <c r="P41" i="52"/>
  <c r="P30" i="52"/>
  <c r="N25" i="52"/>
  <c r="O25" i="52" s="1"/>
  <c r="AC24" i="52"/>
  <c r="AE25" i="52" s="1"/>
  <c r="M24" i="52"/>
  <c r="L24" i="52"/>
  <c r="K24" i="52"/>
  <c r="N24" i="52" s="1"/>
  <c r="J24" i="52"/>
  <c r="I24" i="52"/>
  <c r="H24" i="52"/>
  <c r="G24" i="52"/>
  <c r="F24" i="52"/>
  <c r="E24" i="52"/>
  <c r="D24" i="52"/>
  <c r="C24" i="52"/>
  <c r="B24" i="52"/>
  <c r="N23" i="52"/>
  <c r="O23" i="52" s="1"/>
  <c r="N22" i="52"/>
  <c r="P44" i="51"/>
  <c r="P43" i="51"/>
  <c r="P42" i="51"/>
  <c r="P41" i="51"/>
  <c r="P30" i="51"/>
  <c r="N25" i="51"/>
  <c r="O25" i="51" s="1"/>
  <c r="AC24" i="51"/>
  <c r="AE25" i="51" s="1"/>
  <c r="M24" i="51"/>
  <c r="L24" i="51"/>
  <c r="K24" i="51"/>
  <c r="N24" i="51" s="1"/>
  <c r="J24" i="51"/>
  <c r="I24" i="51"/>
  <c r="H24" i="51"/>
  <c r="G24" i="51"/>
  <c r="F24" i="51"/>
  <c r="E24" i="51"/>
  <c r="D24" i="51"/>
  <c r="C24" i="51"/>
  <c r="B24" i="51"/>
  <c r="N23" i="51"/>
  <c r="O23" i="51" s="1"/>
  <c r="N22" i="51"/>
  <c r="P44" i="50"/>
  <c r="P43" i="50"/>
  <c r="P42" i="50"/>
  <c r="P41" i="50"/>
  <c r="P30" i="50"/>
  <c r="N25" i="50"/>
  <c r="O25" i="50" s="1"/>
  <c r="AC24" i="50"/>
  <c r="M24" i="50"/>
  <c r="L24" i="50"/>
  <c r="K24" i="50"/>
  <c r="N24" i="50" s="1"/>
  <c r="J24" i="50"/>
  <c r="I24" i="50"/>
  <c r="H24" i="50"/>
  <c r="G24" i="50"/>
  <c r="F24" i="50"/>
  <c r="E24" i="50"/>
  <c r="D24" i="50"/>
  <c r="C24" i="50"/>
  <c r="B24" i="50"/>
  <c r="N23" i="50"/>
  <c r="O23" i="50" s="1"/>
  <c r="N22" i="50"/>
  <c r="P44" i="49"/>
  <c r="P43" i="49"/>
  <c r="P42" i="49"/>
  <c r="P41" i="49"/>
  <c r="P36" i="49"/>
  <c r="P35" i="49"/>
  <c r="P30" i="49"/>
  <c r="N25" i="49"/>
  <c r="O25" i="49" s="1"/>
  <c r="AC24" i="49"/>
  <c r="AE25" i="49" s="1"/>
  <c r="M24" i="49"/>
  <c r="L24" i="49"/>
  <c r="K24" i="49"/>
  <c r="J24" i="49"/>
  <c r="I24" i="49"/>
  <c r="H24" i="49"/>
  <c r="G24" i="49"/>
  <c r="F24" i="49"/>
  <c r="E24" i="49"/>
  <c r="D24" i="49"/>
  <c r="C24" i="49"/>
  <c r="B24" i="49"/>
  <c r="N23" i="49"/>
  <c r="O23" i="49" s="1"/>
  <c r="N22" i="49"/>
  <c r="P46" i="46"/>
  <c r="P45" i="46"/>
  <c r="P44" i="48"/>
  <c r="P43" i="48"/>
  <c r="P30" i="48"/>
  <c r="N25" i="48"/>
  <c r="O25" i="48" s="1"/>
  <c r="AE25" i="48"/>
  <c r="M24" i="48"/>
  <c r="L24" i="48"/>
  <c r="K24" i="48"/>
  <c r="J24" i="48"/>
  <c r="I24" i="48"/>
  <c r="H24" i="48"/>
  <c r="G24" i="48"/>
  <c r="F24" i="48"/>
  <c r="E24" i="48"/>
  <c r="D24" i="48"/>
  <c r="C24" i="48"/>
  <c r="B24" i="48"/>
  <c r="N23" i="48"/>
  <c r="O23" i="48" s="1"/>
  <c r="N22" i="48"/>
  <c r="P44" i="47"/>
  <c r="P43" i="47"/>
  <c r="P42" i="47"/>
  <c r="P41" i="47"/>
  <c r="P35" i="47"/>
  <c r="P30" i="47"/>
  <c r="N25" i="47"/>
  <c r="O25" i="47" s="1"/>
  <c r="AC24" i="47"/>
  <c r="M24" i="47"/>
  <c r="L24" i="47"/>
  <c r="K24" i="47"/>
  <c r="J24" i="47"/>
  <c r="I24" i="47"/>
  <c r="H24" i="47"/>
  <c r="G24" i="47"/>
  <c r="F24" i="47"/>
  <c r="E24" i="47"/>
  <c r="D24" i="47"/>
  <c r="C24" i="47"/>
  <c r="B24" i="47"/>
  <c r="N23" i="47"/>
  <c r="O23" i="47" s="1"/>
  <c r="N22" i="47"/>
  <c r="P44" i="46"/>
  <c r="P43" i="46"/>
  <c r="P42" i="46"/>
  <c r="P41" i="46"/>
  <c r="P36" i="46"/>
  <c r="P35" i="46"/>
  <c r="P30" i="46"/>
  <c r="N25" i="46"/>
  <c r="O25" i="46" s="1"/>
  <c r="AC24" i="46"/>
  <c r="M24" i="46"/>
  <c r="L24" i="46"/>
  <c r="K24" i="46"/>
  <c r="J24" i="46"/>
  <c r="N24" i="46" s="1"/>
  <c r="I24" i="46"/>
  <c r="H24" i="46"/>
  <c r="G24" i="46"/>
  <c r="F24" i="46"/>
  <c r="E24" i="46"/>
  <c r="D24" i="46"/>
  <c r="C24" i="46"/>
  <c r="B24" i="46"/>
  <c r="N23" i="46"/>
  <c r="O23" i="46" s="1"/>
  <c r="N22" i="46"/>
  <c r="AC24" i="40"/>
  <c r="P44" i="45"/>
  <c r="P43" i="45"/>
  <c r="P42" i="45"/>
  <c r="P41" i="45"/>
  <c r="P30" i="45"/>
  <c r="N25" i="45"/>
  <c r="O25" i="45" s="1"/>
  <c r="AC24" i="45"/>
  <c r="M24" i="45"/>
  <c r="L24" i="45"/>
  <c r="K24" i="45"/>
  <c r="J24" i="45"/>
  <c r="I24" i="45"/>
  <c r="H24" i="45"/>
  <c r="G24" i="45"/>
  <c r="F24" i="45"/>
  <c r="E24" i="45"/>
  <c r="D24" i="45"/>
  <c r="C24" i="45"/>
  <c r="B24" i="45"/>
  <c r="N23" i="45"/>
  <c r="O23" i="45" s="1"/>
  <c r="N22" i="45"/>
  <c r="N24" i="49" l="1"/>
  <c r="N24" i="48"/>
  <c r="N24" i="47"/>
  <c r="N24" i="45"/>
  <c r="M24" i="40" l="1"/>
  <c r="L24" i="40"/>
  <c r="K24" i="40"/>
  <c r="J24" i="40"/>
  <c r="I24" i="40"/>
  <c r="H24" i="40"/>
  <c r="G24" i="40"/>
  <c r="F24" i="40"/>
  <c r="E24" i="40"/>
  <c r="D24" i="40"/>
  <c r="C24" i="40"/>
  <c r="B24" i="40"/>
  <c r="N22" i="40" l="1"/>
  <c r="AW32" i="37"/>
  <c r="AV32" i="37"/>
  <c r="AU32" i="37"/>
  <c r="AT32" i="37"/>
  <c r="AS32" i="37"/>
  <c r="AR32" i="37"/>
  <c r="AQ32" i="37"/>
  <c r="AP32" i="37"/>
  <c r="AO32" i="37"/>
  <c r="AN32" i="37"/>
  <c r="AM32" i="37"/>
  <c r="AL32" i="37"/>
  <c r="AK32" i="37"/>
  <c r="AJ32" i="37"/>
  <c r="AI32" i="37"/>
  <c r="AH32" i="37"/>
  <c r="Q32" i="37"/>
  <c r="M32" i="37"/>
  <c r="I32" i="37"/>
  <c r="E32" i="37"/>
  <c r="AY12" i="37"/>
  <c r="AY13" i="37"/>
  <c r="AY14" i="37"/>
  <c r="AY32" i="37" s="1"/>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2" i="40"/>
  <c r="N25" i="40"/>
  <c r="O25" i="40"/>
  <c r="N24" i="40"/>
  <c r="P48" i="40"/>
  <c r="P47" i="40"/>
  <c r="P46" i="40"/>
  <c r="P45" i="40"/>
  <c r="P44" i="40"/>
  <c r="P43" i="40"/>
  <c r="P42" i="40"/>
  <c r="P41" i="40"/>
  <c r="AX12" i="37"/>
  <c r="AX13" i="37"/>
  <c r="AX23" i="37"/>
  <c r="AX24" i="37"/>
  <c r="AX25" i="37"/>
  <c r="AX26" i="37"/>
  <c r="AX27" i="37"/>
  <c r="AX28" i="37"/>
  <c r="AX29" i="37"/>
  <c r="AX30" i="37"/>
  <c r="AX31" i="37"/>
  <c r="AX11" i="37"/>
  <c r="AX32" i="37" s="1"/>
  <c r="C32" i="37"/>
  <c r="D32" i="37"/>
  <c r="F32" i="37"/>
  <c r="G32" i="37"/>
  <c r="H32" i="37"/>
  <c r="N32" i="37"/>
  <c r="O32" i="37"/>
  <c r="P32" i="37"/>
  <c r="Y32" i="37"/>
  <c r="Z32" i="37"/>
  <c r="AA32" i="37"/>
  <c r="AB32" i="37"/>
  <c r="AC32" i="37"/>
  <c r="AD32" i="37"/>
  <c r="AE32" i="37"/>
  <c r="B32" i="37"/>
  <c r="BK32" i="37"/>
  <c r="BJ32" i="37"/>
  <c r="BI32" i="37"/>
  <c r="BH32" i="37"/>
  <c r="BG32" i="37"/>
  <c r="BF32" i="37"/>
  <c r="S32" i="37" l="1"/>
  <c r="R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tc={04E4A6B2-6030-4150-A634-F46469B41884}</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3" shapeId="0" xr:uid="{04E4A6B2-6030-4150-A634-F46469B4188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ponderaciones deben ir sin decimales, por favor ajustar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EB5F2CC8-FD3F-4C44-97B3-E364B2565C4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37FDD513-8AA8-4515-83DF-C3C9029E8CC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139636E-C497-447E-9C9E-0195C4F59A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69339DA-6E86-418E-A1E2-11C5F7BD126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6F36DD1-43DF-42D6-B7A2-51062C6ACA6F}">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1CCC12E4-6ACB-4D67-B7D7-F33F3049D3E0}">
      <text>
        <r>
          <rPr>
            <sz val="9"/>
            <color indexed="81"/>
            <rFont val="Tahoma"/>
            <family val="2"/>
          </rPr>
          <t>En este campo se diligencia el nombre de la actividad del proyecto de inversión</t>
        </r>
      </text>
    </comment>
    <comment ref="A21" authorId="0" shapeId="0" xr:uid="{E18EEF5E-4ECB-42E6-A0E5-7CCD6981234B}">
      <text>
        <r>
          <rPr>
            <sz val="9"/>
            <color indexed="81"/>
            <rFont val="Tahoma"/>
            <family val="2"/>
          </rPr>
          <t>Valor de la reserva constituida al inicio de la vigencia</t>
        </r>
      </text>
    </comment>
    <comment ref="AD21" authorId="0" shapeId="0" xr:uid="{F48C8CCC-AA8A-4706-B693-30B83627592D}">
      <text>
        <r>
          <rPr>
            <sz val="9"/>
            <color indexed="81"/>
            <rFont val="Tahoma"/>
            <family val="2"/>
          </rPr>
          <t>Ajustar las sumatorias en las formulas de compromisos y giros según el periodo según corresponda</t>
        </r>
      </text>
    </comment>
    <comment ref="A22" authorId="0" shapeId="0" xr:uid="{C35BB42D-C001-4F6C-9CBC-8F000C900802}">
      <text>
        <r>
          <rPr>
            <sz val="9"/>
            <color indexed="81"/>
            <rFont val="Tahoma"/>
            <family val="2"/>
          </rPr>
          <t>Programación de acuerdo de desempleño en la ejecución de giros para cada mes de la vigencia.</t>
        </r>
      </text>
    </comment>
    <comment ref="A23" authorId="0" shapeId="0" xr:uid="{3A13C8FB-C569-478E-95A8-7E77267C598C}">
      <text>
        <r>
          <rPr>
            <sz val="9"/>
            <color indexed="81"/>
            <rFont val="Tahoma"/>
            <family val="2"/>
          </rPr>
          <t>Liberaciones de reservas realizadas en cada mes de la vigencia.</t>
        </r>
      </text>
    </comment>
    <comment ref="A24" authorId="0" shapeId="0" xr:uid="{6206016B-0E47-45B4-BB40-340904D62BB6}">
      <text>
        <r>
          <rPr>
            <sz val="9"/>
            <color indexed="81"/>
            <rFont val="Tahoma"/>
            <family val="2"/>
          </rPr>
          <t>Reserva definitiva despues de liberaciones.</t>
        </r>
      </text>
    </comment>
    <comment ref="A25" authorId="0" shapeId="0" xr:uid="{6149C6CA-4048-4497-B189-6F4B7AF37E27}">
      <text>
        <r>
          <rPr>
            <sz val="9"/>
            <color indexed="81"/>
            <rFont val="Tahoma"/>
            <family val="2"/>
          </rPr>
          <t>Ejecución de los giros de la reserva para mes</t>
        </r>
      </text>
    </comment>
    <comment ref="A28" authorId="2" shapeId="0" xr:uid="{81A27D4B-060C-4209-8CA9-A9DDFBF23193}">
      <text>
        <r>
          <rPr>
            <sz val="9"/>
            <color indexed="81"/>
            <rFont val="Tahoma"/>
            <family val="2"/>
          </rPr>
          <t>En este campo se diligencia el nombre de la actividad del proyecto que se reportó con rezago en su cumplimiento físico en la vigencia anterior</t>
        </r>
      </text>
    </comment>
    <comment ref="B28" authorId="2" shapeId="0" xr:uid="{7CDD53EA-8D41-4C7D-AA29-9B1EC7DD5026}">
      <text>
        <r>
          <rPr>
            <sz val="9"/>
            <color indexed="81"/>
            <rFont val="Tahoma"/>
            <family val="2"/>
          </rPr>
          <t>Se diligencia el rezago reportado al corte de diciembre de la vigencia anterior</t>
        </r>
      </text>
    </comment>
    <comment ref="A33" authorId="2" shapeId="0" xr:uid="{59D1E2FE-A90F-4916-A246-498239E1A021}">
      <text>
        <r>
          <rPr>
            <sz val="9"/>
            <color indexed="81"/>
            <rFont val="Tahoma"/>
            <family val="2"/>
          </rPr>
          <t>En este campo se diligencia el nombre de la actividad del proyecto de inversión</t>
        </r>
      </text>
    </comment>
    <comment ref="B33" authorId="2" shapeId="0" xr:uid="{93B15ED5-D452-45C8-935B-902CF7F5A34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5567DAF-E934-4AD1-A059-63BF1867E5F0}">
      <text>
        <r>
          <rPr>
            <sz val="9"/>
            <color indexed="81"/>
            <rFont val="Tahoma"/>
            <family val="2"/>
          </rPr>
          <t>Se diligencia la programación mensual de la actividad proyecto de inversión</t>
        </r>
      </text>
    </comment>
    <comment ref="A39" authorId="2" shapeId="0" xr:uid="{9A5DCBD8-4A83-4865-9F14-64EE2DD545F0}">
      <text>
        <r>
          <rPr>
            <sz val="9"/>
            <color indexed="81"/>
            <rFont val="Tahoma"/>
            <family val="2"/>
          </rPr>
          <t>En este campo se diligencia el nombre de la tarea definida para la gestión de cumplimiento de la actividad del proyecto de inversión</t>
        </r>
      </text>
    </comment>
    <comment ref="B39" authorId="2" shapeId="0" xr:uid="{150E2F70-8659-41E7-A4D2-4A6FE95BAB9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746F2F6-38CA-4B5D-9D35-37299C78B98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91470BD2-F663-4F07-83BF-73B3EF211DD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6ACC4912-4B9D-47F9-8A77-6A24FC2521E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5A978638-DF2B-4C83-A855-6F7F74503D7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F83EEC3-C2EA-4A5C-B934-8824BE30963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1FA81F96-C66E-468E-8B63-7376162C523B}">
      <text>
        <r>
          <rPr>
            <sz val="9"/>
            <color indexed="81"/>
            <rFont val="Tahoma"/>
            <family val="2"/>
          </rPr>
          <t>En este campo se diligencia el nombre de la actividad del proyecto de inversión</t>
        </r>
      </text>
    </comment>
    <comment ref="A21" authorId="0" shapeId="0" xr:uid="{63939A18-0F86-46C7-AFEA-033BD60E52BB}">
      <text>
        <r>
          <rPr>
            <sz val="9"/>
            <color indexed="81"/>
            <rFont val="Tahoma"/>
            <family val="2"/>
          </rPr>
          <t>Valor de la reserva constituida al inicio de la vigencia</t>
        </r>
      </text>
    </comment>
    <comment ref="AD21" authorId="0" shapeId="0" xr:uid="{5A78A4C2-58D2-4921-8372-7A20C7DF46B4}">
      <text>
        <r>
          <rPr>
            <sz val="9"/>
            <color indexed="81"/>
            <rFont val="Tahoma"/>
            <family val="2"/>
          </rPr>
          <t>Ajustar las sumatorias en las formulas de compromisos y giros según el periodo según corresponda</t>
        </r>
      </text>
    </comment>
    <comment ref="A22" authorId="0" shapeId="0" xr:uid="{5F8B5BAF-D93C-4F64-AD03-F0F856E1C727}">
      <text>
        <r>
          <rPr>
            <sz val="9"/>
            <color indexed="81"/>
            <rFont val="Tahoma"/>
            <family val="2"/>
          </rPr>
          <t>Programación de acuerdo de desempleño en la ejecución de giros para cada mes de la vigencia.</t>
        </r>
      </text>
    </comment>
    <comment ref="A23" authorId="0" shapeId="0" xr:uid="{CEB61E5B-D71D-4B6B-B105-DBF80F9B7D02}">
      <text>
        <r>
          <rPr>
            <sz val="9"/>
            <color indexed="81"/>
            <rFont val="Tahoma"/>
            <family val="2"/>
          </rPr>
          <t>Liberaciones de reservas realizadas en cada mes de la vigencia.</t>
        </r>
      </text>
    </comment>
    <comment ref="A24" authorId="0" shapeId="0" xr:uid="{FC92E74D-69E0-4966-8C50-5F0D11DD603C}">
      <text>
        <r>
          <rPr>
            <sz val="9"/>
            <color indexed="81"/>
            <rFont val="Tahoma"/>
            <family val="2"/>
          </rPr>
          <t>Reserva definitiva despues de liberaciones.</t>
        </r>
      </text>
    </comment>
    <comment ref="A25" authorId="0" shapeId="0" xr:uid="{4EE727D9-A804-4EB1-92E7-0CE7414F59B0}">
      <text>
        <r>
          <rPr>
            <sz val="9"/>
            <color indexed="81"/>
            <rFont val="Tahoma"/>
            <family val="2"/>
          </rPr>
          <t>Ejecución de los giros de la reserva para mes</t>
        </r>
      </text>
    </comment>
    <comment ref="A28" authorId="2" shapeId="0" xr:uid="{1C636F71-C13B-4852-802D-872D85B43079}">
      <text>
        <r>
          <rPr>
            <sz val="9"/>
            <color indexed="81"/>
            <rFont val="Tahoma"/>
            <family val="2"/>
          </rPr>
          <t>En este campo se diligencia el nombre de la actividad del proyecto que se reportó con rezago en su cumplimiento físico en la vigencia anterior</t>
        </r>
      </text>
    </comment>
    <comment ref="B28" authorId="2" shapeId="0" xr:uid="{E7038BCA-E8EE-49E8-9167-4B39FEDBE2BA}">
      <text>
        <r>
          <rPr>
            <sz val="9"/>
            <color indexed="81"/>
            <rFont val="Tahoma"/>
            <family val="2"/>
          </rPr>
          <t>Se diligencia el rezago reportado al corte de diciembre de la vigencia anterior</t>
        </r>
      </text>
    </comment>
    <comment ref="A33" authorId="2" shapeId="0" xr:uid="{9C74947A-7143-44DF-A915-4B7174299BBD}">
      <text>
        <r>
          <rPr>
            <sz val="9"/>
            <color indexed="81"/>
            <rFont val="Tahoma"/>
            <family val="2"/>
          </rPr>
          <t>En este campo se diligencia el nombre de la actividad del proyecto de inversión</t>
        </r>
      </text>
    </comment>
    <comment ref="B33" authorId="2" shapeId="0" xr:uid="{E1F91257-EC11-479C-AA55-12D0AA245BD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FC7A397-0700-457A-BC40-4A4427995537}">
      <text>
        <r>
          <rPr>
            <sz val="9"/>
            <color indexed="81"/>
            <rFont val="Tahoma"/>
            <family val="2"/>
          </rPr>
          <t>Se diligencia la programación mensual de la actividad proyecto de inversión</t>
        </r>
      </text>
    </comment>
    <comment ref="A39" authorId="2" shapeId="0" xr:uid="{96527D07-1269-4AD8-8BF7-AA87BC6937F6}">
      <text>
        <r>
          <rPr>
            <sz val="9"/>
            <color indexed="81"/>
            <rFont val="Tahoma"/>
            <family val="2"/>
          </rPr>
          <t>En este campo se diligencia el nombre de la tarea definida para la gestión de cumplimiento de la actividad del proyecto de inversión</t>
        </r>
      </text>
    </comment>
    <comment ref="B39" authorId="2" shapeId="0" xr:uid="{E04BA44B-CE84-4230-B1E2-21BD702010B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83FCFC11-BB81-4DA0-994C-07F49C993FD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CE1EC9-15F9-4648-8D1A-BF70EC137E4A}">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7ACFA09-571F-439A-B96A-FC7D83F6B61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1060B2BD-4109-4696-A96A-0686C5C5545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3A43F45-BE5A-4D9B-BBF7-B3774748AE8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0B00F16-D0E3-4FDB-A80E-41660B304CC5}">
      <text>
        <r>
          <rPr>
            <sz val="9"/>
            <color indexed="81"/>
            <rFont val="Tahoma"/>
            <family val="2"/>
          </rPr>
          <t>En este campo se diligencia el nombre de la actividad del proyecto de inversión</t>
        </r>
      </text>
    </comment>
    <comment ref="A21" authorId="0" shapeId="0" xr:uid="{4278CE3E-CDF6-40A8-9A37-2CED00C048DA}">
      <text>
        <r>
          <rPr>
            <sz val="9"/>
            <color indexed="81"/>
            <rFont val="Tahoma"/>
            <family val="2"/>
          </rPr>
          <t>Valor de la reserva constituida al inicio de la vigencia</t>
        </r>
      </text>
    </comment>
    <comment ref="AD21" authorId="0" shapeId="0" xr:uid="{B6F86147-6D4F-4326-ABBA-8A00BDAFC8A1}">
      <text>
        <r>
          <rPr>
            <sz val="9"/>
            <color indexed="81"/>
            <rFont val="Tahoma"/>
            <family val="2"/>
          </rPr>
          <t>Ajustar las sumatorias en las formulas de compromisos y giros según el periodo según corresponda</t>
        </r>
      </text>
    </comment>
    <comment ref="A22" authorId="0" shapeId="0" xr:uid="{45032F42-0A54-4A4C-B02B-4BF82A0DC5D1}">
      <text>
        <r>
          <rPr>
            <sz val="9"/>
            <color indexed="81"/>
            <rFont val="Tahoma"/>
            <family val="2"/>
          </rPr>
          <t>Programación de acuerdo de desempleño en la ejecución de giros para cada mes de la vigencia.</t>
        </r>
      </text>
    </comment>
    <comment ref="A23" authorId="0" shapeId="0" xr:uid="{DA681B22-806E-416C-AA99-03C065C69494}">
      <text>
        <r>
          <rPr>
            <sz val="9"/>
            <color indexed="81"/>
            <rFont val="Tahoma"/>
            <family val="2"/>
          </rPr>
          <t>Liberaciones de reservas realizadas en cada mes de la vigencia.</t>
        </r>
      </text>
    </comment>
    <comment ref="A24" authorId="0" shapeId="0" xr:uid="{C1545402-FA16-4738-8E15-5BEC91B01256}">
      <text>
        <r>
          <rPr>
            <sz val="9"/>
            <color indexed="81"/>
            <rFont val="Tahoma"/>
            <family val="2"/>
          </rPr>
          <t>Reserva definitiva despues de liberaciones.</t>
        </r>
      </text>
    </comment>
    <comment ref="A25" authorId="0" shapeId="0" xr:uid="{796628BF-B4AA-4AEA-AB9B-CFBFCBA8AE90}">
      <text>
        <r>
          <rPr>
            <sz val="9"/>
            <color indexed="81"/>
            <rFont val="Tahoma"/>
            <family val="2"/>
          </rPr>
          <t>Ejecución de los giros de la reserva para mes</t>
        </r>
      </text>
    </comment>
    <comment ref="A28" authorId="2" shapeId="0" xr:uid="{D3D8FE2C-7F74-487E-80E6-DE3687986264}">
      <text>
        <r>
          <rPr>
            <sz val="9"/>
            <color indexed="81"/>
            <rFont val="Tahoma"/>
            <family val="2"/>
          </rPr>
          <t>En este campo se diligencia el nombre de la actividad del proyecto que se reportó con rezago en su cumplimiento físico en la vigencia anterior</t>
        </r>
      </text>
    </comment>
    <comment ref="B28" authorId="2" shapeId="0" xr:uid="{714FA124-FF29-42C0-8320-D9DE4794324D}">
      <text>
        <r>
          <rPr>
            <sz val="9"/>
            <color indexed="81"/>
            <rFont val="Tahoma"/>
            <family val="2"/>
          </rPr>
          <t>Se diligencia el rezago reportado al corte de diciembre de la vigencia anterior</t>
        </r>
      </text>
    </comment>
    <comment ref="A33" authorId="2" shapeId="0" xr:uid="{A0DA114D-6144-4352-9A08-4497DD4DC28D}">
      <text>
        <r>
          <rPr>
            <sz val="9"/>
            <color indexed="81"/>
            <rFont val="Tahoma"/>
            <family val="2"/>
          </rPr>
          <t>En este campo se diligencia el nombre de la actividad del proyecto de inversión</t>
        </r>
      </text>
    </comment>
    <comment ref="B33" authorId="2" shapeId="0" xr:uid="{1C8F3BDF-0A24-4EEA-8F6C-0A817E4D7B2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891E2C9-AE72-4807-A2A7-B4C2A11C65E8}">
      <text>
        <r>
          <rPr>
            <sz val="9"/>
            <color indexed="81"/>
            <rFont val="Tahoma"/>
            <family val="2"/>
          </rPr>
          <t>Se diligencia la programación mensual de la actividad proyecto de inversión</t>
        </r>
      </text>
    </comment>
    <comment ref="A39" authorId="2" shapeId="0" xr:uid="{EA255FDC-C76F-4DCB-B1E1-CCAD60E384F4}">
      <text>
        <r>
          <rPr>
            <sz val="9"/>
            <color indexed="81"/>
            <rFont val="Tahoma"/>
            <family val="2"/>
          </rPr>
          <t>En este campo se diligencia el nombre de la tarea definida para la gestión de cumplimiento de la actividad del proyecto de inversión</t>
        </r>
      </text>
    </comment>
    <comment ref="B39" authorId="2" shapeId="0" xr:uid="{4928361B-749E-4673-A8E5-ADC412BE519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EA2C8324-09D8-45F0-8FFD-3E150FFB093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9FA1AFE-CB07-43F2-B3C4-B7CDB0F94A7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CD08CEA-29B1-4B4F-A522-D71D6C5CD7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F361AB8-9F14-4FEE-B3B3-A2A42307E808}">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F0A2E82-271B-45EF-8A41-C84A09C0F7A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D62C77D1-711F-4C81-90A2-68D6AC64A75C}">
      <text>
        <r>
          <rPr>
            <sz val="9"/>
            <color indexed="81"/>
            <rFont val="Tahoma"/>
            <family val="2"/>
          </rPr>
          <t>En este campo se diligencia el nombre de la actividad del proyecto de inversión</t>
        </r>
      </text>
    </comment>
    <comment ref="A21" authorId="0" shapeId="0" xr:uid="{922E7C48-04D5-47CB-B251-B272383C7696}">
      <text>
        <r>
          <rPr>
            <sz val="9"/>
            <color indexed="81"/>
            <rFont val="Tahoma"/>
            <family val="2"/>
          </rPr>
          <t>Valor de la reserva constituida al inicio de la vigencia</t>
        </r>
      </text>
    </comment>
    <comment ref="AD21" authorId="0" shapeId="0" xr:uid="{376ABE67-A588-4CA4-916F-EAE83F3384B4}">
      <text>
        <r>
          <rPr>
            <sz val="9"/>
            <color indexed="81"/>
            <rFont val="Tahoma"/>
            <family val="2"/>
          </rPr>
          <t>Ajustar las sumatorias en las formulas de compromisos y giros según el periodo según corresponda</t>
        </r>
      </text>
    </comment>
    <comment ref="A22" authorId="0" shapeId="0" xr:uid="{FA76B961-1956-4B40-9E0F-A853F2439325}">
      <text>
        <r>
          <rPr>
            <sz val="9"/>
            <color indexed="81"/>
            <rFont val="Tahoma"/>
            <family val="2"/>
          </rPr>
          <t>Programación de acuerdo de desempleño en la ejecución de giros para cada mes de la vigencia.</t>
        </r>
      </text>
    </comment>
    <comment ref="A23" authorId="0" shapeId="0" xr:uid="{076AC7B4-EA67-4722-9990-800267735FC7}">
      <text>
        <r>
          <rPr>
            <sz val="9"/>
            <color indexed="81"/>
            <rFont val="Tahoma"/>
            <family val="2"/>
          </rPr>
          <t>Liberaciones de reservas realizadas en cada mes de la vigencia.</t>
        </r>
      </text>
    </comment>
    <comment ref="A24" authorId="0" shapeId="0" xr:uid="{C82EC4E3-50FB-44A1-B970-CC571C5ADCDF}">
      <text>
        <r>
          <rPr>
            <sz val="9"/>
            <color indexed="81"/>
            <rFont val="Tahoma"/>
            <family val="2"/>
          </rPr>
          <t>Reserva definitiva despues de liberaciones.</t>
        </r>
      </text>
    </comment>
    <comment ref="A25" authorId="0" shapeId="0" xr:uid="{2EAC0542-A33B-4433-9E1E-E361ED2C1F17}">
      <text>
        <r>
          <rPr>
            <sz val="9"/>
            <color indexed="81"/>
            <rFont val="Tahoma"/>
            <family val="2"/>
          </rPr>
          <t>Ejecución de los giros de la reserva para mes</t>
        </r>
      </text>
    </comment>
    <comment ref="A28" authorId="2" shapeId="0" xr:uid="{1FB1CC5D-6C9A-49B8-850A-805E0883109E}">
      <text>
        <r>
          <rPr>
            <sz val="9"/>
            <color indexed="81"/>
            <rFont val="Tahoma"/>
            <family val="2"/>
          </rPr>
          <t>En este campo se diligencia el nombre de la actividad del proyecto que se reportó con rezago en su cumplimiento físico en la vigencia anterior</t>
        </r>
      </text>
    </comment>
    <comment ref="B28" authorId="2" shapeId="0" xr:uid="{72560281-FC93-453A-8FE3-711726387E2F}">
      <text>
        <r>
          <rPr>
            <sz val="9"/>
            <color indexed="81"/>
            <rFont val="Tahoma"/>
            <family val="2"/>
          </rPr>
          <t>Se diligencia el rezago reportado al corte de diciembre de la vigencia anterior</t>
        </r>
      </text>
    </comment>
    <comment ref="A33" authorId="2" shapeId="0" xr:uid="{C66AB73F-6CAA-49B6-82B9-6B8CAF67C57B}">
      <text>
        <r>
          <rPr>
            <sz val="9"/>
            <color indexed="81"/>
            <rFont val="Tahoma"/>
            <family val="2"/>
          </rPr>
          <t>En este campo se diligencia el nombre de la actividad del proyecto de inversión</t>
        </r>
      </text>
    </comment>
    <comment ref="B33" authorId="2" shapeId="0" xr:uid="{5B9F5959-6744-4C9F-A1B1-06EE6EC270DC}">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D66B2F4-11D5-44A3-9C07-8D0B0A13D066}">
      <text>
        <r>
          <rPr>
            <sz val="9"/>
            <color indexed="81"/>
            <rFont val="Tahoma"/>
            <family val="2"/>
          </rPr>
          <t>Se diligencia la programación mensual de la actividad proyecto de inversión</t>
        </r>
      </text>
    </comment>
    <comment ref="A39" authorId="2" shapeId="0" xr:uid="{24702E6E-B64E-46A6-ADD6-025045A84348}">
      <text>
        <r>
          <rPr>
            <sz val="9"/>
            <color indexed="81"/>
            <rFont val="Tahoma"/>
            <family val="2"/>
          </rPr>
          <t>En este campo se diligencia el nombre de la tarea definida para la gestión de cumplimiento de la actividad del proyecto de inversión</t>
        </r>
      </text>
    </comment>
    <comment ref="B39" authorId="2" shapeId="0" xr:uid="{652A20FE-A739-4B90-894D-51C2071A5F6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6BB87A67-EAEE-4189-ABFE-09D9A6B44C9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8E837F-E5C7-423C-ADC5-8388D9C5DE1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65CF3DC-6141-4B67-B861-76FB25511F1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62A4320-4EAE-452B-8F69-ED18921237C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78C80AD-7CD0-4736-B24E-B4FCEF83620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7010CF4-F9BB-448B-9E1E-33856D4898DA}">
      <text>
        <r>
          <rPr>
            <sz val="9"/>
            <color indexed="81"/>
            <rFont val="Tahoma"/>
            <family val="2"/>
          </rPr>
          <t>En este campo se diligencia el nombre de la actividad del proyecto de inversión</t>
        </r>
      </text>
    </comment>
    <comment ref="A21" authorId="0" shapeId="0" xr:uid="{139D2927-925E-4B5F-ADDE-764A2603A518}">
      <text>
        <r>
          <rPr>
            <sz val="9"/>
            <color indexed="81"/>
            <rFont val="Tahoma"/>
            <family val="2"/>
          </rPr>
          <t>Valor de la reserva constituida al inicio de la vigencia</t>
        </r>
      </text>
    </comment>
    <comment ref="AD21" authorId="0" shapeId="0" xr:uid="{28584FB6-9922-4B34-B0BD-78E5E74DD3B8}">
      <text>
        <r>
          <rPr>
            <sz val="9"/>
            <color indexed="81"/>
            <rFont val="Tahoma"/>
            <family val="2"/>
          </rPr>
          <t>Ajustar las sumatorias en las formulas de compromisos y giros según el periodo según corresponda</t>
        </r>
      </text>
    </comment>
    <comment ref="A22" authorId="0" shapeId="0" xr:uid="{F3518604-D71E-4388-AB8D-208830B7D53B}">
      <text>
        <r>
          <rPr>
            <sz val="9"/>
            <color indexed="81"/>
            <rFont val="Tahoma"/>
            <family val="2"/>
          </rPr>
          <t>Programación de acuerdo de desempleño en la ejecución de giros para cada mes de la vigencia.</t>
        </r>
      </text>
    </comment>
    <comment ref="A23" authorId="0" shapeId="0" xr:uid="{DFBEF22C-EC0F-4DE8-91D0-4E3DB064C5B6}">
      <text>
        <r>
          <rPr>
            <sz val="9"/>
            <color indexed="81"/>
            <rFont val="Tahoma"/>
            <family val="2"/>
          </rPr>
          <t>Liberaciones de reservas realizadas en cada mes de la vigencia.</t>
        </r>
      </text>
    </comment>
    <comment ref="A24" authorId="0" shapeId="0" xr:uid="{55F4E26F-C393-4EE9-B882-BAC2DF5DF7F2}">
      <text>
        <r>
          <rPr>
            <sz val="9"/>
            <color indexed="81"/>
            <rFont val="Tahoma"/>
            <family val="2"/>
          </rPr>
          <t>Reserva definitiva despues de liberaciones.</t>
        </r>
      </text>
    </comment>
    <comment ref="A25" authorId="0" shapeId="0" xr:uid="{11A26AC8-39F3-4285-BDE9-C7F5C620EDB8}">
      <text>
        <r>
          <rPr>
            <sz val="9"/>
            <color indexed="81"/>
            <rFont val="Tahoma"/>
            <family val="2"/>
          </rPr>
          <t>Ejecución de los giros de la reserva para mes</t>
        </r>
      </text>
    </comment>
    <comment ref="A28" authorId="2" shapeId="0" xr:uid="{B365E324-889D-446C-A036-36548BC38C78}">
      <text>
        <r>
          <rPr>
            <sz val="9"/>
            <color indexed="81"/>
            <rFont val="Tahoma"/>
            <family val="2"/>
          </rPr>
          <t>En este campo se diligencia el nombre de la actividad del proyecto que se reportó con rezago en su cumplimiento físico en la vigencia anterior</t>
        </r>
      </text>
    </comment>
    <comment ref="B28" authorId="2" shapeId="0" xr:uid="{74B5DDB6-7332-487E-8266-79AECD24D78F}">
      <text>
        <r>
          <rPr>
            <sz val="9"/>
            <color indexed="81"/>
            <rFont val="Tahoma"/>
            <family val="2"/>
          </rPr>
          <t>Se diligencia el rezago reportado al corte de diciembre de la vigencia anterior</t>
        </r>
      </text>
    </comment>
    <comment ref="A33" authorId="2" shapeId="0" xr:uid="{113618D6-2380-4D8F-8251-EECA1D23CD44}">
      <text>
        <r>
          <rPr>
            <sz val="9"/>
            <color indexed="81"/>
            <rFont val="Tahoma"/>
            <family val="2"/>
          </rPr>
          <t>En este campo se diligencia el nombre de la actividad del proyecto de inversión</t>
        </r>
      </text>
    </comment>
    <comment ref="B33" authorId="2" shapeId="0" xr:uid="{4ADB3E66-4CB5-4FE4-ABFA-A943557DE6D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D3B49D2-18B2-43B4-A91E-A923961BBF9F}">
      <text>
        <r>
          <rPr>
            <sz val="9"/>
            <color indexed="81"/>
            <rFont val="Tahoma"/>
            <family val="2"/>
          </rPr>
          <t>Se diligencia la programación mensual de la actividad proyecto de inversión</t>
        </r>
      </text>
    </comment>
    <comment ref="A39" authorId="2" shapeId="0" xr:uid="{E1B31CEF-F58C-49D0-8B06-9A686E15E442}">
      <text>
        <r>
          <rPr>
            <sz val="9"/>
            <color indexed="81"/>
            <rFont val="Tahoma"/>
            <family val="2"/>
          </rPr>
          <t>En este campo se diligencia el nombre de la tarea definida para la gestión de cumplimiento de la actividad del proyecto de inversión</t>
        </r>
      </text>
    </comment>
    <comment ref="B39" authorId="2" shapeId="0" xr:uid="{8F08C3BE-F3FB-435C-BAE1-F93BBCAF3BC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6A6EF92-5436-4E8D-98F2-D232B59FA3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B62159E-7EC1-4EE0-87C3-04D53C657C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C7F4A31-4B5C-43A6-82F9-FAFC9DB0C94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D74E2F6D-2300-4F4D-BFA7-D12C3D5C796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BE1251E-F7DE-47D2-88B4-C257EDB878D4}">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40FF91F4-A07D-4DD1-8336-691634B63746}">
      <text>
        <r>
          <rPr>
            <sz val="9"/>
            <color indexed="81"/>
            <rFont val="Tahoma"/>
            <family val="2"/>
          </rPr>
          <t>En este campo se diligencia el nombre de la actividad del proyecto de inversión</t>
        </r>
      </text>
    </comment>
    <comment ref="A21" authorId="0" shapeId="0" xr:uid="{DF96EB91-FA6D-4B28-BC78-47EBB3557A32}">
      <text>
        <r>
          <rPr>
            <sz val="9"/>
            <color indexed="81"/>
            <rFont val="Tahoma"/>
            <family val="2"/>
          </rPr>
          <t>Valor de la reserva constituida al inicio de la vigencia</t>
        </r>
      </text>
    </comment>
    <comment ref="AD21" authorId="0" shapeId="0" xr:uid="{E17F7431-8E95-4714-A01A-18CDCF9E5185}">
      <text>
        <r>
          <rPr>
            <sz val="9"/>
            <color indexed="81"/>
            <rFont val="Tahoma"/>
            <family val="2"/>
          </rPr>
          <t>Ajustar las sumatorias en las formulas de compromisos y giros según el periodo según corresponda</t>
        </r>
      </text>
    </comment>
    <comment ref="A22" authorId="0" shapeId="0" xr:uid="{1A5ED7BD-58FE-451E-8ED2-C43F35921DC5}">
      <text>
        <r>
          <rPr>
            <sz val="9"/>
            <color indexed="81"/>
            <rFont val="Tahoma"/>
            <family val="2"/>
          </rPr>
          <t>Programación de acuerdo de desempleño en la ejecución de giros para cada mes de la vigencia.</t>
        </r>
      </text>
    </comment>
    <comment ref="A23" authorId="0" shapeId="0" xr:uid="{63AC811F-74A5-4490-B3F0-44A032FB2D8B}">
      <text>
        <r>
          <rPr>
            <sz val="9"/>
            <color indexed="81"/>
            <rFont val="Tahoma"/>
            <family val="2"/>
          </rPr>
          <t>Liberaciones de reservas realizadas en cada mes de la vigencia.</t>
        </r>
      </text>
    </comment>
    <comment ref="A24" authorId="0" shapeId="0" xr:uid="{2707937F-3E8D-452C-858D-01C2C2052CF0}">
      <text>
        <r>
          <rPr>
            <sz val="9"/>
            <color indexed="81"/>
            <rFont val="Tahoma"/>
            <family val="2"/>
          </rPr>
          <t>Reserva definitiva despues de liberaciones.</t>
        </r>
      </text>
    </comment>
    <comment ref="A25" authorId="0" shapeId="0" xr:uid="{E8425AF6-A120-4B5C-983F-1D51EC538CCF}">
      <text>
        <r>
          <rPr>
            <sz val="9"/>
            <color indexed="81"/>
            <rFont val="Tahoma"/>
            <family val="2"/>
          </rPr>
          <t>Ejecución de los giros de la reserva para mes</t>
        </r>
      </text>
    </comment>
    <comment ref="A28" authorId="2" shapeId="0" xr:uid="{4399D34B-6086-428B-AF9B-CD8840E67521}">
      <text>
        <r>
          <rPr>
            <sz val="9"/>
            <color indexed="81"/>
            <rFont val="Tahoma"/>
            <family val="2"/>
          </rPr>
          <t>En este campo se diligencia el nombre de la actividad del proyecto que se reportó con rezago en su cumplimiento físico en la vigencia anterior</t>
        </r>
      </text>
    </comment>
    <comment ref="B28" authorId="2" shapeId="0" xr:uid="{767E0737-9280-4ACF-A514-D0835AE2FDC3}">
      <text>
        <r>
          <rPr>
            <sz val="9"/>
            <color indexed="81"/>
            <rFont val="Tahoma"/>
            <family val="2"/>
          </rPr>
          <t>Se diligencia el rezago reportado al corte de diciembre de la vigencia anterior</t>
        </r>
      </text>
    </comment>
    <comment ref="A33" authorId="2" shapeId="0" xr:uid="{08BA31C9-E86B-4F55-A6D1-CCA3F5021748}">
      <text>
        <r>
          <rPr>
            <sz val="9"/>
            <color indexed="81"/>
            <rFont val="Tahoma"/>
            <family val="2"/>
          </rPr>
          <t>En este campo se diligencia el nombre de la actividad del proyecto de inversión</t>
        </r>
      </text>
    </comment>
    <comment ref="B33" authorId="2" shapeId="0" xr:uid="{73A0F8E4-C320-4F34-81B8-F71760CEF8B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6AFE29D-D37B-4958-AE34-49EB54A0462E}">
      <text>
        <r>
          <rPr>
            <sz val="9"/>
            <color indexed="81"/>
            <rFont val="Tahoma"/>
            <family val="2"/>
          </rPr>
          <t>Se diligencia la programación mensual de la actividad proyecto de inversión</t>
        </r>
      </text>
    </comment>
    <comment ref="A39" authorId="2" shapeId="0" xr:uid="{7B6287EB-0750-4BE9-8AA3-EE1A63CC2B04}">
      <text>
        <r>
          <rPr>
            <sz val="9"/>
            <color indexed="81"/>
            <rFont val="Tahoma"/>
            <family val="2"/>
          </rPr>
          <t>En este campo se diligencia el nombre de la tarea definida para la gestión de cumplimiento de la actividad del proyecto de inversión</t>
        </r>
      </text>
    </comment>
    <comment ref="B39" authorId="2" shapeId="0" xr:uid="{8C2AC393-2854-4A1F-907B-239DDD1D221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CA982AC7-9655-4146-B8F0-A154261DBAE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D04736D-6D73-40DF-9606-7374EF1D80F4}">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8B83006-EE77-4838-9376-24996195E89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A8E2AC5-4A8C-4BA4-BBC8-72C4F1478CE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582DF81-C099-4196-9F2D-18CE9B9CC67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5D8ABEE-D922-42EA-8A83-7E3F8FBA8C93}">
      <text>
        <r>
          <rPr>
            <sz val="9"/>
            <color indexed="81"/>
            <rFont val="Tahoma"/>
            <family val="2"/>
          </rPr>
          <t>En este campo se diligencia el nombre de la actividad del proyecto de inversión</t>
        </r>
      </text>
    </comment>
    <comment ref="A21" authorId="0" shapeId="0" xr:uid="{A3AE2C5D-D055-451E-8ABC-DF6D675E6AA3}">
      <text>
        <r>
          <rPr>
            <sz val="9"/>
            <color indexed="81"/>
            <rFont val="Tahoma"/>
            <family val="2"/>
          </rPr>
          <t>Valor de la reserva constituida al inicio de la vigencia</t>
        </r>
      </text>
    </comment>
    <comment ref="AD21" authorId="0" shapeId="0" xr:uid="{55967AD5-A759-4D1E-89A8-090EFD84A28A}">
      <text>
        <r>
          <rPr>
            <sz val="9"/>
            <color indexed="81"/>
            <rFont val="Tahoma"/>
            <family val="2"/>
          </rPr>
          <t>Ajustar las sumatorias en las formulas de compromisos y giros según el periodo según corresponda</t>
        </r>
      </text>
    </comment>
    <comment ref="A22" authorId="0" shapeId="0" xr:uid="{A332447A-25B9-4E1E-B5D1-EF6432C1FAEA}">
      <text>
        <r>
          <rPr>
            <sz val="9"/>
            <color indexed="81"/>
            <rFont val="Tahoma"/>
            <family val="2"/>
          </rPr>
          <t>Programación de acuerdo de desempleño en la ejecución de giros para cada mes de la vigencia.</t>
        </r>
      </text>
    </comment>
    <comment ref="A23" authorId="0" shapeId="0" xr:uid="{BD6BAEA2-CCC2-4069-BD8E-F08ECFBF77F9}">
      <text>
        <r>
          <rPr>
            <sz val="9"/>
            <color indexed="81"/>
            <rFont val="Tahoma"/>
            <family val="2"/>
          </rPr>
          <t>Liberaciones de reservas realizadas en cada mes de la vigencia.</t>
        </r>
      </text>
    </comment>
    <comment ref="A24" authorId="0" shapeId="0" xr:uid="{72996EAD-E4F9-422C-B68F-65438B14D389}">
      <text>
        <r>
          <rPr>
            <sz val="9"/>
            <color indexed="81"/>
            <rFont val="Tahoma"/>
            <family val="2"/>
          </rPr>
          <t>Reserva definitiva despues de liberaciones.</t>
        </r>
      </text>
    </comment>
    <comment ref="A25" authorId="0" shapeId="0" xr:uid="{4554EA75-F00D-4EB4-A363-015582E6C46D}">
      <text>
        <r>
          <rPr>
            <sz val="9"/>
            <color indexed="81"/>
            <rFont val="Tahoma"/>
            <family val="2"/>
          </rPr>
          <t>Ejecución de los giros de la reserva para mes</t>
        </r>
      </text>
    </comment>
    <comment ref="A28" authorId="2" shapeId="0" xr:uid="{3C38ECC3-8E3D-4E1A-9EE5-FEBBB74719D2}">
      <text>
        <r>
          <rPr>
            <sz val="9"/>
            <color indexed="81"/>
            <rFont val="Tahoma"/>
            <family val="2"/>
          </rPr>
          <t>En este campo se diligencia el nombre de la actividad del proyecto que se reportó con rezago en su cumplimiento físico en la vigencia anterior</t>
        </r>
      </text>
    </comment>
    <comment ref="B28" authorId="2" shapeId="0" xr:uid="{F6306221-E728-4E7D-BE54-E24895BA3124}">
      <text>
        <r>
          <rPr>
            <sz val="9"/>
            <color indexed="81"/>
            <rFont val="Tahoma"/>
            <family val="2"/>
          </rPr>
          <t>Se diligencia el rezago reportado al corte de diciembre de la vigencia anterior</t>
        </r>
      </text>
    </comment>
    <comment ref="A33" authorId="2" shapeId="0" xr:uid="{C508A9D6-3873-4797-A706-CAE99E030A20}">
      <text>
        <r>
          <rPr>
            <sz val="9"/>
            <color indexed="81"/>
            <rFont val="Tahoma"/>
            <family val="2"/>
          </rPr>
          <t>En este campo se diligencia el nombre de la actividad del proyecto de inversión</t>
        </r>
      </text>
    </comment>
    <comment ref="B33" authorId="2" shapeId="0" xr:uid="{7813F034-6947-40EC-879A-84B790FAF1F3}">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7643C32-A82A-4339-8FD3-DDBF6F1D8629}">
      <text>
        <r>
          <rPr>
            <sz val="9"/>
            <color indexed="81"/>
            <rFont val="Tahoma"/>
            <family val="2"/>
          </rPr>
          <t>Se diligencia la programación mensual de la actividad proyecto de inversión</t>
        </r>
      </text>
    </comment>
    <comment ref="A39" authorId="2" shapeId="0" xr:uid="{418066AE-396B-4DD9-807A-C7EC1D6E2F02}">
      <text>
        <r>
          <rPr>
            <sz val="9"/>
            <color indexed="81"/>
            <rFont val="Tahoma"/>
            <family val="2"/>
          </rPr>
          <t>En este campo se diligencia el nombre de la tarea definida para la gestión de cumplimiento de la actividad del proyecto de inversión</t>
        </r>
      </text>
    </comment>
    <comment ref="B39" authorId="2" shapeId="0" xr:uid="{22F28170-C7F8-4B15-9FF5-3D74F5F9D3C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tc={AE36AD71-3A6A-427D-B0B0-73ECD866C0B0}</author>
  </authors>
  <commentList>
    <comment ref="K7" authorId="0" shapeId="0" xr:uid="{12B7AB71-BE52-47FB-BF80-6D2D8960966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3F3919D-224B-458B-8BEE-3296E141ADC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A08469F-94BD-4B47-8082-334D3C3EE65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D49D7B47-C910-4331-94F0-DA0EE0A5A93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960EF25-CE92-4DED-B32A-179B3B9AAC2B}">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182D7E03-D71E-415F-B57E-6F74F813CF15}">
      <text>
        <r>
          <rPr>
            <sz val="9"/>
            <color indexed="81"/>
            <rFont val="Tahoma"/>
            <family val="2"/>
          </rPr>
          <t>En este campo se diligencia el nombre de la actividad del proyecto de inversión</t>
        </r>
      </text>
    </comment>
    <comment ref="A21" authorId="0" shapeId="0" xr:uid="{76950970-1A18-4D02-8185-CB1F7BB7A384}">
      <text>
        <r>
          <rPr>
            <sz val="9"/>
            <color indexed="81"/>
            <rFont val="Tahoma"/>
            <family val="2"/>
          </rPr>
          <t>Valor de la reserva constituida al inicio de la vigencia</t>
        </r>
      </text>
    </comment>
    <comment ref="AD21" authorId="0" shapeId="0" xr:uid="{6525E472-DEAB-4571-9ECD-2BC667C2FFF2}">
      <text>
        <r>
          <rPr>
            <sz val="9"/>
            <color indexed="81"/>
            <rFont val="Tahoma"/>
            <family val="2"/>
          </rPr>
          <t>Ajustar las sumatorias en las formulas de compromisos y giros según el periodo según corresponda</t>
        </r>
      </text>
    </comment>
    <comment ref="A22" authorId="0" shapeId="0" xr:uid="{7BDB3B32-04EB-41E5-9D1E-1F8B7E074A52}">
      <text>
        <r>
          <rPr>
            <sz val="9"/>
            <color indexed="81"/>
            <rFont val="Tahoma"/>
            <family val="2"/>
          </rPr>
          <t>Programación de acuerdo de desempleño en la ejecución de giros para cada mes de la vigencia.</t>
        </r>
      </text>
    </comment>
    <comment ref="A23" authorId="0" shapeId="0" xr:uid="{8A8C73C8-79EA-4C5F-B095-D602F25149A4}">
      <text>
        <r>
          <rPr>
            <sz val="9"/>
            <color indexed="81"/>
            <rFont val="Tahoma"/>
            <family val="2"/>
          </rPr>
          <t>Liberaciones de reservas realizadas en cada mes de la vigencia.</t>
        </r>
      </text>
    </comment>
    <comment ref="A24" authorId="0" shapeId="0" xr:uid="{99D1B6C5-A331-4857-88AC-C68D68E82EAC}">
      <text>
        <r>
          <rPr>
            <sz val="9"/>
            <color indexed="81"/>
            <rFont val="Tahoma"/>
            <family val="2"/>
          </rPr>
          <t>Reserva definitiva despues de liberaciones.</t>
        </r>
      </text>
    </comment>
    <comment ref="A25" authorId="0" shapeId="0" xr:uid="{57312EE2-E9F1-4C28-9148-14CD92B5666D}">
      <text>
        <r>
          <rPr>
            <sz val="9"/>
            <color indexed="81"/>
            <rFont val="Tahoma"/>
            <family val="2"/>
          </rPr>
          <t>Ejecución de los giros de la reserva para mes</t>
        </r>
      </text>
    </comment>
    <comment ref="A28" authorId="2" shapeId="0" xr:uid="{322B0BB0-55CC-458A-84F4-AA428A6158E7}">
      <text>
        <r>
          <rPr>
            <sz val="9"/>
            <color indexed="81"/>
            <rFont val="Tahoma"/>
            <family val="2"/>
          </rPr>
          <t>En este campo se diligencia el nombre de la actividad del proyecto que se reportó con rezago en su cumplimiento físico en la vigencia anterior</t>
        </r>
      </text>
    </comment>
    <comment ref="B28" authorId="2" shapeId="0" xr:uid="{CF98F801-6CB5-4333-81C0-226FD9982DF4}">
      <text>
        <r>
          <rPr>
            <sz val="9"/>
            <color indexed="81"/>
            <rFont val="Tahoma"/>
            <family val="2"/>
          </rPr>
          <t>Se diligencia el rezago reportado al corte de diciembre de la vigencia anterior</t>
        </r>
      </text>
    </comment>
    <comment ref="A33" authorId="2" shapeId="0" xr:uid="{8EFF6EDB-C8B4-4708-AFDB-02495B5DD7A0}">
      <text>
        <r>
          <rPr>
            <sz val="9"/>
            <color indexed="81"/>
            <rFont val="Tahoma"/>
            <family val="2"/>
          </rPr>
          <t>En este campo se diligencia el nombre de la actividad del proyecto de inversión</t>
        </r>
      </text>
    </comment>
    <comment ref="B33" authorId="2" shapeId="0" xr:uid="{368AD825-8DBC-4DE4-AC8A-56E249CF937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EFE5DD5-E099-4A45-AEFC-092CAF54A74D}">
      <text>
        <r>
          <rPr>
            <sz val="9"/>
            <color indexed="81"/>
            <rFont val="Tahoma"/>
            <family val="2"/>
          </rPr>
          <t>Se diligencia la programación mensual de la actividad proyecto de inversión</t>
        </r>
      </text>
    </comment>
    <comment ref="A39" authorId="2" shapeId="0" xr:uid="{A704C582-DAED-4F4D-BBD3-9E9570431392}">
      <text>
        <r>
          <rPr>
            <sz val="9"/>
            <color indexed="81"/>
            <rFont val="Tahoma"/>
            <family val="2"/>
          </rPr>
          <t>En este campo se diligencia el nombre de la tarea definida para la gestión de cumplimiento de la actividad del proyecto de inversión</t>
        </r>
      </text>
    </comment>
    <comment ref="B39" authorId="2" shapeId="0" xr:uid="{2539E937-8ADD-462E-BBAA-E7C4245E3C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3" shapeId="0" xr:uid="{AE36AD71-3A6A-427D-B0B0-73ECD866C0B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ponderaciones deben ir sin decimales, por favor ajustar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15D0ACD4-B354-488F-A1B5-726AEB8D52C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5FEFD07-6D2D-4A5A-B607-25AD18A3013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CEF451D-80D4-4E47-BCA3-2D0F7DD99C6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EEA7BE73-A5B8-437D-B345-F755A03AA0E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F7BAB52E-2A1E-4F8C-89AF-268C65144C8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8788E06E-1A11-4113-874A-3020EC659C8D}">
      <text>
        <r>
          <rPr>
            <sz val="9"/>
            <color indexed="81"/>
            <rFont val="Tahoma"/>
            <family val="2"/>
          </rPr>
          <t>En este campo se diligencia el nombre de la actividad del proyecto de inversión</t>
        </r>
      </text>
    </comment>
    <comment ref="A21" authorId="0" shapeId="0" xr:uid="{832D94CE-A32A-4203-87BF-13A5DE3134D0}">
      <text>
        <r>
          <rPr>
            <sz val="9"/>
            <color indexed="81"/>
            <rFont val="Tahoma"/>
            <family val="2"/>
          </rPr>
          <t>Valor de la reserva constituida al inicio de la vigencia</t>
        </r>
      </text>
    </comment>
    <comment ref="AD21" authorId="0" shapeId="0" xr:uid="{29A389BC-B1B0-4942-8153-F82141F114AD}">
      <text>
        <r>
          <rPr>
            <sz val="9"/>
            <color indexed="81"/>
            <rFont val="Tahoma"/>
            <family val="2"/>
          </rPr>
          <t>Ajustar las sumatorias en las formulas de compromisos y giros según el periodo según corresponda</t>
        </r>
      </text>
    </comment>
    <comment ref="A22" authorId="0" shapeId="0" xr:uid="{12F5EDE8-3E2E-41CC-AD16-A082531F4E97}">
      <text>
        <r>
          <rPr>
            <sz val="9"/>
            <color indexed="81"/>
            <rFont val="Tahoma"/>
            <family val="2"/>
          </rPr>
          <t>Programación de acuerdo de desempleño en la ejecución de giros para cada mes de la vigencia.</t>
        </r>
      </text>
    </comment>
    <comment ref="A23" authorId="0" shapeId="0" xr:uid="{345103E1-C1C9-4A79-9C73-F0AB21F32947}">
      <text>
        <r>
          <rPr>
            <sz val="9"/>
            <color indexed="81"/>
            <rFont val="Tahoma"/>
            <family val="2"/>
          </rPr>
          <t>Liberaciones de reservas realizadas en cada mes de la vigencia.</t>
        </r>
      </text>
    </comment>
    <comment ref="A24" authorId="0" shapeId="0" xr:uid="{3E37B810-B0AA-4904-AB77-1CE9AFF5A416}">
      <text>
        <r>
          <rPr>
            <sz val="9"/>
            <color indexed="81"/>
            <rFont val="Tahoma"/>
            <family val="2"/>
          </rPr>
          <t>Reserva definitiva despues de liberaciones.</t>
        </r>
      </text>
    </comment>
    <comment ref="A25" authorId="0" shapeId="0" xr:uid="{18DE0FA5-034F-4D7B-B549-E9CAAAA50C62}">
      <text>
        <r>
          <rPr>
            <sz val="9"/>
            <color indexed="81"/>
            <rFont val="Tahoma"/>
            <family val="2"/>
          </rPr>
          <t>Ejecución de los giros de la reserva para mes</t>
        </r>
      </text>
    </comment>
    <comment ref="A28" authorId="2" shapeId="0" xr:uid="{BC083374-6E51-45C8-A969-F5BF3447CA1A}">
      <text>
        <r>
          <rPr>
            <sz val="9"/>
            <color indexed="81"/>
            <rFont val="Tahoma"/>
            <family val="2"/>
          </rPr>
          <t>En este campo se diligencia el nombre de la actividad del proyecto que se reportó con rezago en su cumplimiento físico en la vigencia anterior</t>
        </r>
      </text>
    </comment>
    <comment ref="B28" authorId="2" shapeId="0" xr:uid="{B78347BE-085D-46EE-82C0-641E7DDBE1A7}">
      <text>
        <r>
          <rPr>
            <sz val="9"/>
            <color indexed="81"/>
            <rFont val="Tahoma"/>
            <family val="2"/>
          </rPr>
          <t>Se diligencia el rezago reportado al corte de diciembre de la vigencia anterior</t>
        </r>
      </text>
    </comment>
    <comment ref="A33" authorId="2" shapeId="0" xr:uid="{C0A026B8-6CB9-4E74-A0AD-69F15EB1C5BC}">
      <text>
        <r>
          <rPr>
            <sz val="9"/>
            <color indexed="81"/>
            <rFont val="Tahoma"/>
            <family val="2"/>
          </rPr>
          <t>En este campo se diligencia el nombre de la actividad del proyecto de inversión</t>
        </r>
      </text>
    </comment>
    <comment ref="B33" authorId="2" shapeId="0" xr:uid="{D3A4BE87-E8B3-4DCD-A3AA-9F5E376732C8}">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8386CEEC-6761-4B5B-83F3-AB63B542F703}">
      <text>
        <r>
          <rPr>
            <sz val="9"/>
            <color indexed="81"/>
            <rFont val="Tahoma"/>
            <family val="2"/>
          </rPr>
          <t>Se diligencia la programación mensual de la actividad proyecto de inversión</t>
        </r>
      </text>
    </comment>
    <comment ref="A39" authorId="2" shapeId="0" xr:uid="{4CFC5FFA-1FE1-46A3-9EE0-2167FB3A4585}">
      <text>
        <r>
          <rPr>
            <sz val="9"/>
            <color indexed="81"/>
            <rFont val="Tahoma"/>
            <family val="2"/>
          </rPr>
          <t>En este campo se diligencia el nombre de la tarea definida para la gestión de cumplimiento de la actividad del proyecto de inversión</t>
        </r>
      </text>
    </comment>
    <comment ref="B39" authorId="2" shapeId="0" xr:uid="{6A45220C-E713-4F51-9BC8-9DD0EB4F3FB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<sst xmlns="http://schemas.openxmlformats.org/spreadsheetml/2006/main" count="2470" uniqueCount="602">
  <si>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</si>
  <si>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</si>
  <si>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</si>
  <si>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</si>
  <si>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</si>
  <si>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</si>
  <si>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</si>
  <si>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</si>
  <si>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</si>
  <si>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</si>
  <si>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</si>
  <si>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</si>
  <si>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</si>
  <si>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</si>
  <si>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</si>
  <si>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</si>
  <si>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</si>
  <si>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</si>
  <si>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</si>
  <si>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</si>
  <si>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</si>
  <si>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</si>
  <si>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</si>
  <si>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</si>
  <si>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</si>
  <si>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</si>
  <si>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</si>
  <si>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</si>
  <si>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</si>
  <si>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</si>
  <si>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</si>
  <si>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</si>
  <si>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</si>
  <si>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</si>
  <si>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</si>
  <si>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</si>
  <si>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</si>
  <si>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</si>
  <si>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</si>
  <si>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</si>
  <si>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</si>
  <si>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</si>
  <si>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</si>
  <si>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</si>
  <si>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</si>
  <si>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</si>
  <si>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</si>
  <si>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</si>
  <si>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</si>
  <si>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</si>
  <si>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</si>
  <si>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</si>
  <si>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</si>
  <si>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</si>
  <si>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</si>
  <si>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</si>
  <si>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</si>
  <si>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</si>
  <si>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</si>
  <si>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</si>
  <si>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</si>
  <si>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</si>
  <si>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</si>
  <si>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</si>
  <si>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</si>
  <si>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</si>
  <si>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</si>
  <si>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</si>
  <si>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</si>
  <si>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</si>
  <si>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</si>
  <si>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</si>
  <si>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</si>
  <si>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</si>
  <si>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</si>
  <si>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</si>
  <si>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</si>
  <si>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</si>
  <si>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</si>
  <si>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</si>
  <si>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</si>
  <si>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</si>
  <si>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</si>
  <si>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</si>
  <si>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</si>
  <si>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</si>
  <si>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</si>
  <si>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</si>
  <si>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</si>
  <si>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</si>
  <si>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</si>
  <si>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</si>
  <si>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</si>
  <si>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</si>
  <si>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</si>
  <si>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</si>
  <si>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</si>
  <si>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</si>
  <si>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</si>
  <si>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</si>
  <si>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</si>
  <si>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</si>
  <si>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</si>
  <si>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</si>
  <si>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</si>
  <si>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</si>
  <si>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</si>
  <si>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</si>
  <si>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</si>
  <si>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</si>
  <si>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</si>
  <si>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</si>
  <si>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</si>
  <si>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</si>
  <si>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</si>
  <si>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</si>
  <si>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</si>
  <si>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</si>
  <si>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</si>
  <si>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</si>
  <si>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</si>
  <si>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</si>
  <si>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</si>
  <si>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</si>
  <si>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</si>
  <si>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</si>
  <si>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</si>
  <si>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</si>
  <si>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</si>
  <si>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</si>
  <si>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</si>
  <si>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</si>
  <si>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</si>
  <si>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</si>
  <si>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</si>
  <si>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</si>
  <si>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</si>
  <si>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</si>
  <si>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</si>
  <si>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</si>
  <si>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</si>
  <si>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</si>
  <si>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</si>
  <si>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</si>
  <si>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</si>
  <si>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</si>
  <si>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</si>
  <si>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</si>
  <si>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</si>
  <si>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</si>
  <si>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</si>
  <si>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</si>
  <si>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</si>
  <si>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</si>
  <si>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</si>
  <si>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</si>
  <si>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</si>
  <si>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</si>
  <si>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</si>
  <si>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</si>
  <si>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</si>
  <si>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</si>
  <si>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</si>
  <si>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</si>
  <si>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</si>
  <si>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</si>
  <si>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</si>
  <si>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</si>
  <si>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</si>
  <si>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</si>
  <si>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</si>
  <si>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</si>
  <si>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</si>
  <si>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</si>
  <si>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</si>
  <si>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</si>
  <si>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</si>
  <si>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</si>
  <si>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</si>
  <si>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</si>
  <si>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</si>
  <si>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</si>
  <si>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</si>
  <si>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</si>
  <si>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</si>
  <si>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</si>
  <si>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</si>
  <si>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</si>
  <si>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</si>
  <si>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</si>
  <si>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</si>
  <si>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</si>
  <si>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</si>
  <si>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</si>
  <si>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</si>
  <si>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</si>
  <si>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</si>
  <si>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</si>
  <si>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</si>
  <si>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</si>
  <si>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</si>
  <si>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</si>
  <si>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</si>
  <si>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</si>
  <si>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</si>
  <si>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</si>
  <si>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</si>
  <si>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</si>
  <si>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</si>
  <si>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</si>
  <si>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</si>
  <si>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</si>
  <si>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</si>
  <si>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</si>
  <si>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</si>
  <si>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</si>
  <si>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</si>
  <si>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</si>
  <si>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</si>
  <si>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</si>
  <si>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</si>
  <si>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</si>
  <si>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EXPLICACIÓN: En este campo se deberá diligenciar lo relacionando a los logros y avances del mes en coherencia con lo registrado en el avance cuantitativo de la actividad (Columnas D a la O)</t>
  </si>
  <si>
    <t>EXPLICACIÓN: En este campo se deberá diligenciar lo relacionando a los logros y avances acumulados a la fecha del reporte en coherencia con lo registrado en el avance cuantitativo de la actividad (Columnas P)</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</si>
  <si>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</si>
  <si>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</si>
  <si>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</si>
  <si>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</si>
  <si>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</si>
  <si>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</si>
  <si>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</si>
  <si>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</si>
  <si>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</si>
  <si>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</si>
  <si>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</si>
  <si>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</si>
  <si>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</si>
  <si>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</si>
  <si>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</si>
  <si>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</si>
  <si>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</si>
  <si>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</si>
  <si>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</si>
  <si>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</si>
  <si>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</si>
  <si>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</si>
  <si>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</si>
  <si>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</si>
  <si>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</si>
  <si>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</si>
  <si>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</si>
  <si>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</si>
  <si>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</si>
  <si>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</si>
  <si>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</si>
  <si>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</si>
  <si>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</si>
  <si>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</si>
  <si>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</si>
  <si>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</si>
  <si>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</si>
  <si>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</si>
  <si>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</si>
  <si>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</si>
  <si>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</si>
  <si>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</si>
  <si>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</si>
  <si>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</si>
  <si>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</si>
  <si>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</si>
  <si>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</si>
  <si>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</si>
  <si>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</si>
  <si>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</si>
  <si>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</si>
  <si>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</si>
  <si>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</si>
  <si>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</si>
  <si>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</si>
  <si>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</si>
  <si>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</si>
  <si>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</si>
  <si>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</si>
  <si>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</si>
  <si>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</si>
  <si>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</si>
  <si>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</si>
  <si>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</si>
  <si>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</si>
  <si>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</si>
  <si>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</si>
  <si>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</si>
  <si>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</si>
  <si>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</si>
  <si>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</si>
  <si>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</si>
  <si>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</si>
  <si>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</si>
  <si>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</si>
  <si>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</si>
  <si>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</si>
  <si>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</si>
  <si>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</si>
  <si>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</si>
  <si>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</si>
  <si>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</si>
  <si>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</si>
  <si>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</si>
  <si>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</si>
  <si>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</si>
  <si>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</si>
  <si>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</si>
  <si>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</si>
  <si>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</si>
  <si>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</si>
  <si>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</si>
  <si>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</si>
  <si>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</si>
  <si>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</si>
  <si>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</si>
  <si>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</si>
  <si>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</si>
  <si>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</si>
  <si>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</si>
  <si>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</si>
  <si>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</si>
  <si>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</si>
  <si>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</si>
  <si>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</si>
  <si>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</si>
  <si>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</si>
  <si>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</si>
  <si>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</si>
  <si>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</si>
  <si>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</si>
  <si>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</si>
  <si>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</si>
  <si>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</si>
  <si>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</si>
  <si>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</si>
  <si>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</si>
  <si>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</si>
  <si>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</si>
  <si>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</si>
  <si>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</si>
  <si>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</si>
  <si>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</si>
  <si>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</si>
  <si>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</si>
  <si>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</si>
  <si>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</si>
  <si>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</si>
  <si>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</si>
  <si>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</si>
  <si>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</si>
  <si>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</si>
  <si>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</si>
  <si>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</si>
  <si>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</si>
  <si>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</si>
  <si>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</si>
  <si>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</si>
  <si>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</si>
  <si>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</si>
  <si>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</si>
  <si>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</si>
  <si>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</si>
  <si>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</si>
  <si>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</si>
  <si>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</si>
  <si>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</si>
  <si>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</si>
  <si>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</si>
  <si>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</si>
  <si>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</si>
  <si>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</si>
  <si>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</si>
  <si>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Operar 6 Casas Refugio que incorporen el enfoque diferencial para la atención de mujeres víctimas de violencias de género y sus personas a cargo, incluyendo una casa para mujeres rurales y campesinas y un modelo intermedio</t>
  </si>
  <si>
    <t>Realizar la supervisión administrativa, financiera y contable de las Casas Refugio en operación.</t>
  </si>
  <si>
    <t>Brindar lineamientos técnicos a los operadores de las Casas Refugio para la implementación de los diferentes modelos de atención.</t>
  </si>
  <si>
    <t>Brindar lineamientos técnicos a los operadores de las Casas Refugio para la implementación de los diferentes modelos de atención y la aplicación del enfoque diferencial.</t>
  </si>
  <si>
    <t>Realizar la atención al 100% de personas (mujeres víctimas de violencias de género y sus personas a cargo) que son acogidas en Casas Refugio.</t>
  </si>
  <si>
    <t>Tramitar las solicitudes de cupo recibidas en el correo institucional de la Estrategia de Casas Refugio.</t>
  </si>
  <si>
    <t>Brindar acogida a las mujeres víctimas de violencias de género y sus personas a cargo que cumplen con los criterios para su ingreso a las Casa Refugio.</t>
  </si>
  <si>
    <t>Brindar 3.150 atenciones psico-jurídicas efectivas en emergencia a través de la MóvilMujer, fortaleciendo la respuesta de gestión, atención y transferencia de voz en urgencia- emergencia de los incidentes asociados a la Agencia Muj</t>
  </si>
  <si>
    <t>Brindar atención psico-jurídica en emergencia a través de la MóvilMujer en los incidentes asociados por parte del Número Único de Seguridad y Emergencias – NUSE 123.</t>
  </si>
  <si>
    <t>Realizar 157.500 atenciones efectivas a través de los diferentes canales de atención de la Línea Púrpura Distrital y los casos gestionados y analizados en el marco de la integración con el NUSE 123</t>
  </si>
  <si>
    <t xml:space="preserve">Brindar orientación psicosocial y con elementos socio jurídicos, así como información en la ruta de atención a mujeres víctimas de violencias a través de la Línea Púrpura Distrital "Mujeres que escuchan mujeres". </t>
  </si>
  <si>
    <t>Realizar seguimientos efectivos a mujeres víctimas de violencias con posible riesgo de feminicidio a través de la Línea Púrpura Distrital "Mujeres que Escuchan Mujeres"</t>
  </si>
  <si>
    <t xml:space="preserve">Fortalecer la respuesta de gestión, atención y transferencia de voz en urgencia- emergencia de los incidentes asociados a la Agencia Muj por parte del Número Único de Seguridad y Emergencias – NUSE 123. </t>
  </si>
  <si>
    <t>Realizar 3.500 acciones de atención, acceso a la justicia y articulación interinstitucional a casos de mujeres valoradas  para prevenir el riesgo de feminicidio en la ciudad</t>
  </si>
  <si>
    <t>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</si>
  <si>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Brindar acompañamiento psicosocial a las víctimas indirectas de feminicidio de las que tenga conocimiento y datos de contacto la Secretaría Distrital de la Mujer, y según su voluntariedad</t>
  </si>
  <si>
    <t>Articular acciones interinstitucionales que favorezcan la atención, protección y acceso a la justicia de las mujeres en riesgo de feminicidio y de las víctimas indirectas del delito</t>
  </si>
  <si>
    <t>Brindar 4.200 atenciones y seguimientos psicosociales a los casos de mujeres víctimas de violencias en el contexto intrafamiliar y en el marco de relaciones de pareja y expareja remitidos</t>
  </si>
  <si>
    <t>Facilitar atención y seguimiento psicosocial, a partir de la capacidad móvil de las profesionales, en casos de violencia contra las mujeres en el contexto intrafamiliar, y en el marco de relaciones de pareja y expareja</t>
  </si>
  <si>
    <t>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</si>
  <si>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2.940 atenciones y seguimientos psico-jurídicos a los casos de mujeres víctimas de violencia en el espacio y el transporte público remitidos</t>
  </si>
  <si>
    <t>Facilitar atención y seguimiento psico- jurídico en casos de violencia contra las mujeres en el espacio y el transporte público</t>
  </si>
  <si>
    <t>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</si>
  <si>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8.400 atenciones  y seguimientos socio-jurídicos a las mujeres víctimas de violencias que ingresan a las instituciones prestadoras de salud públicas -IPS- y fortalecer las capacidades técnicas del sector salud</t>
  </si>
  <si>
    <t>Brindar atención socio-jurídica a las mujeres víctimas de violencias que ingresan a las instituciones prestadoras de salud públicas -IPS- y que son reportadas a la Estrategia en Hospitales, priorizando los casos de violencia sexual y riesgo de feminicidio</t>
  </si>
  <si>
    <t>Fortalecer las capacidades técnicas del sector salud para que, en el marco de sus competencias, garanticen la atención integral a las mujeres víctimas de violencias y activen las rutas de acceso a la justicia y protección</t>
  </si>
  <si>
    <t>Fortalecer y transversalizar los 4 componentes del Sistema SOFIA con la implementación y coordinación de acciones en el ámbito distrital</t>
  </si>
  <si>
    <t xml:space="preserve">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</si>
  <si>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</si>
  <si>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Brindar asistencia técnica para el desarrollo de acciones de fortalecimiento de los componentes del Sistema SOFIA</t>
  </si>
  <si>
    <t>Dinamizar 20 Consejos y Planes Locales de seguridad para las Mujeres en las 20 localidades de Bogotá.</t>
  </si>
  <si>
    <t>Articular y coordinar con las Alcaldías Locales el desarrollo técnico y operativo de las sesiones de los Consejos Locales de Seguridad para las Mujeres.</t>
  </si>
  <si>
    <t>Dinamizar el diseño, implementación y seguimiento de las acciones incluidas en los Planes Locales de Seguridad para las Mujeres.</t>
  </si>
  <si>
    <t xml:space="preserve">Liderar, articular y dinamizar acciones de prevención de violencias contra las mujeres en el espacio público. </t>
  </si>
  <si>
    <t>Liderar, articular y dinamizar acciones para la prevención del delito de feminicidio.</t>
  </si>
  <si>
    <t xml:space="preserve">Articular, dinamizar y participar en jornadas territoriales para la garantía de los derechos humanos de las mujeres. </t>
  </si>
  <si>
    <t>Número de reuniones de supervisión administrativa, financiera, contable con los operadores de las Casas Refugio</t>
  </si>
  <si>
    <t>Número de reuniones de supervisión y lineamientos técnicos con los operadores de Casa Refugio</t>
  </si>
  <si>
    <t xml:space="preserve">Número de reuniones de supervisión y lineamientos técnicos con los operadores de las Casas Refugio y gestiones para la impementación del enfoque diferencial </t>
  </si>
  <si>
    <t>Número de reuniones de supervisión y lineamientos técnicos generales y con enfoque diferencial con los operadores de Casa Refugio.</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</si>
  <si>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</si>
  <si>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</si>
  <si>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
  </si>
  <si>
    <t>Dirección de Eliminación de Violencias contra las Mujeres y Acceso a la Justicia</t>
  </si>
  <si>
    <t>Mensual</t>
  </si>
  <si>
    <t>Simisional</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</si>
  <si>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</si>
  <si>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</si>
  <si>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</si>
  <si>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</si>
  <si>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</si>
  <si>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</si>
  <si>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</si>
  <si>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2.Atenciones efectivas a través de la Línea Púrpura Distrital</t>
  </si>
  <si>
    <t>Sumatoria del número de atenciones efectivas a través de la Línea Púrpura Distrital</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</si>
  <si>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</si>
  <si>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</si>
  <si>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</si>
  <si>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</si>
  <si>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</si>
  <si>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</si>
  <si>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</si>
  <si>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</si>
  <si>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Sumatoria del número total de personas acogidas en las tres modalidades de Casa Refugio (mujeres víctimas de violencia y personas a cargo), según el reporte generado por Simisional y las matrices internas del equipo</t>
  </si>
  <si>
    <t>Número de solicitudes de cupo recibidas para la acogida en Casas Refugio</t>
  </si>
  <si>
    <t>Número de solicitudes de cupo tramitadas que cumplieron los criterios de ingreso para la acogida en Casas Refugio</t>
  </si>
  <si>
    <t>Número total de mujeres víctimas de violencias de género y sus personas a cargo, acogidas y atendidas en los tres modelos de atención de la Estrategia Casas Refugio</t>
  </si>
  <si>
    <t>Número de personas acogidas en el modelo de atención tradicional de Casas Refugio que cumplen los criterios de ingreso</t>
  </si>
  <si>
    <t>Número de personas acogidas en el modelo de atención intermedio de Casas Refugio que cumplen los criterios de ingreso</t>
  </si>
  <si>
    <t>Número de personas acogidas en el modelo de atención rural de Casas Refugio que cumplen los criterios de ingreso</t>
  </si>
  <si>
    <t>Número total de intervenciones brindadas a las mujeres a través de la Línea Púrpura Distrital "Mujeres que escuchan mujeres"</t>
  </si>
  <si>
    <t>Número de seguimientos efectivos a mujeres mediante la LPD realizados (Bogotá y alertantes)</t>
  </si>
  <si>
    <t>Número de seguimientos a llamadas desde la LPD realizados.</t>
  </si>
  <si>
    <t>Número de incidentes contestados, analizados o gestionados</t>
  </si>
  <si>
    <t>Número de incidentes direccionados para atención en urgencia o post-emergencia</t>
  </si>
  <si>
    <t xml:space="preserve">Número de casos recepcionados y gestionados </t>
  </si>
  <si>
    <t>Número total de orientaciones psico-jurídicas efectivas</t>
  </si>
  <si>
    <t>Número de casos gestionados con Contacto Inicial fallido.</t>
  </si>
  <si>
    <t>Número de mujeres en posible riesgo de feminicidio con registros de seguimiento sociojurídico y psicosocial en el marco del Sistema Articulado de Alertas Tempranas (SAAT).</t>
  </si>
  <si>
    <t>Número de víctimas indirectas de feminicidio con acompañamiento psicosocial en el marco del Sistema Articulado de Alertas Tempranas (SAAT).</t>
  </si>
  <si>
    <t>Número de comunicados o solicitudes de articulación interinstitucional a favor de las mujeres en riesgo de feminicidio y de las víctimas indirectas del delito en el marco del Sistema Articulado de Alertas Tempranas</t>
  </si>
  <si>
    <t xml:space="preserve">Número de atenciones psicosociales efectivas facilitadas por las Duplas </t>
  </si>
  <si>
    <t xml:space="preserve">Número de atenciones psico- jurídicas efectivas facilitadas por las Duplas </t>
  </si>
  <si>
    <t>Número de sesiones de trabajo en prevención y atención a las violencias contra las mujeres en el espacio y el transporte público realizadas</t>
  </si>
  <si>
    <t>Número de atenciones socio-jurídica brindadas a mujeres víctimas de violencias que ingresan a las instituciones prestadoras de salud públicas -IPS- y que son reportadas a la Estrategia en Hospitales, priorizando los casos de violencia sexual y riesgo de feminicidio</t>
  </si>
  <si>
    <t>Número de jornadas de fortalecimiento de capacidades técnicas del sector salud para que, en el marco de sus competencias, garanticen la atención integral a las mujeres víctimas de violencias y activen las rutas de acceso a la justicia y protección</t>
  </si>
  <si>
    <t>Número de Consejos Locales de Seguridad para las Mujeres realizados</t>
  </si>
  <si>
    <t>Número de mesas de trabajo con las entidades locales para la concertación y seguimiento de los Planes Locales de Seguridad para las Mujeres realizadas</t>
  </si>
  <si>
    <t>Número de actividades de prevención de violencias contra las muejres en el espacio y transporte público realizadas</t>
  </si>
  <si>
    <t>Número de actividades de prevención del delito de feminicidio realizadas</t>
  </si>
  <si>
    <t>Número de jornadas para para la garantía de los derechos humanos de las mujeres realizadas</t>
  </si>
  <si>
    <t>Sumatoria del número de reuniones de supervisión administrativa, financiera, contable con los operadores de las Casas Refugio</t>
  </si>
  <si>
    <t>Sumatoria del número de reuniones de supervisión y lineamientos técnicos con los operadores de Casa Refugio</t>
  </si>
  <si>
    <t xml:space="preserve">Sumatoria del número de reuniones de supervisión y lineamientos técnicos con los operadores de las Casas Refugio y gestiones para la impementación del enfoque diferencial </t>
  </si>
  <si>
    <t>Sumatoria del número de reuniones de supervisión y lineamientos técnicos generales y con enfoque diferencial con los operadores de Casa Refugio.</t>
  </si>
  <si>
    <t>Sumatoria del número de solicitudes de cupo recibidas para la acogida en Casas Refugio</t>
  </si>
  <si>
    <t>Sumatoria del número de solicitudes de cupo tramitadas que cumplieron los criterios de ingreso para la acogida en Casas Refugio</t>
  </si>
  <si>
    <t>Sumatoria del número total de mujeres víctimas de violencias de género y sus personas a cargo, acogidas y atendidas en los tres modelos de atención de la Estrategia Casas Refugio</t>
  </si>
  <si>
    <t>Sumatoria del número de personas acogidas en el modelo de atención tradicional de Casas Refugio que cumplen los criterios de ingreso</t>
  </si>
  <si>
    <t>Sumatoria del número de personas acogidas en el modelo de atención intermedio de Casas Refugio que cumplen los criterios de ingreso</t>
  </si>
  <si>
    <t>Sumatoria del número de personas acogidas en el modelo de atención rural de Casas Refugio que cumplen los criterios de ingreso</t>
  </si>
  <si>
    <t>Sumatoria del número total de intervenciones brindadas a las mujeres a través de la Línea Púrpura Distrital "Mujeres que escuchan mujeres"</t>
  </si>
  <si>
    <t>Sumatoria del Número de seguimientos efectivos a mujeres mediante la LPD realizados (Bogotá y alertantes)</t>
  </si>
  <si>
    <t>Sumatoria del número de seguimientos a llamadas desde la LPD realizados.</t>
  </si>
  <si>
    <t>Sumatoria del Número de incidentes contestados, analizados o gestionados</t>
  </si>
  <si>
    <t>Sumatoria del Número de incidentes direccionados para atención en urgencia o post-emergencia</t>
  </si>
  <si>
    <t xml:space="preserve">Sumatoria del Número de casos recepcionados y gestionados </t>
  </si>
  <si>
    <t>Sumatoria del Número total de orientaciones psico-jurídicas efectivas</t>
  </si>
  <si>
    <t>Sumatoria del Número de casos gestionados con Contacto Inicial fallido.</t>
  </si>
  <si>
    <t>Sumatoria del Número de mujeres en posible riesgo de feminicidio con registros de seguimiento sociojurídico y psicosocial en el marco del Sistema Articulado de Alertas Tempranas (SAAT).</t>
  </si>
  <si>
    <t>Sumatoria del Número de víctimas indirectas de feminicidio con acompañamiento psicosocial en el marco del Sistema Articulado de Alertas Tempranas (SAAT).</t>
  </si>
  <si>
    <t>Sumatoria del Número de comunicados o solicitudes de articulación interinstitucional a favor de las mujeres en riesgo de feminicidio y de las víctimas indirectas del delito en el marco del Sistema Articulado de Alertas Tempranas</t>
  </si>
  <si>
    <t xml:space="preserve">Sumatoria del Número de atenciones psicosociales efectivas facilitadas por las Duplas </t>
  </si>
  <si>
    <t xml:space="preserve">Sumatoria del Número de atenciones psico- jurídicas efectivas facilitadas por las Duplas </t>
  </si>
  <si>
    <t>Sumatoria del Número de sesiones de trabajo en prevención y atención a las violencias contra las mujeres en el espacio y el transporte público realizadas</t>
  </si>
  <si>
    <t>Sumatoria del 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</si>
  <si>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</si>
  <si>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de Consejos Locales de Seguridad para las Mujeres realizados</t>
  </si>
  <si>
    <t>Sumatoria del Número de mesas de trabajo con las entidades locales para la concertación y seguimiento de los Planes Locales de Seguridad para las Mujeres realizadas</t>
  </si>
  <si>
    <t>Sumatoria del Número de actividades de prevención de violencias contra las muejres en el espacio y transporte público realizadas</t>
  </si>
  <si>
    <t>Sumatoria del Número de actividades de prevención del delito de feminicidio realizadas</t>
  </si>
  <si>
    <t>Sumatoria del Número de jornadas para para la garantía de los derechos humanos de las mujeres realizadas</t>
  </si>
  <si>
    <t>A demanda</t>
  </si>
  <si>
    <t>Sumatoria del número total de reuniones de supervisión administrativa, financiera, contable con los operadores de las Casas Refugio</t>
  </si>
  <si>
    <t>Sumatoria del número total de reuniones de supervisión y lineamientos técnicos con los operadores de Casa Refugio</t>
  </si>
  <si>
    <t xml:space="preserve">Sumatoria del número total de reuniones de supervisión y lineamientos técnicos con los operadores de las Casas Refugio y gestiones para la impementación del enfoque diferencial </t>
  </si>
  <si>
    <t>Sumatoria del número total de reuniones de supervisión y lineamientos técnicos generales y con enfoque diferencial con los operadores de Casa Refugio.</t>
  </si>
  <si>
    <t>Sumatoria del número total de solicitudes de cupo recibidas para la acogida en Casas Refugio</t>
  </si>
  <si>
    <t>Sumatoria del número total de solicitudes de cupo tramitadas que cumplieron los criterios de ingreso para la acogida en Casas Refugio</t>
  </si>
  <si>
    <t>Sumatoria del número total de personas acogidas en el modelo de atención tradicional de Casas Refugio que cumplen los criterios de ingreso</t>
  </si>
  <si>
    <t>Sumatoria del número total de personas acogidas en el modelo de atención intermedio de Casas Refugio que cumplen los criterios de ingreso</t>
  </si>
  <si>
    <t>Sumatoria del número total de personas acogidas en el modelo de atención rural de Casas Refugio que cumplen los criterios de ingreso</t>
  </si>
  <si>
    <t>Sumatoria del Número total de seguimientos efectivos a mujeres mediante la LPD realizados (Bogotá y alertantes)</t>
  </si>
  <si>
    <t>Sumatoria del número total de seguimientos a llamadas desde la LPD realizados.</t>
  </si>
  <si>
    <t>Sumatoria del Número total de incidentes contestados, analizados o gestionados</t>
  </si>
  <si>
    <t>Sumatoria del Número total de incidentes direccionados para atención en urgencia o post-emergencia</t>
  </si>
  <si>
    <t xml:space="preserve">Sumatoria del Número total de casos recepcionados y gestionados </t>
  </si>
  <si>
    <t>Sumatoria del Número total de casos gestionados con Contacto Inicial fallido.</t>
  </si>
  <si>
    <t>Sumatoria del Número total de mujeres en posible riesgo de feminicidio con registros de seguimiento sociojurídico y psicosocial en el marco del Sistema Articulado de Alertas Tempranas (SAAT).</t>
  </si>
  <si>
    <t>Sumatoria del Número total de víctimas indirectas de feminicidio con acompañamiento psicosocial en el marco del Sistema Articulado de Alertas Tempranas (SAAT).</t>
  </si>
  <si>
    <t>Sumatoria del Número total de comunicados o solicitudes de articulación interinstitucional a favor de las mujeres en riesgo de feminicidio y de las víctimas indirectas del delito en el marco del Sistema Articulado de Alertas Tempranas</t>
  </si>
  <si>
    <t xml:space="preserve">Sumatoria del Número total de atenciones psicosociales efectivas facilitadas por las Duplas </t>
  </si>
  <si>
    <t xml:space="preserve">Sumatoria del Número total de seguimientos desarrolladas por las Duplas </t>
  </si>
  <si>
    <t xml:space="preserve">Sumatoria del Número de seguimientos desarrolladas por las Duplas </t>
  </si>
  <si>
    <t xml:space="preserve">Número de seguimientos desarrolladas por las Duplas </t>
  </si>
  <si>
    <t xml:space="preserve">Sumatoria del Número total  de atenciones psico- jurídicas efectivas facilitadas por las Duplas </t>
  </si>
  <si>
    <t>Sumatoria del Númerototal  de sesiones de trabajo en prevención y atención a las violencias contra las mujeres en el espacio y el transporte público realizadas</t>
  </si>
  <si>
    <t>Sumatoria del Númerototal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</si>
  <si>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total  de jornadas de fortalecimiento de capacidades técnicas del sector salud para que, en el marco de sus competencias, garanticen la atención integral a las mujeres víctimas de violencias y activen las rutas de acceso a la justicia y protección</t>
  </si>
  <si>
    <t>Sumatoria del Número total de Consejos Locales de Seguridad para las Mujeres realizados</t>
  </si>
  <si>
    <t>Sumatoria del Número total de mesas de trabajo con las entidades locales para la concertación y seguimiento de los Planes Locales de Seguridad para las Mujeres realizadas</t>
  </si>
  <si>
    <t>Sumatoria del Número total de actividades de prevención de violencias contra las muejres en el espacio y transporte público realizadas</t>
  </si>
  <si>
    <t>Sumatoria del Número total  de actividades de prevención del delito de feminicidio realizadas</t>
  </si>
  <si>
    <t>Sumatoria del Número total  de jornadas para para la garantía de los derechos humanos de las mujeres realizadas</t>
  </si>
  <si>
    <t>Reportes equipo Casa Refugio</t>
  </si>
  <si>
    <t>Reporte equipo AnegciaMuj</t>
  </si>
  <si>
    <t>Reporte equipo SAAT</t>
  </si>
  <si>
    <t>Reporte equipo Hospitales</t>
  </si>
  <si>
    <t>Reporte equipo Sofia Local</t>
  </si>
  <si>
    <t>X</t>
  </si>
  <si>
    <t>1. Realizar la supervisión administrativa, financiera y contable de las Casas Refugio en operación.</t>
  </si>
  <si>
    <t>2. Brindar lineamientos técnicos a los operadores de las Casas Refugio para la implementación de los diferentes modelos de atención.</t>
  </si>
  <si>
    <t>3. Brindar lineamientos técnicos a los operadores de las Casas Refugio y gestionar acciones para la implementación del enfoque diferencial.</t>
  </si>
  <si>
    <t>4. Brindar lineamientos técnicos a los operadores de las Casas Refugio para la implementación de los diferentes modelos de atención y la aplicación del enfoque diferencial.</t>
  </si>
  <si>
    <t>5. Tramitar las solicitudes de cupo recibidas en el correo institucional de la Estrategia de Casas Refugio.</t>
  </si>
  <si>
    <t>6. Brindar acogida a las mujeres víctimas de violencias de género y sus personas a cargo que cumplen con los criterios para su ingreso a las Casa Refugio.</t>
  </si>
  <si>
    <t xml:space="preserve">7. Brindar orientación psicosocial y con elementos socio jurídicos, así como información en la ruta de atención a mujeres víctimas de violencias a través de la Línea Púrpura Distrital "Mujeres que escuchan mujeres". </t>
  </si>
  <si>
    <t>8. Realizar seguimientos efectivos a mujeres víctimas de violencias con posible riesgo de feminicidio a través de la Línea Púrpura Distrital "Mujeres que Escuchan Mujeres"</t>
  </si>
  <si>
    <t xml:space="preserve">9. Fortalecer la respuesta de gestión, atención y transferencia de voz en urgencia- emergencia de los incidentes asociados a la Agencia Muj por parte del Número Único de Seguridad y Emergencias – NUSE 123. </t>
  </si>
  <si>
    <t>10. Brindar atención psico-jurídica en emergencia a través de la MóvilMujer en los incidentes asociados por parte del Número Único de Seguridad y Emergencias – NUSE 123.</t>
  </si>
  <si>
    <t>11.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</si>
  <si>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13. Articular acciones interinstitucionales que favorezcan la atención, protección y acceso a la justicia de las mujeres en riesgo de feminicidio y de las víctimas indirectas del delito</t>
  </si>
  <si>
    <t>12. Brindar acompañamiento psicosocial a las víctimas indirectas de feminicidio de las que tenga conocimiento y datos de contacto la Secretaría Distrital de la Mujer, y según su voluntariedad</t>
  </si>
  <si>
    <t>14. Facilitar atención y seguimiento psicosocial, a partir de la capacidad móvil de las profesionales, en casos de violencia contra las mujeres en el contexto intrafamiliar, y en el marco de relaciones de pareja y expareja</t>
  </si>
  <si>
    <t>15. 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</si>
  <si>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16. Facilitar atención y seguimiento psico- jurídico en casos de violencia contra las mujeres en el espacio y el transporte público</t>
  </si>
  <si>
    <t>17.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</si>
  <si>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18. Brindar atención socio-jurídica a las mujeres víctimas de violencias que ingresan a las instituciones prestadoras de salud públicas -IPS- y que son reportadas a la Estrategia en Hospitales, priorizando los casos de violencia sexual y riesgo de feminicidio</t>
  </si>
  <si>
    <t>19. Fortalecer las capacidades técnicas del sector salud para que, en el marco de sus competencias, garanticen la atención integral a las mujeres víctimas de violencias y activen las rutas de acceso a la justicia y protección</t>
  </si>
  <si>
    <t xml:space="preserve">20.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</si>
  <si>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21.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</si>
  <si>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22. Brindar asistencia técnica para el desarrollo de acciones de fortalecimiento de los componentes del Sistema SOFIA</t>
  </si>
  <si>
    <t>23. Realizar acciones de seguimiento a la implementación de las rutas de atención y protección para mujeres en riesgo o víctimas de los delitos de trata de personas y ataques con agentes químicos</t>
  </si>
  <si>
    <t>24. Articular y coordinar con las Alcaldías Locales el desarrollo técnico y operativo de las sesiones de los Consejos Locales de Seguridad para las Mujeres.</t>
  </si>
  <si>
    <t>25. Dinamizar el diseño, implementación y seguimiento de las acciones incluidas en los Planes Locales de Seguridad para las Mujeres.</t>
  </si>
  <si>
    <t xml:space="preserve">26. Liderar, articular y dinamizar acciones de prevención de violencias contra las mujeres en el espacio público. </t>
  </si>
  <si>
    <t>27. Liderar, articular y dinamizar acciones para la prevención del delito de feminicidio.</t>
  </si>
  <si>
    <t xml:space="preserve">28. Articular, dinamizar y participar en jornadas territoriales para la garantía de los derechos humanos de las mujeres. </t>
  </si>
  <si>
    <t>Contratos suscritos</t>
  </si>
  <si>
    <t>Reportess equipos Sofia Local y Sofia Distrital</t>
  </si>
  <si>
    <t>Brindar lineamientos técnicos a los operadores de las Casas Refugio y gestionar articulaciones//acciones para la implementación del enfoque diferencial.</t>
  </si>
  <si>
    <t>Número de asistencias técnicas realizadas</t>
  </si>
  <si>
    <t>Número de sesiones de espacios de articulación y coordinación acompañados o con desarrollo de secretaría técnica</t>
  </si>
  <si>
    <t xml:space="preserve">Número de servidores (as) sensibilizados </t>
  </si>
  <si>
    <t>Sumatoria del número de servidores (as) sensibilizados</t>
  </si>
  <si>
    <t>Sumatoria del número de sesiones de espacios de articulación y coordinación acompañados o con desarrollo de secretaría técnica</t>
  </si>
  <si>
    <t>Sumatoria del número de asistencias técnicas realizadas</t>
  </si>
  <si>
    <t>A DEMANDA</t>
  </si>
  <si>
    <t>Sumatoria del número de servidores (as) con diferentes modalidades de vinculación, sensibilizados en el reconocimiento y garantía del derecho de las mujeres a una vida libre de violencias, según el reporte interno del equipo Sofia Distrital</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</si>
  <si>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</si>
  <si>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Sumatoria del número de asistencias técnicas para el desarrollo de acciones de fortalecimiento de los componentes del Sistema SOFIA realizadas, según el reporte interno del equipo Sofia Distrital</t>
  </si>
  <si>
    <t>Reportes equipo Sofía Distrital</t>
  </si>
  <si>
    <t>Nombre: Cristian Adrián Villarreal Rincón</t>
  </si>
  <si>
    <t>Cargo: Contratista Dirección de Eliminación de Violencias contra las mujeres y Acceso a la Justicia</t>
  </si>
  <si>
    <t>Nombre: Alexandra Quintero Benavides</t>
  </si>
  <si>
    <t>Cargo Lideresa Proyecto</t>
  </si>
  <si>
    <t>Nombre: Juliana Cortés Guerra</t>
  </si>
  <si>
    <t>Cargo: Gerenta Proyecto</t>
  </si>
  <si>
    <t>Número de casas refugio con operación cualificada en la acogida y atención a mujeres víctimas y sus sistemas familiares con enfoque diferencial.</t>
  </si>
  <si>
    <t xml:space="preserve">Número de casas refugio en operación </t>
  </si>
  <si>
    <t>% de mujeres víctimas de violencias de los casos remitidos por los equipos de atención de la Secretaría Distrital de la Mujer que reciben atención sociojurídica y psicosocial especializada.</t>
  </si>
  <si>
    <t>(# de mujeres víctimas de violencias atendidas/# de mujeres víctimas de violencias remitidas)*100</t>
  </si>
  <si>
    <t>Implementación del modelo de prevención de violencias contra las mujeres en transporte y espacio público.</t>
  </si>
  <si>
    <t>(Sumatoria de acciones ejecutadas para la implementación del modelo de prevención de violencias contra las mujeres en transporte y espacio público /Sumatoria de acciones programadas para la implementación del modelo de prevención de violencias contra las mujeres en transporte y espacio público )</t>
  </si>
  <si>
    <t>Implementar en 6 casas refugio, los servicios con enfoque diferencial, brindando atención a mujeres víctimas de violencia y sus sistemas familiares dependientes. Entre otras, incluyendo una casa para mujeres de la ruralidad y campesinas y, un modelo intermedio.</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</si>
  <si>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</si>
  <si>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Implementar un modelo integral de prevención y atención de violencias contra las mujeres en el transporte público y en el espacio público peatonal para el encuentro, construyendo entornos seguros e incluyentes.</t>
  </si>
  <si>
    <t>Se calcula el número total de casos atendidos de orientación y atención psicosocial y sociojurídica a mujeres víctimas de violencias sobre el número de casos remitidos</t>
  </si>
  <si>
    <t>Se calculan y suman las acciones ejecutadas para la implementación del modelo de prevención de violencias contra las mujeres en transporte y espacio público sobre las programadas en el periodo</t>
  </si>
  <si>
    <t>6. Servicios de prevención, atención y acogida para el fortalecimiento del derecho de las mujeres a una vida libre de violencias</t>
  </si>
  <si>
    <t>Nombre: Carlos Alfonso Gaitán Sánchez</t>
  </si>
  <si>
    <t>Número de seguimientos realizados</t>
  </si>
  <si>
    <t>Sumatoria Número de seguimientos realizados</t>
  </si>
  <si>
    <t>Sumatoria del Número total de seguimientos realizados</t>
  </si>
  <si>
    <t>Realizar acciones de seguimiento a la implementación de las rutas de atención y protección de víctimas de los delitos de trata de personas y ataques con agentes químicos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</si>
</sst>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s>
  <fonts count="4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1"/>
      <color rgb="FFFF0000"/>
      <name val="Arial"/>
      <family val="2"/>
    </font>
    <font>
      <b/>
      <sz val="10"/>
      <name val="Arial"/>
      <family val="2"/>
    </font>
    <font>
      <i/>
      <sz val="11"/>
      <name val="Calibri"/>
      <family val="2"/>
      <scheme val="minor"/>
    </font>
    <font>
      <u/>
      <sz val="11"/>
      <color theme="10"/>
      <name val="Calibri"/>
      <family val="2"/>
      <scheme val="minor"/>
    </font>
    <font>
      <sz val="11"/>
      <name val="Times New Roman"/>
      <family val="1"/>
    </font>
    <font>
      <sz val="10"/>
      <color theme="1"/>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7">
    <xf numFmtId="0" fontId="0" fillId="0" borderId="0"/>
    <xf numFmtId="0" fontId="8" fillId="3" borderId="61" applyNumberFormat="0" applyAlignment="0" applyProtection="0"/>
    <xf numFmtId="49" fontId="10" fillId="0" borderId="0" applyFill="0" applyBorder="0" applyProtection="0">
      <alignment horizontal="left" vertical="center"/>
    </xf>
    <xf numFmtId="0" fontId="11" fillId="4" borderId="62" applyNumberFormat="0" applyFont="0" applyFill="0" applyAlignment="0"/>
    <xf numFmtId="0" fontId="11" fillId="4" borderId="63"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3" fillId="0" borderId="0" applyNumberFormat="0" applyFill="0" applyBorder="0" applyAlignment="0" applyProtection="0"/>
    <xf numFmtId="9" fontId="8" fillId="0" borderId="0" applyFont="0" applyFill="0" applyBorder="0" applyAlignment="0" applyProtection="0"/>
    <xf numFmtId="0" fontId="8" fillId="0" borderId="0"/>
  </cellStyleXfs>
  <cellXfs count="44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7" xfId="0" applyFont="1" applyFill="1" applyBorder="1" applyAlignment="1">
      <alignment horizontal="center" vertical="center"/>
    </xf>
    <xf numFmtId="0" fontId="23" fillId="18" borderId="68"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4" xfId="22" applyFont="1" applyFill="1" applyBorder="1" applyAlignment="1">
      <alignment vertical="center" wrapText="1"/>
    </xf>
    <xf numFmtId="0" fontId="27" fillId="9" borderId="66" xfId="22" applyFont="1" applyFill="1" applyBorder="1" applyAlignment="1">
      <alignment vertical="center" wrapText="1"/>
    </xf>
    <xf numFmtId="0" fontId="27" fillId="9" borderId="67"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5"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3"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40"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49" fontId="41" fillId="10" borderId="3" xfId="0" applyNumberFormat="1" applyFont="1" applyFill="1" applyBorder="1" applyAlignment="1">
      <alignment horizontal="center" vertical="center" wrapText="1"/>
    </xf>
    <xf numFmtId="0" fontId="39" fillId="0" borderId="6" xfId="0" applyFont="1" applyBorder="1" applyAlignment="1">
      <alignment vertical="center"/>
    </xf>
    <xf numFmtId="176" fontId="39" fillId="0" borderId="6" xfId="14" applyNumberFormat="1" applyFont="1" applyBorder="1" applyAlignment="1">
      <alignment vertical="center"/>
    </xf>
    <xf numFmtId="0" fontId="39" fillId="12" borderId="6" xfId="0" applyFont="1" applyFill="1" applyBorder="1" applyAlignment="1">
      <alignment horizontal="center" vertical="center"/>
    </xf>
    <xf numFmtId="175" fontId="38" fillId="11" borderId="6" xfId="15" applyNumberFormat="1" applyFont="1" applyFill="1" applyBorder="1" applyAlignment="1">
      <alignment horizontal="center" vertical="center"/>
    </xf>
    <xf numFmtId="175"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6"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5"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0" fontId="34" fillId="10" borderId="7" xfId="0" applyFont="1" applyFill="1" applyBorder="1" applyAlignment="1">
      <alignment horizontal="center" vertical="center"/>
    </xf>
    <xf numFmtId="0" fontId="34" fillId="10" borderId="0" xfId="0" applyFont="1" applyFill="1" applyAlignment="1">
      <alignment horizontal="center" vertical="center"/>
    </xf>
    <xf numFmtId="0" fontId="34" fillId="10" borderId="10" xfId="0" applyFont="1" applyFill="1" applyBorder="1" applyAlignment="1">
      <alignment horizontal="center" vertical="center"/>
    </xf>
    <xf numFmtId="2" fontId="15" fillId="0" borderId="6" xfId="22" applyNumberFormat="1" applyFont="1" applyBorder="1" applyAlignment="1">
      <alignment horizontal="left" vertical="center" wrapText="1"/>
    </xf>
    <xf numFmtId="2" fontId="42" fillId="0" borderId="6" xfId="22" applyNumberFormat="1" applyFont="1" applyBorder="1" applyAlignment="1">
      <alignment horizontal="left" vertical="center" wrapText="1"/>
    </xf>
    <xf numFmtId="0" fontId="0" fillId="0" borderId="6" xfId="0" applyBorder="1" applyAlignment="1">
      <alignment vertical="center" wrapText="1"/>
    </xf>
    <xf numFmtId="0" fontId="15" fillId="0" borderId="6" xfId="0" applyFont="1" applyBorder="1" applyAlignment="1">
      <alignment horizontal="left" vertical="center" wrapText="1"/>
    </xf>
    <xf numFmtId="9" fontId="34" fillId="10" borderId="3" xfId="28"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168" fontId="19" fillId="0" borderId="6" xfId="11" applyFont="1" applyFill="1" applyBorder="1" applyAlignment="1">
      <alignment horizontal="center" vertical="center" wrapText="1"/>
    </xf>
    <xf numFmtId="0" fontId="19" fillId="0" borderId="6" xfId="0" applyFont="1" applyBorder="1" applyAlignment="1">
      <alignment vertical="center" wrapText="1"/>
    </xf>
    <xf numFmtId="9" fontId="19" fillId="0" borderId="6" xfId="35" applyFont="1" applyFill="1" applyBorder="1" applyAlignment="1">
      <alignment vertical="center" wrapText="1"/>
    </xf>
    <xf numFmtId="9" fontId="44" fillId="9" borderId="6" xfId="35" applyFont="1" applyFill="1" applyBorder="1" applyAlignment="1">
      <alignment vertical="center" wrapText="1"/>
    </xf>
    <xf numFmtId="0" fontId="43" fillId="9" borderId="6" xfId="34" applyNumberFormat="1" applyFill="1" applyBorder="1" applyAlignment="1">
      <alignment vertical="center" wrapText="1"/>
    </xf>
    <xf numFmtId="0" fontId="44" fillId="0" borderId="6" xfId="35" applyNumberFormat="1" applyFont="1" applyFill="1" applyBorder="1" applyAlignment="1">
      <alignment vertical="center" wrapText="1"/>
    </xf>
    <xf numFmtId="9" fontId="43" fillId="9" borderId="6" xfId="34" applyNumberFormat="1" applyFill="1" applyBorder="1" applyAlignment="1">
      <alignment vertical="center" wrapText="1"/>
    </xf>
    <xf numFmtId="0" fontId="44" fillId="9" borderId="6" xfId="28" applyNumberFormat="1" applyFont="1" applyFill="1" applyBorder="1" applyAlignment="1">
      <alignment vertical="center" wrapText="1"/>
    </xf>
    <xf numFmtId="0" fontId="43" fillId="9" borderId="6" xfId="34" applyFill="1" applyBorder="1" applyAlignment="1">
      <alignment vertical="center" wrapText="1"/>
    </xf>
    <xf numFmtId="0" fontId="43" fillId="0" borderId="6" xfId="34" applyNumberFormat="1" applyFill="1" applyBorder="1" applyAlignment="1">
      <alignment vertical="center" wrapText="1"/>
    </xf>
    <xf numFmtId="0" fontId="40" fillId="10" borderId="7" xfId="0" applyFont="1" applyFill="1" applyBorder="1" applyAlignment="1">
      <alignment vertical="center"/>
    </xf>
    <xf numFmtId="0" fontId="40" fillId="10" borderId="0" xfId="0" applyFont="1" applyFill="1" applyAlignment="1">
      <alignment vertical="center"/>
    </xf>
    <xf numFmtId="0" fontId="40" fillId="10" borderId="10" xfId="0" applyFont="1" applyFill="1" applyBorder="1" applyAlignment="1">
      <alignment vertical="center"/>
    </xf>
    <xf numFmtId="0" fontId="36" fillId="0" borderId="0" xfId="0" applyFont="1" applyAlignment="1">
      <alignment vertical="center"/>
    </xf>
    <xf numFmtId="0" fontId="0" fillId="0" borderId="6" xfId="0" applyBorder="1" applyAlignment="1">
      <alignment horizontal="left" vertical="center" wrapText="1"/>
    </xf>
    <xf numFmtId="0" fontId="29" fillId="0" borderId="6" xfId="0" applyFont="1" applyBorder="1" applyAlignment="1">
      <alignment horizontal="right" vertical="center"/>
    </xf>
    <xf numFmtId="0" fontId="44" fillId="0" borderId="6" xfId="0" applyFont="1" applyBorder="1" applyAlignment="1">
      <alignment horizontal="center" vertical="center" wrapText="1"/>
    </xf>
    <xf numFmtId="3" fontId="29" fillId="0" borderId="6" xfId="0" applyNumberFormat="1" applyFont="1" applyBorder="1" applyAlignment="1">
      <alignment vertical="center"/>
    </xf>
    <xf numFmtId="0" fontId="26" fillId="0" borderId="6" xfId="0" applyFont="1" applyBorder="1" applyAlignment="1">
      <alignment horizontal="center" vertical="center" wrapText="1"/>
    </xf>
    <xf numFmtId="9" fontId="27" fillId="0" borderId="3" xfId="22" applyNumberFormat="1" applyFont="1" applyBorder="1" applyAlignment="1">
      <alignment horizontal="center" vertical="center" wrapText="1"/>
    </xf>
    <xf numFmtId="172" fontId="27" fillId="0" borderId="3" xfId="10" applyNumberFormat="1" applyFont="1" applyFill="1" applyBorder="1" applyAlignment="1" applyProtection="1">
      <alignment horizontal="center" vertical="center" wrapText="1"/>
    </xf>
    <xf numFmtId="0" fontId="27" fillId="10" borderId="19" xfId="22" applyFont="1" applyFill="1" applyBorder="1" applyAlignment="1">
      <alignment horizontal="left" vertical="center" wrapText="1"/>
    </xf>
    <xf numFmtId="9" fontId="26" fillId="10" borderId="19" xfId="28" applyFont="1" applyFill="1" applyBorder="1" applyAlignment="1" applyProtection="1">
      <alignment horizontal="center" vertical="center" wrapText="1"/>
      <protection locked="0"/>
    </xf>
    <xf numFmtId="9" fontId="27" fillId="0" borderId="19" xfId="22" applyNumberFormat="1" applyFont="1" applyBorder="1" applyAlignment="1">
      <alignment horizontal="center" vertical="center" wrapText="1"/>
    </xf>
    <xf numFmtId="168" fontId="26" fillId="0" borderId="6" xfId="11" applyFont="1" applyBorder="1" applyAlignment="1">
      <alignment horizontal="center" vertical="center" wrapText="1"/>
    </xf>
    <xf numFmtId="177" fontId="39" fillId="0" borderId="6" xfId="14" applyNumberFormat="1" applyFont="1" applyBorder="1" applyAlignment="1">
      <alignment vertical="center"/>
    </xf>
    <xf numFmtId="41" fontId="45" fillId="0" borderId="6" xfId="12" applyFont="1" applyBorder="1" applyAlignment="1">
      <alignment vertical="center"/>
    </xf>
    <xf numFmtId="41" fontId="29" fillId="0" borderId="0" xfId="0" applyNumberFormat="1" applyFont="1" applyAlignment="1">
      <alignment vertical="center"/>
    </xf>
    <xf numFmtId="0" fontId="29" fillId="0" borderId="16" xfId="0" applyFont="1" applyBorder="1" applyAlignment="1">
      <alignment vertical="center"/>
    </xf>
    <xf numFmtId="172" fontId="29" fillId="0" borderId="28" xfId="10" applyNumberFormat="1" applyFont="1" applyBorder="1" applyAlignment="1">
      <alignment vertical="center"/>
    </xf>
    <xf numFmtId="1" fontId="27" fillId="10" borderId="5" xfId="28" applyNumberFormat="1" applyFont="1" applyFill="1" applyBorder="1" applyAlignment="1" applyProtection="1">
      <alignment horizontal="right" vertical="center" wrapText="1"/>
    </xf>
    <xf numFmtId="172" fontId="27" fillId="0" borderId="3" xfId="10" applyNumberFormat="1" applyFont="1" applyFill="1" applyBorder="1" applyAlignment="1" applyProtection="1">
      <alignment horizontal="right" vertical="center" wrapText="1"/>
    </xf>
    <xf numFmtId="1" fontId="27" fillId="0" borderId="3" xfId="10" applyNumberFormat="1" applyFont="1" applyFill="1" applyBorder="1" applyAlignment="1" applyProtection="1">
      <alignment horizontal="right" vertical="center" wrapText="1"/>
    </xf>
    <xf numFmtId="0" fontId="26" fillId="0" borderId="6" xfId="0" applyFont="1" applyBorder="1" applyAlignment="1">
      <alignment horizontal="center" vertical="center"/>
    </xf>
    <xf numFmtId="3" fontId="26" fillId="0" borderId="6" xfId="0" applyNumberFormat="1" applyFont="1" applyBorder="1" applyAlignment="1">
      <alignment horizontal="center" vertical="center"/>
    </xf>
    <xf numFmtId="173" fontId="26" fillId="0" borderId="6" xfId="29" applyNumberFormat="1" applyFont="1" applyFill="1" applyBorder="1" applyAlignment="1" applyProtection="1">
      <alignment horizontal="center" vertical="center" wrapText="1"/>
      <protection locked="0"/>
    </xf>
    <xf numFmtId="0" fontId="0" fillId="9" borderId="6" xfId="0" applyFill="1" applyBorder="1" applyAlignment="1">
      <alignment horizontal="left" vertical="center" wrapText="1"/>
    </xf>
    <xf numFmtId="0" fontId="29" fillId="9" borderId="6" xfId="0" applyFont="1" applyFill="1" applyBorder="1" applyAlignment="1">
      <alignment vertical="center" wrapText="1"/>
    </xf>
    <xf numFmtId="0" fontId="29" fillId="9" borderId="6" xfId="0" applyFont="1" applyFill="1" applyBorder="1" applyAlignment="1">
      <alignment horizontal="center" vertical="center" wrapText="1"/>
    </xf>
    <xf numFmtId="0" fontId="26" fillId="9" borderId="6" xfId="0" applyFont="1" applyFill="1" applyBorder="1" applyAlignment="1">
      <alignment vertical="center"/>
    </xf>
    <xf numFmtId="0" fontId="26" fillId="9" borderId="12" xfId="0" applyFont="1" applyFill="1" applyBorder="1" applyAlignment="1">
      <alignment horizontal="left" vertical="center" wrapText="1"/>
    </xf>
    <xf numFmtId="0" fontId="26" fillId="9" borderId="38"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8"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8"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8" xfId="0" applyFont="1" applyFill="1" applyBorder="1" applyAlignment="1">
      <alignment horizontal="center" vertical="center"/>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43" xfId="22" applyNumberFormat="1" applyFont="1" applyBorder="1" applyAlignment="1">
      <alignment horizontal="center" vertical="center" wrapText="1"/>
    </xf>
    <xf numFmtId="9" fontId="26" fillId="0" borderId="44" xfId="22" applyNumberFormat="1" applyFont="1" applyBorder="1" applyAlignment="1">
      <alignment horizontal="center" vertical="center" wrapText="1"/>
    </xf>
    <xf numFmtId="9" fontId="26" fillId="0" borderId="45" xfId="22" applyNumberFormat="1" applyFont="1" applyBorder="1" applyAlignment="1">
      <alignment horizontal="center" vertical="center" wrapText="1"/>
    </xf>
    <xf numFmtId="9" fontId="26" fillId="0" borderId="58" xfId="22" applyNumberFormat="1" applyFont="1" applyBorder="1" applyAlignment="1">
      <alignment horizontal="center" vertical="center" wrapText="1"/>
    </xf>
    <xf numFmtId="9" fontId="26" fillId="0" borderId="47" xfId="22" applyNumberFormat="1"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7" xfId="22" applyFont="1" applyFill="1" applyBorder="1" applyAlignment="1">
      <alignment horizontal="center" vertical="center" wrapText="1"/>
    </xf>
    <xf numFmtId="0" fontId="27" fillId="13" borderId="51" xfId="22" applyFont="1" applyFill="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2" fontId="15" fillId="0" borderId="8" xfId="22" applyNumberFormat="1" applyFont="1" applyBorder="1" applyAlignment="1">
      <alignment horizontal="center" vertical="center" wrapText="1"/>
    </xf>
    <xf numFmtId="2" fontId="15" fillId="0" borderId="45" xfId="22" applyNumberFormat="1" applyFont="1" applyBorder="1" applyAlignment="1">
      <alignment horizontal="center" vertical="center" wrapText="1"/>
    </xf>
    <xf numFmtId="173" fontId="26" fillId="0" borderId="6" xfId="28" applyNumberFormat="1" applyFont="1" applyFill="1" applyBorder="1" applyAlignment="1">
      <alignment horizontal="center" vertical="center" wrapText="1"/>
    </xf>
    <xf numFmtId="173" fontId="26" fillId="0" borderId="5" xfId="28" applyNumberFormat="1" applyFont="1" applyFill="1" applyBorder="1" applyAlignment="1">
      <alignment horizontal="center" vertical="center" wrapText="1"/>
    </xf>
    <xf numFmtId="2" fontId="15" fillId="0" borderId="11" xfId="22" applyNumberFormat="1" applyFont="1" applyBorder="1" applyAlignment="1">
      <alignment horizontal="center" vertical="center" wrapText="1"/>
    </xf>
    <xf numFmtId="0" fontId="26" fillId="0" borderId="57" xfId="22" applyFont="1" applyBorder="1" applyAlignment="1">
      <alignment horizontal="center" vertical="center" wrapText="1"/>
    </xf>
    <xf numFmtId="0" fontId="26"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0" borderId="34" xfId="22" applyFont="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3"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4"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6"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35"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4" xfId="22" applyFont="1" applyFill="1" applyBorder="1" applyAlignment="1">
      <alignment horizontal="left" vertical="center" wrapText="1"/>
    </xf>
    <xf numFmtId="0" fontId="27" fillId="13" borderId="31" xfId="22" applyFont="1" applyFill="1" applyBorder="1" applyAlignment="1">
      <alignment horizontal="left" vertical="center" wrapText="1"/>
    </xf>
    <xf numFmtId="0" fontId="27" fillId="13" borderId="33" xfId="22" applyFont="1" applyFill="1" applyBorder="1" applyAlignment="1">
      <alignment horizontal="left"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6" xfId="22" applyFont="1" applyBorder="1" applyAlignment="1">
      <alignment horizontal="center" vertical="center" wrapText="1"/>
    </xf>
    <xf numFmtId="0" fontId="27" fillId="0" borderId="44" xfId="22" applyFont="1" applyBorder="1" applyAlignment="1">
      <alignment horizontal="center" vertical="center" wrapText="1"/>
    </xf>
    <xf numFmtId="0" fontId="27" fillId="0" borderId="47" xfId="22" applyFont="1" applyBorder="1" applyAlignment="1">
      <alignment horizontal="center" vertical="center" wrapText="1"/>
    </xf>
    <xf numFmtId="0" fontId="35" fillId="0" borderId="31"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34" fillId="0" borderId="52" xfId="0" applyFont="1" applyBorder="1" applyAlignment="1">
      <alignment horizontal="center" vertical="center" wrapText="1"/>
    </xf>
    <xf numFmtId="0" fontId="34" fillId="0" borderId="53" xfId="0" applyFont="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4" fontId="27" fillId="0" borderId="34" xfId="0" applyNumberFormat="1" applyFont="1" applyBorder="1" applyAlignment="1">
      <alignment horizontal="center" vertical="center"/>
    </xf>
    <xf numFmtId="0" fontId="27" fillId="0" borderId="36"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13" borderId="31"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26" fillId="0" borderId="34"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6"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27" fillId="0" borderId="31" xfId="22" applyFont="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6" xfId="22" applyFont="1" applyFill="1" applyBorder="1" applyAlignment="1">
      <alignment horizontal="center" vertical="center" wrapText="1"/>
    </xf>
    <xf numFmtId="0" fontId="27" fillId="13" borderId="4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4" xfId="22" applyFont="1" applyFill="1" applyBorder="1" applyAlignment="1">
      <alignment horizontal="left" vertical="center" wrapText="1"/>
    </xf>
    <xf numFmtId="9" fontId="27" fillId="0" borderId="3" xfId="28" applyFont="1" applyBorder="1" applyAlignment="1">
      <alignment horizontal="center" vertical="center" wrapText="1"/>
    </xf>
    <xf numFmtId="9" fontId="27" fillId="0" borderId="19" xfId="28" applyFont="1" applyBorder="1" applyAlignment="1">
      <alignment horizontal="center" vertical="center" wrapText="1"/>
    </xf>
    <xf numFmtId="9" fontId="26" fillId="0" borderId="6" xfId="28" applyFont="1" applyBorder="1" applyAlignment="1">
      <alignment horizontal="center" vertical="center" wrapText="1"/>
    </xf>
    <xf numFmtId="9" fontId="26" fillId="0" borderId="5" xfId="28" applyFont="1"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29" fillId="0" borderId="29" xfId="0" applyFont="1" applyBorder="1" applyAlignment="1">
      <alignment horizontal="center" vertical="center"/>
    </xf>
    <xf numFmtId="0" fontId="29" fillId="0" borderId="7" xfId="0" applyFont="1" applyBorder="1" applyAlignment="1">
      <alignment horizontal="center" vertical="center"/>
    </xf>
    <xf numFmtId="0" fontId="29" fillId="0" borderId="58"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7" xfId="0" applyFont="1" applyBorder="1" applyAlignment="1">
      <alignment horizontal="center" vertical="center"/>
    </xf>
    <xf numFmtId="0" fontId="0" fillId="0" borderId="4" xfId="0" applyBorder="1" applyAlignment="1">
      <alignment horizontal="center" vertical="center" wrapText="1"/>
    </xf>
    <xf numFmtId="0" fontId="27" fillId="0" borderId="19" xfId="22" applyFont="1" applyBorder="1" applyAlignment="1">
      <alignment horizontal="center" vertical="center" wrapText="1"/>
    </xf>
    <xf numFmtId="173" fontId="27" fillId="0" borderId="3" xfId="22" applyNumberFormat="1" applyFont="1" applyBorder="1" applyAlignment="1">
      <alignment horizontal="center" vertical="center" wrapText="1"/>
    </xf>
    <xf numFmtId="0" fontId="27" fillId="0" borderId="42" xfId="0" applyFont="1" applyBorder="1" applyAlignment="1">
      <alignment horizontal="left" vertical="center" wrapText="1"/>
    </xf>
    <xf numFmtId="0" fontId="27" fillId="0" borderId="21" xfId="0" applyFont="1" applyBorder="1" applyAlignment="1">
      <alignment horizontal="left" vertical="center" wrapText="1"/>
    </xf>
    <xf numFmtId="0" fontId="28" fillId="0" borderId="69"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7"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7" xfId="0" applyFont="1" applyBorder="1" applyAlignment="1">
      <alignment horizontal="left" vertical="center"/>
    </xf>
    <xf numFmtId="0" fontId="29" fillId="0" borderId="38" xfId="0" applyFont="1" applyBorder="1" applyAlignment="1">
      <alignment horizontal="left" vertical="center"/>
    </xf>
    <xf numFmtId="0" fontId="34" fillId="10" borderId="38" xfId="0" applyFont="1" applyFill="1" applyBorder="1" applyAlignment="1">
      <alignment horizontal="center" vertical="center" wrapText="1"/>
    </xf>
    <xf numFmtId="0" fontId="27" fillId="0" borderId="6" xfId="0" applyFont="1" applyBorder="1" applyAlignment="1">
      <alignment vertical="center" wrapText="1"/>
    </xf>
    <xf numFmtId="0" fontId="34" fillId="0" borderId="6"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6" xfId="0" applyFont="1" applyBorder="1" applyAlignment="1">
      <alignment horizontal="center"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10" borderId="37" xfId="0" applyFont="1" applyFill="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9" fillId="0" borderId="27" xfId="0" applyFont="1" applyBorder="1" applyAlignment="1">
      <alignment horizontal="center"/>
    </xf>
    <xf numFmtId="0" fontId="29" fillId="0" borderId="60" xfId="0" applyFont="1" applyBorder="1" applyAlignment="1">
      <alignment horizontal="center"/>
    </xf>
    <xf numFmtId="0" fontId="29" fillId="0" borderId="53" xfId="0" applyFont="1" applyBorder="1" applyAlignment="1">
      <alignment horizontal="center"/>
    </xf>
    <xf numFmtId="0" fontId="27" fillId="13" borderId="48" xfId="22" applyFont="1" applyFill="1" applyBorder="1" applyAlignment="1">
      <alignment horizontal="center" vertical="center" wrapText="1"/>
    </xf>
    <xf numFmtId="0" fontId="27" fillId="13" borderId="49" xfId="22" applyFont="1" applyFill="1" applyBorder="1" applyAlignment="1">
      <alignment horizontal="center" vertical="center" wrapText="1"/>
    </xf>
    <xf numFmtId="0" fontId="29" fillId="0" borderId="12" xfId="0" applyFont="1" applyBorder="1" applyAlignment="1">
      <alignment horizontal="center"/>
    </xf>
    <xf numFmtId="0" fontId="29" fillId="0" borderId="37" xfId="0" applyFont="1" applyBorder="1" applyAlignment="1">
      <alignment horizontal="center"/>
    </xf>
    <xf numFmtId="0" fontId="29" fillId="0" borderId="51"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59"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6C11E5C8-750F-40D9-9A27-B042A98B49E9}"/>
    <cellStyle name="Normal 6 2" xfId="27" xr:uid="{00000000-0005-0000-0000-00001B000000}"/>
    <cellStyle name="Percent" xfId="35" xr:uid="{654B71D0-3F4E-4732-AA45-D2199B9D4DB2}"/>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1D5BE2A-6BD4-43A5-AAF3-41B74B59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D4B1F6-F7B4-479A-A891-BED167A4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AB4DC21-F59C-4EB9-BC5B-279F85E9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1A97AA-A7EA-4A3D-B3AB-674ABCAE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8CDED37-5CDC-4FF4-9FD2-A16DCBCE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0A4D59-4A2D-40E1-B3A9-16CA8AA3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E93593-2403-4880-890B-B8DBD6B7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DBD1C4-12FD-465A-B800-D6B4EEF03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FB104FB-2398-4FC2-BB58-2E9E3EEEA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indy Rocio Lopez Villanueva" id="{C9B7C69D-DFA1-4F02-B825-85FD88D6B8DE}" userId="S::crlopez@sdmujer.gov.co::9ddceecc-0c90-4678-abeb-f09f7c72593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1" dT="2024-07-23T14:53:12.30" personId="{C9B7C69D-DFA1-4F02-B825-85FD88D6B8DE}" id="{04E4A6B2-6030-4150-A634-F46469B41884}">
    <text>Las ponderaciones deben ir sin decimales, por favor ajustar</text>
  </threadedComment>
</ThreadedComments>
</file>

<file path=xl/threadedComments/threadedComment2.xml><?xml version="1.0" encoding="utf-8"?>
<ThreadedComments xmlns="http://schemas.microsoft.com/office/spreadsheetml/2018/threadedcomments" xmlns:x="http://schemas.openxmlformats.org/spreadsheetml/2006/main">
  <threadedComment ref="B41" dT="2024-07-23T14:53:12.30" personId="{C9B7C69D-DFA1-4F02-B825-85FD88D6B8DE}" id="{AE36AD71-3A6A-427D-B0B0-73ECD866C0B0}">
    <text>Las ponderaciones deben ir sin decimales, por favor ajustar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88" bestFit="1" customWidth="1"/>
    <col min="2" max="2" width="78.5703125" style="88" customWidth="1"/>
    <col min="3" max="3" width="10.85546875" style="88"/>
    <col min="4" max="4" width="31.140625" style="88" customWidth="1"/>
    <col min="5" max="5" width="70.140625" style="88" customWidth="1"/>
    <col min="6" max="6" width="17.42578125" style="88" customWidth="1"/>
    <col min="7" max="8" width="21.85546875" style="88" customWidth="1"/>
    <col min="9" max="9" width="19.42578125" style="88" customWidth="1"/>
    <col min="10" max="10" width="42" style="88" customWidth="1"/>
    <col min="11" max="256" width="10.85546875" style="88"/>
    <col min="257" max="257" width="72" style="88" bestFit="1" customWidth="1"/>
    <col min="258" max="258" width="78.5703125" style="88" customWidth="1"/>
    <col min="259" max="259" width="10.85546875" style="88"/>
    <col min="260" max="260" width="31.140625" style="88" customWidth="1"/>
    <col min="261" max="261" width="70.140625" style="88" customWidth="1"/>
    <col min="262" max="262" width="17.42578125" style="88" customWidth="1"/>
    <col min="263" max="264" width="21.85546875" style="88" customWidth="1"/>
    <col min="265" max="265" width="19.42578125" style="88" customWidth="1"/>
    <col min="266" max="266" width="42" style="88" customWidth="1"/>
    <col min="267" max="512" width="10.85546875" style="88"/>
    <col min="513" max="513" width="72" style="88" bestFit="1" customWidth="1"/>
    <col min="514" max="514" width="78.5703125" style="88" customWidth="1"/>
    <col min="515" max="515" width="10.85546875" style="88"/>
    <col min="516" max="516" width="31.140625" style="88" customWidth="1"/>
    <col min="517" max="517" width="70.140625" style="88" customWidth="1"/>
    <col min="518" max="518" width="17.42578125" style="88" customWidth="1"/>
    <col min="519" max="520" width="21.85546875" style="88" customWidth="1"/>
    <col min="521" max="521" width="19.42578125" style="88" customWidth="1"/>
    <col min="522" max="522" width="42" style="88" customWidth="1"/>
    <col min="523" max="768" width="10.85546875" style="88"/>
    <col min="769" max="769" width="72" style="88" bestFit="1" customWidth="1"/>
    <col min="770" max="770" width="78.5703125" style="88" customWidth="1"/>
    <col min="771" max="771" width="10.85546875" style="88"/>
    <col min="772" max="772" width="31.140625" style="88" customWidth="1"/>
    <col min="773" max="773" width="70.140625" style="88" customWidth="1"/>
    <col min="774" max="774" width="17.42578125" style="88" customWidth="1"/>
    <col min="775" max="776" width="21.85546875" style="88" customWidth="1"/>
    <col min="777" max="777" width="19.42578125" style="88" customWidth="1"/>
    <col min="778" max="778" width="42" style="88" customWidth="1"/>
    <col min="779" max="1024" width="10.85546875" style="88"/>
    <col min="1025" max="1025" width="72" style="88" bestFit="1" customWidth="1"/>
    <col min="1026" max="1026" width="78.5703125" style="88" customWidth="1"/>
    <col min="1027" max="1027" width="10.85546875" style="88"/>
    <col min="1028" max="1028" width="31.140625" style="88" customWidth="1"/>
    <col min="1029" max="1029" width="70.140625" style="88" customWidth="1"/>
    <col min="1030" max="1030" width="17.42578125" style="88" customWidth="1"/>
    <col min="1031" max="1032" width="21.85546875" style="88" customWidth="1"/>
    <col min="1033" max="1033" width="19.42578125" style="88" customWidth="1"/>
    <col min="1034" max="1034" width="42" style="88" customWidth="1"/>
    <col min="1035" max="1280" width="10.85546875" style="88"/>
    <col min="1281" max="1281" width="72" style="88" bestFit="1" customWidth="1"/>
    <col min="1282" max="1282" width="78.5703125" style="88" customWidth="1"/>
    <col min="1283" max="1283" width="10.85546875" style="88"/>
    <col min="1284" max="1284" width="31.140625" style="88" customWidth="1"/>
    <col min="1285" max="1285" width="70.140625" style="88" customWidth="1"/>
    <col min="1286" max="1286" width="17.42578125" style="88" customWidth="1"/>
    <col min="1287" max="1288" width="21.85546875" style="88" customWidth="1"/>
    <col min="1289" max="1289" width="19.42578125" style="88" customWidth="1"/>
    <col min="1290" max="1290" width="42" style="88" customWidth="1"/>
    <col min="1291" max="1536" width="10.85546875" style="88"/>
    <col min="1537" max="1537" width="72" style="88" bestFit="1" customWidth="1"/>
    <col min="1538" max="1538" width="78.5703125" style="88" customWidth="1"/>
    <col min="1539" max="1539" width="10.85546875" style="88"/>
    <col min="1540" max="1540" width="31.140625" style="88" customWidth="1"/>
    <col min="1541" max="1541" width="70.140625" style="88" customWidth="1"/>
    <col min="1542" max="1542" width="17.42578125" style="88" customWidth="1"/>
    <col min="1543" max="1544" width="21.85546875" style="88" customWidth="1"/>
    <col min="1545" max="1545" width="19.42578125" style="88" customWidth="1"/>
    <col min="1546" max="1546" width="42" style="88" customWidth="1"/>
    <col min="1547" max="1792" width="10.85546875" style="88"/>
    <col min="1793" max="1793" width="72" style="88" bestFit="1" customWidth="1"/>
    <col min="1794" max="1794" width="78.5703125" style="88" customWidth="1"/>
    <col min="1795" max="1795" width="10.85546875" style="88"/>
    <col min="1796" max="1796" width="31.140625" style="88" customWidth="1"/>
    <col min="1797" max="1797" width="70.140625" style="88" customWidth="1"/>
    <col min="1798" max="1798" width="17.42578125" style="88" customWidth="1"/>
    <col min="1799" max="1800" width="21.85546875" style="88" customWidth="1"/>
    <col min="1801" max="1801" width="19.42578125" style="88" customWidth="1"/>
    <col min="1802" max="1802" width="42" style="88" customWidth="1"/>
    <col min="1803" max="2048" width="10.85546875" style="88"/>
    <col min="2049" max="2049" width="72" style="88" bestFit="1" customWidth="1"/>
    <col min="2050" max="2050" width="78.5703125" style="88" customWidth="1"/>
    <col min="2051" max="2051" width="10.85546875" style="88"/>
    <col min="2052" max="2052" width="31.140625" style="88" customWidth="1"/>
    <col min="2053" max="2053" width="70.140625" style="88" customWidth="1"/>
    <col min="2054" max="2054" width="17.42578125" style="88" customWidth="1"/>
    <col min="2055" max="2056" width="21.85546875" style="88" customWidth="1"/>
    <col min="2057" max="2057" width="19.42578125" style="88" customWidth="1"/>
    <col min="2058" max="2058" width="42" style="88" customWidth="1"/>
    <col min="2059" max="2304" width="10.85546875" style="88"/>
    <col min="2305" max="2305" width="72" style="88" bestFit="1" customWidth="1"/>
    <col min="2306" max="2306" width="78.5703125" style="88" customWidth="1"/>
    <col min="2307" max="2307" width="10.85546875" style="88"/>
    <col min="2308" max="2308" width="31.140625" style="88" customWidth="1"/>
    <col min="2309" max="2309" width="70.140625" style="88" customWidth="1"/>
    <col min="2310" max="2310" width="17.42578125" style="88" customWidth="1"/>
    <col min="2311" max="2312" width="21.85546875" style="88" customWidth="1"/>
    <col min="2313" max="2313" width="19.42578125" style="88" customWidth="1"/>
    <col min="2314" max="2314" width="42" style="88" customWidth="1"/>
    <col min="2315" max="2560" width="10.85546875" style="88"/>
    <col min="2561" max="2561" width="72" style="88" bestFit="1" customWidth="1"/>
    <col min="2562" max="2562" width="78.5703125" style="88" customWidth="1"/>
    <col min="2563" max="2563" width="10.85546875" style="88"/>
    <col min="2564" max="2564" width="31.140625" style="88" customWidth="1"/>
    <col min="2565" max="2565" width="70.140625" style="88" customWidth="1"/>
    <col min="2566" max="2566" width="17.42578125" style="88" customWidth="1"/>
    <col min="2567" max="2568" width="21.85546875" style="88" customWidth="1"/>
    <col min="2569" max="2569" width="19.42578125" style="88" customWidth="1"/>
    <col min="2570" max="2570" width="42" style="88" customWidth="1"/>
    <col min="2571" max="2816" width="10.85546875" style="88"/>
    <col min="2817" max="2817" width="72" style="88" bestFit="1" customWidth="1"/>
    <col min="2818" max="2818" width="78.5703125" style="88" customWidth="1"/>
    <col min="2819" max="2819" width="10.85546875" style="88"/>
    <col min="2820" max="2820" width="31.140625" style="88" customWidth="1"/>
    <col min="2821" max="2821" width="70.140625" style="88" customWidth="1"/>
    <col min="2822" max="2822" width="17.42578125" style="88" customWidth="1"/>
    <col min="2823" max="2824" width="21.85546875" style="88" customWidth="1"/>
    <col min="2825" max="2825" width="19.42578125" style="88" customWidth="1"/>
    <col min="2826" max="2826" width="42" style="88" customWidth="1"/>
    <col min="2827" max="3072" width="10.85546875" style="88"/>
    <col min="3073" max="3073" width="72" style="88" bestFit="1" customWidth="1"/>
    <col min="3074" max="3074" width="78.5703125" style="88" customWidth="1"/>
    <col min="3075" max="3075" width="10.85546875" style="88"/>
    <col min="3076" max="3076" width="31.140625" style="88" customWidth="1"/>
    <col min="3077" max="3077" width="70.140625" style="88" customWidth="1"/>
    <col min="3078" max="3078" width="17.42578125" style="88" customWidth="1"/>
    <col min="3079" max="3080" width="21.85546875" style="88" customWidth="1"/>
    <col min="3081" max="3081" width="19.42578125" style="88" customWidth="1"/>
    <col min="3082" max="3082" width="42" style="88" customWidth="1"/>
    <col min="3083" max="3328" width="10.85546875" style="88"/>
    <col min="3329" max="3329" width="72" style="88" bestFit="1" customWidth="1"/>
    <col min="3330" max="3330" width="78.5703125" style="88" customWidth="1"/>
    <col min="3331" max="3331" width="10.85546875" style="88"/>
    <col min="3332" max="3332" width="31.140625" style="88" customWidth="1"/>
    <col min="3333" max="3333" width="70.140625" style="88" customWidth="1"/>
    <col min="3334" max="3334" width="17.42578125" style="88" customWidth="1"/>
    <col min="3335" max="3336" width="21.85546875" style="88" customWidth="1"/>
    <col min="3337" max="3337" width="19.42578125" style="88" customWidth="1"/>
    <col min="3338" max="3338" width="42" style="88" customWidth="1"/>
    <col min="3339" max="3584" width="10.85546875" style="88"/>
    <col min="3585" max="3585" width="72" style="88" bestFit="1" customWidth="1"/>
    <col min="3586" max="3586" width="78.5703125" style="88" customWidth="1"/>
    <col min="3587" max="3587" width="10.85546875" style="88"/>
    <col min="3588" max="3588" width="31.140625" style="88" customWidth="1"/>
    <col min="3589" max="3589" width="70.140625" style="88" customWidth="1"/>
    <col min="3590" max="3590" width="17.42578125" style="88" customWidth="1"/>
    <col min="3591" max="3592" width="21.85546875" style="88" customWidth="1"/>
    <col min="3593" max="3593" width="19.42578125" style="88" customWidth="1"/>
    <col min="3594" max="3594" width="42" style="88" customWidth="1"/>
    <col min="3595" max="3840" width="10.85546875" style="88"/>
    <col min="3841" max="3841" width="72" style="88" bestFit="1" customWidth="1"/>
    <col min="3842" max="3842" width="78.5703125" style="88" customWidth="1"/>
    <col min="3843" max="3843" width="10.85546875" style="88"/>
    <col min="3844" max="3844" width="31.140625" style="88" customWidth="1"/>
    <col min="3845" max="3845" width="70.140625" style="88" customWidth="1"/>
    <col min="3846" max="3846" width="17.42578125" style="88" customWidth="1"/>
    <col min="3847" max="3848" width="21.85546875" style="88" customWidth="1"/>
    <col min="3849" max="3849" width="19.42578125" style="88" customWidth="1"/>
    <col min="3850" max="3850" width="42" style="88" customWidth="1"/>
    <col min="3851" max="4096" width="10.85546875" style="88"/>
    <col min="4097" max="4097" width="72" style="88" bestFit="1" customWidth="1"/>
    <col min="4098" max="4098" width="78.5703125" style="88" customWidth="1"/>
    <col min="4099" max="4099" width="10.85546875" style="88"/>
    <col min="4100" max="4100" width="31.140625" style="88" customWidth="1"/>
    <col min="4101" max="4101" width="70.140625" style="88" customWidth="1"/>
    <col min="4102" max="4102" width="17.42578125" style="88" customWidth="1"/>
    <col min="4103" max="4104" width="21.85546875" style="88" customWidth="1"/>
    <col min="4105" max="4105" width="19.42578125" style="88" customWidth="1"/>
    <col min="4106" max="4106" width="42" style="88" customWidth="1"/>
    <col min="4107" max="4352" width="10.85546875" style="88"/>
    <col min="4353" max="4353" width="72" style="88" bestFit="1" customWidth="1"/>
    <col min="4354" max="4354" width="78.5703125" style="88" customWidth="1"/>
    <col min="4355" max="4355" width="10.85546875" style="88"/>
    <col min="4356" max="4356" width="31.140625" style="88" customWidth="1"/>
    <col min="4357" max="4357" width="70.140625" style="88" customWidth="1"/>
    <col min="4358" max="4358" width="17.42578125" style="88" customWidth="1"/>
    <col min="4359" max="4360" width="21.85546875" style="88" customWidth="1"/>
    <col min="4361" max="4361" width="19.42578125" style="88" customWidth="1"/>
    <col min="4362" max="4362" width="42" style="88" customWidth="1"/>
    <col min="4363" max="4608" width="10.85546875" style="88"/>
    <col min="4609" max="4609" width="72" style="88" bestFit="1" customWidth="1"/>
    <col min="4610" max="4610" width="78.5703125" style="88" customWidth="1"/>
    <col min="4611" max="4611" width="10.85546875" style="88"/>
    <col min="4612" max="4612" width="31.140625" style="88" customWidth="1"/>
    <col min="4613" max="4613" width="70.140625" style="88" customWidth="1"/>
    <col min="4614" max="4614" width="17.42578125" style="88" customWidth="1"/>
    <col min="4615" max="4616" width="21.85546875" style="88" customWidth="1"/>
    <col min="4617" max="4617" width="19.42578125" style="88" customWidth="1"/>
    <col min="4618" max="4618" width="42" style="88" customWidth="1"/>
    <col min="4619" max="4864" width="10.85546875" style="88"/>
    <col min="4865" max="4865" width="72" style="88" bestFit="1" customWidth="1"/>
    <col min="4866" max="4866" width="78.5703125" style="88" customWidth="1"/>
    <col min="4867" max="4867" width="10.85546875" style="88"/>
    <col min="4868" max="4868" width="31.140625" style="88" customWidth="1"/>
    <col min="4869" max="4869" width="70.140625" style="88" customWidth="1"/>
    <col min="4870" max="4870" width="17.42578125" style="88" customWidth="1"/>
    <col min="4871" max="4872" width="21.85546875" style="88" customWidth="1"/>
    <col min="4873" max="4873" width="19.42578125" style="88" customWidth="1"/>
    <col min="4874" max="4874" width="42" style="88" customWidth="1"/>
    <col min="4875" max="5120" width="10.85546875" style="88"/>
    <col min="5121" max="5121" width="72" style="88" bestFit="1" customWidth="1"/>
    <col min="5122" max="5122" width="78.5703125" style="88" customWidth="1"/>
    <col min="5123" max="5123" width="10.85546875" style="88"/>
    <col min="5124" max="5124" width="31.140625" style="88" customWidth="1"/>
    <col min="5125" max="5125" width="70.140625" style="88" customWidth="1"/>
    <col min="5126" max="5126" width="17.42578125" style="88" customWidth="1"/>
    <col min="5127" max="5128" width="21.85546875" style="88" customWidth="1"/>
    <col min="5129" max="5129" width="19.42578125" style="88" customWidth="1"/>
    <col min="5130" max="5130" width="42" style="88" customWidth="1"/>
    <col min="5131" max="5376" width="10.85546875" style="88"/>
    <col min="5377" max="5377" width="72" style="88" bestFit="1" customWidth="1"/>
    <col min="5378" max="5378" width="78.5703125" style="88" customWidth="1"/>
    <col min="5379" max="5379" width="10.85546875" style="88"/>
    <col min="5380" max="5380" width="31.140625" style="88" customWidth="1"/>
    <col min="5381" max="5381" width="70.140625" style="88" customWidth="1"/>
    <col min="5382" max="5382" width="17.42578125" style="88" customWidth="1"/>
    <col min="5383" max="5384" width="21.85546875" style="88" customWidth="1"/>
    <col min="5385" max="5385" width="19.42578125" style="88" customWidth="1"/>
    <col min="5386" max="5386" width="42" style="88" customWidth="1"/>
    <col min="5387" max="5632" width="10.85546875" style="88"/>
    <col min="5633" max="5633" width="72" style="88" bestFit="1" customWidth="1"/>
    <col min="5634" max="5634" width="78.5703125" style="88" customWidth="1"/>
    <col min="5635" max="5635" width="10.85546875" style="88"/>
    <col min="5636" max="5636" width="31.140625" style="88" customWidth="1"/>
    <col min="5637" max="5637" width="70.140625" style="88" customWidth="1"/>
    <col min="5638" max="5638" width="17.42578125" style="88" customWidth="1"/>
    <col min="5639" max="5640" width="21.85546875" style="88" customWidth="1"/>
    <col min="5641" max="5641" width="19.42578125" style="88" customWidth="1"/>
    <col min="5642" max="5642" width="42" style="88" customWidth="1"/>
    <col min="5643" max="5888" width="10.85546875" style="88"/>
    <col min="5889" max="5889" width="72" style="88" bestFit="1" customWidth="1"/>
    <col min="5890" max="5890" width="78.5703125" style="88" customWidth="1"/>
    <col min="5891" max="5891" width="10.85546875" style="88"/>
    <col min="5892" max="5892" width="31.140625" style="88" customWidth="1"/>
    <col min="5893" max="5893" width="70.140625" style="88" customWidth="1"/>
    <col min="5894" max="5894" width="17.42578125" style="88" customWidth="1"/>
    <col min="5895" max="5896" width="21.85546875" style="88" customWidth="1"/>
    <col min="5897" max="5897" width="19.42578125" style="88" customWidth="1"/>
    <col min="5898" max="5898" width="42" style="88" customWidth="1"/>
    <col min="5899" max="6144" width="10.85546875" style="88"/>
    <col min="6145" max="6145" width="72" style="88" bestFit="1" customWidth="1"/>
    <col min="6146" max="6146" width="78.5703125" style="88" customWidth="1"/>
    <col min="6147" max="6147" width="10.85546875" style="88"/>
    <col min="6148" max="6148" width="31.140625" style="88" customWidth="1"/>
    <col min="6149" max="6149" width="70.140625" style="88" customWidth="1"/>
    <col min="6150" max="6150" width="17.42578125" style="88" customWidth="1"/>
    <col min="6151" max="6152" width="21.85546875" style="88" customWidth="1"/>
    <col min="6153" max="6153" width="19.42578125" style="88" customWidth="1"/>
    <col min="6154" max="6154" width="42" style="88" customWidth="1"/>
    <col min="6155" max="6400" width="10.85546875" style="88"/>
    <col min="6401" max="6401" width="72" style="88" bestFit="1" customWidth="1"/>
    <col min="6402" max="6402" width="78.5703125" style="88" customWidth="1"/>
    <col min="6403" max="6403" width="10.85546875" style="88"/>
    <col min="6404" max="6404" width="31.140625" style="88" customWidth="1"/>
    <col min="6405" max="6405" width="70.140625" style="88" customWidth="1"/>
    <col min="6406" max="6406" width="17.42578125" style="88" customWidth="1"/>
    <col min="6407" max="6408" width="21.85546875" style="88" customWidth="1"/>
    <col min="6409" max="6409" width="19.42578125" style="88" customWidth="1"/>
    <col min="6410" max="6410" width="42" style="88" customWidth="1"/>
    <col min="6411" max="6656" width="10.85546875" style="88"/>
    <col min="6657" max="6657" width="72" style="88" bestFit="1" customWidth="1"/>
    <col min="6658" max="6658" width="78.5703125" style="88" customWidth="1"/>
    <col min="6659" max="6659" width="10.85546875" style="88"/>
    <col min="6660" max="6660" width="31.140625" style="88" customWidth="1"/>
    <col min="6661" max="6661" width="70.140625" style="88" customWidth="1"/>
    <col min="6662" max="6662" width="17.42578125" style="88" customWidth="1"/>
    <col min="6663" max="6664" width="21.85546875" style="88" customWidth="1"/>
    <col min="6665" max="6665" width="19.42578125" style="88" customWidth="1"/>
    <col min="6666" max="6666" width="42" style="88" customWidth="1"/>
    <col min="6667" max="6912" width="10.85546875" style="88"/>
    <col min="6913" max="6913" width="72" style="88" bestFit="1" customWidth="1"/>
    <col min="6914" max="6914" width="78.5703125" style="88" customWidth="1"/>
    <col min="6915" max="6915" width="10.85546875" style="88"/>
    <col min="6916" max="6916" width="31.140625" style="88" customWidth="1"/>
    <col min="6917" max="6917" width="70.140625" style="88" customWidth="1"/>
    <col min="6918" max="6918" width="17.42578125" style="88" customWidth="1"/>
    <col min="6919" max="6920" width="21.85546875" style="88" customWidth="1"/>
    <col min="6921" max="6921" width="19.42578125" style="88" customWidth="1"/>
    <col min="6922" max="6922" width="42" style="88" customWidth="1"/>
    <col min="6923" max="7168" width="10.85546875" style="88"/>
    <col min="7169" max="7169" width="72" style="88" bestFit="1" customWidth="1"/>
    <col min="7170" max="7170" width="78.5703125" style="88" customWidth="1"/>
    <col min="7171" max="7171" width="10.85546875" style="88"/>
    <col min="7172" max="7172" width="31.140625" style="88" customWidth="1"/>
    <col min="7173" max="7173" width="70.140625" style="88" customWidth="1"/>
    <col min="7174" max="7174" width="17.42578125" style="88" customWidth="1"/>
    <col min="7175" max="7176" width="21.85546875" style="88" customWidth="1"/>
    <col min="7177" max="7177" width="19.42578125" style="88" customWidth="1"/>
    <col min="7178" max="7178" width="42" style="88" customWidth="1"/>
    <col min="7179" max="7424" width="10.85546875" style="88"/>
    <col min="7425" max="7425" width="72" style="88" bestFit="1" customWidth="1"/>
    <col min="7426" max="7426" width="78.5703125" style="88" customWidth="1"/>
    <col min="7427" max="7427" width="10.85546875" style="88"/>
    <col min="7428" max="7428" width="31.140625" style="88" customWidth="1"/>
    <col min="7429" max="7429" width="70.140625" style="88" customWidth="1"/>
    <col min="7430" max="7430" width="17.42578125" style="88" customWidth="1"/>
    <col min="7431" max="7432" width="21.85546875" style="88" customWidth="1"/>
    <col min="7433" max="7433" width="19.42578125" style="88" customWidth="1"/>
    <col min="7434" max="7434" width="42" style="88" customWidth="1"/>
    <col min="7435" max="7680" width="10.85546875" style="88"/>
    <col min="7681" max="7681" width="72" style="88" bestFit="1" customWidth="1"/>
    <col min="7682" max="7682" width="78.5703125" style="88" customWidth="1"/>
    <col min="7683" max="7683" width="10.85546875" style="88"/>
    <col min="7684" max="7684" width="31.140625" style="88" customWidth="1"/>
    <col min="7685" max="7685" width="70.140625" style="88" customWidth="1"/>
    <col min="7686" max="7686" width="17.42578125" style="88" customWidth="1"/>
    <col min="7687" max="7688" width="21.85546875" style="88" customWidth="1"/>
    <col min="7689" max="7689" width="19.42578125" style="88" customWidth="1"/>
    <col min="7690" max="7690" width="42" style="88" customWidth="1"/>
    <col min="7691" max="7936" width="10.85546875" style="88"/>
    <col min="7937" max="7937" width="72" style="88" bestFit="1" customWidth="1"/>
    <col min="7938" max="7938" width="78.5703125" style="88" customWidth="1"/>
    <col min="7939" max="7939" width="10.85546875" style="88"/>
    <col min="7940" max="7940" width="31.140625" style="88" customWidth="1"/>
    <col min="7941" max="7941" width="70.140625" style="88" customWidth="1"/>
    <col min="7942" max="7942" width="17.42578125" style="88" customWidth="1"/>
    <col min="7943" max="7944" width="21.85546875" style="88" customWidth="1"/>
    <col min="7945" max="7945" width="19.42578125" style="88" customWidth="1"/>
    <col min="7946" max="7946" width="42" style="88" customWidth="1"/>
    <col min="7947" max="8192" width="10.85546875" style="88"/>
    <col min="8193" max="8193" width="72" style="88" bestFit="1" customWidth="1"/>
    <col min="8194" max="8194" width="78.5703125" style="88" customWidth="1"/>
    <col min="8195" max="8195" width="10.85546875" style="88"/>
    <col min="8196" max="8196" width="31.140625" style="88" customWidth="1"/>
    <col min="8197" max="8197" width="70.140625" style="88" customWidth="1"/>
    <col min="8198" max="8198" width="17.42578125" style="88" customWidth="1"/>
    <col min="8199" max="8200" width="21.85546875" style="88" customWidth="1"/>
    <col min="8201" max="8201" width="19.42578125" style="88" customWidth="1"/>
    <col min="8202" max="8202" width="42" style="88" customWidth="1"/>
    <col min="8203" max="8448" width="10.85546875" style="88"/>
    <col min="8449" max="8449" width="72" style="88" bestFit="1" customWidth="1"/>
    <col min="8450" max="8450" width="78.5703125" style="88" customWidth="1"/>
    <col min="8451" max="8451" width="10.85546875" style="88"/>
    <col min="8452" max="8452" width="31.140625" style="88" customWidth="1"/>
    <col min="8453" max="8453" width="70.140625" style="88" customWidth="1"/>
    <col min="8454" max="8454" width="17.42578125" style="88" customWidth="1"/>
    <col min="8455" max="8456" width="21.85546875" style="88" customWidth="1"/>
    <col min="8457" max="8457" width="19.42578125" style="88" customWidth="1"/>
    <col min="8458" max="8458" width="42" style="88" customWidth="1"/>
    <col min="8459" max="8704" width="10.85546875" style="88"/>
    <col min="8705" max="8705" width="72" style="88" bestFit="1" customWidth="1"/>
    <col min="8706" max="8706" width="78.5703125" style="88" customWidth="1"/>
    <col min="8707" max="8707" width="10.85546875" style="88"/>
    <col min="8708" max="8708" width="31.140625" style="88" customWidth="1"/>
    <col min="8709" max="8709" width="70.140625" style="88" customWidth="1"/>
    <col min="8710" max="8710" width="17.42578125" style="88" customWidth="1"/>
    <col min="8711" max="8712" width="21.85546875" style="88" customWidth="1"/>
    <col min="8713" max="8713" width="19.42578125" style="88" customWidth="1"/>
    <col min="8714" max="8714" width="42" style="88" customWidth="1"/>
    <col min="8715" max="8960" width="10.85546875" style="88"/>
    <col min="8961" max="8961" width="72" style="88" bestFit="1" customWidth="1"/>
    <col min="8962" max="8962" width="78.5703125" style="88" customWidth="1"/>
    <col min="8963" max="8963" width="10.85546875" style="88"/>
    <col min="8964" max="8964" width="31.140625" style="88" customWidth="1"/>
    <col min="8965" max="8965" width="70.140625" style="88" customWidth="1"/>
    <col min="8966" max="8966" width="17.42578125" style="88" customWidth="1"/>
    <col min="8967" max="8968" width="21.85546875" style="88" customWidth="1"/>
    <col min="8969" max="8969" width="19.42578125" style="88" customWidth="1"/>
    <col min="8970" max="8970" width="42" style="88" customWidth="1"/>
    <col min="8971" max="9216" width="10.85546875" style="88"/>
    <col min="9217" max="9217" width="72" style="88" bestFit="1" customWidth="1"/>
    <col min="9218" max="9218" width="78.5703125" style="88" customWidth="1"/>
    <col min="9219" max="9219" width="10.85546875" style="88"/>
    <col min="9220" max="9220" width="31.140625" style="88" customWidth="1"/>
    <col min="9221" max="9221" width="70.140625" style="88" customWidth="1"/>
    <col min="9222" max="9222" width="17.42578125" style="88" customWidth="1"/>
    <col min="9223" max="9224" width="21.85546875" style="88" customWidth="1"/>
    <col min="9225" max="9225" width="19.42578125" style="88" customWidth="1"/>
    <col min="9226" max="9226" width="42" style="88" customWidth="1"/>
    <col min="9227" max="9472" width="10.85546875" style="88"/>
    <col min="9473" max="9473" width="72" style="88" bestFit="1" customWidth="1"/>
    <col min="9474" max="9474" width="78.5703125" style="88" customWidth="1"/>
    <col min="9475" max="9475" width="10.85546875" style="88"/>
    <col min="9476" max="9476" width="31.140625" style="88" customWidth="1"/>
    <col min="9477" max="9477" width="70.140625" style="88" customWidth="1"/>
    <col min="9478" max="9478" width="17.42578125" style="88" customWidth="1"/>
    <col min="9479" max="9480" width="21.85546875" style="88" customWidth="1"/>
    <col min="9481" max="9481" width="19.42578125" style="88" customWidth="1"/>
    <col min="9482" max="9482" width="42" style="88" customWidth="1"/>
    <col min="9483" max="9728" width="10.85546875" style="88"/>
    <col min="9729" max="9729" width="72" style="88" bestFit="1" customWidth="1"/>
    <col min="9730" max="9730" width="78.5703125" style="88" customWidth="1"/>
    <col min="9731" max="9731" width="10.85546875" style="88"/>
    <col min="9732" max="9732" width="31.140625" style="88" customWidth="1"/>
    <col min="9733" max="9733" width="70.140625" style="88" customWidth="1"/>
    <col min="9734" max="9734" width="17.42578125" style="88" customWidth="1"/>
    <col min="9735" max="9736" width="21.85546875" style="88" customWidth="1"/>
    <col min="9737" max="9737" width="19.42578125" style="88" customWidth="1"/>
    <col min="9738" max="9738" width="42" style="88" customWidth="1"/>
    <col min="9739" max="9984" width="10.85546875" style="88"/>
    <col min="9985" max="9985" width="72" style="88" bestFit="1" customWidth="1"/>
    <col min="9986" max="9986" width="78.5703125" style="88" customWidth="1"/>
    <col min="9987" max="9987" width="10.85546875" style="88"/>
    <col min="9988" max="9988" width="31.140625" style="88" customWidth="1"/>
    <col min="9989" max="9989" width="70.140625" style="88" customWidth="1"/>
    <col min="9990" max="9990" width="17.42578125" style="88" customWidth="1"/>
    <col min="9991" max="9992" width="21.85546875" style="88" customWidth="1"/>
    <col min="9993" max="9993" width="19.42578125" style="88" customWidth="1"/>
    <col min="9994" max="9994" width="42" style="88" customWidth="1"/>
    <col min="9995" max="10240" width="10.85546875" style="88"/>
    <col min="10241" max="10241" width="72" style="88" bestFit="1" customWidth="1"/>
    <col min="10242" max="10242" width="78.5703125" style="88" customWidth="1"/>
    <col min="10243" max="10243" width="10.85546875" style="88"/>
    <col min="10244" max="10244" width="31.140625" style="88" customWidth="1"/>
    <col min="10245" max="10245" width="70.140625" style="88" customWidth="1"/>
    <col min="10246" max="10246" width="17.42578125" style="88" customWidth="1"/>
    <col min="10247" max="10248" width="21.85546875" style="88" customWidth="1"/>
    <col min="10249" max="10249" width="19.42578125" style="88" customWidth="1"/>
    <col min="10250" max="10250" width="42" style="88" customWidth="1"/>
    <col min="10251" max="10496" width="10.85546875" style="88"/>
    <col min="10497" max="10497" width="72" style="88" bestFit="1" customWidth="1"/>
    <col min="10498" max="10498" width="78.5703125" style="88" customWidth="1"/>
    <col min="10499" max="10499" width="10.85546875" style="88"/>
    <col min="10500" max="10500" width="31.140625" style="88" customWidth="1"/>
    <col min="10501" max="10501" width="70.140625" style="88" customWidth="1"/>
    <col min="10502" max="10502" width="17.42578125" style="88" customWidth="1"/>
    <col min="10503" max="10504" width="21.85546875" style="88" customWidth="1"/>
    <col min="10505" max="10505" width="19.42578125" style="88" customWidth="1"/>
    <col min="10506" max="10506" width="42" style="88" customWidth="1"/>
    <col min="10507" max="10752" width="10.85546875" style="88"/>
    <col min="10753" max="10753" width="72" style="88" bestFit="1" customWidth="1"/>
    <col min="10754" max="10754" width="78.5703125" style="88" customWidth="1"/>
    <col min="10755" max="10755" width="10.85546875" style="88"/>
    <col min="10756" max="10756" width="31.140625" style="88" customWidth="1"/>
    <col min="10757" max="10757" width="70.140625" style="88" customWidth="1"/>
    <col min="10758" max="10758" width="17.42578125" style="88" customWidth="1"/>
    <col min="10759" max="10760" width="21.85546875" style="88" customWidth="1"/>
    <col min="10761" max="10761" width="19.42578125" style="88" customWidth="1"/>
    <col min="10762" max="10762" width="42" style="88" customWidth="1"/>
    <col min="10763" max="11008" width="10.85546875" style="88"/>
    <col min="11009" max="11009" width="72" style="88" bestFit="1" customWidth="1"/>
    <col min="11010" max="11010" width="78.5703125" style="88" customWidth="1"/>
    <col min="11011" max="11011" width="10.85546875" style="88"/>
    <col min="11012" max="11012" width="31.140625" style="88" customWidth="1"/>
    <col min="11013" max="11013" width="70.140625" style="88" customWidth="1"/>
    <col min="11014" max="11014" width="17.42578125" style="88" customWidth="1"/>
    <col min="11015" max="11016" width="21.85546875" style="88" customWidth="1"/>
    <col min="11017" max="11017" width="19.42578125" style="88" customWidth="1"/>
    <col min="11018" max="11018" width="42" style="88" customWidth="1"/>
    <col min="11019" max="11264" width="10.85546875" style="88"/>
    <col min="11265" max="11265" width="72" style="88" bestFit="1" customWidth="1"/>
    <col min="11266" max="11266" width="78.5703125" style="88" customWidth="1"/>
    <col min="11267" max="11267" width="10.85546875" style="88"/>
    <col min="11268" max="11268" width="31.140625" style="88" customWidth="1"/>
    <col min="11269" max="11269" width="70.140625" style="88" customWidth="1"/>
    <col min="11270" max="11270" width="17.42578125" style="88" customWidth="1"/>
    <col min="11271" max="11272" width="21.85546875" style="88" customWidth="1"/>
    <col min="11273" max="11273" width="19.42578125" style="88" customWidth="1"/>
    <col min="11274" max="11274" width="42" style="88" customWidth="1"/>
    <col min="11275" max="11520" width="10.85546875" style="88"/>
    <col min="11521" max="11521" width="72" style="88" bestFit="1" customWidth="1"/>
    <col min="11522" max="11522" width="78.5703125" style="88" customWidth="1"/>
    <col min="11523" max="11523" width="10.85546875" style="88"/>
    <col min="11524" max="11524" width="31.140625" style="88" customWidth="1"/>
    <col min="11525" max="11525" width="70.140625" style="88" customWidth="1"/>
    <col min="11526" max="11526" width="17.42578125" style="88" customWidth="1"/>
    <col min="11527" max="11528" width="21.85546875" style="88" customWidth="1"/>
    <col min="11529" max="11529" width="19.42578125" style="88" customWidth="1"/>
    <col min="11530" max="11530" width="42" style="88" customWidth="1"/>
    <col min="11531" max="11776" width="10.85546875" style="88"/>
    <col min="11777" max="11777" width="72" style="88" bestFit="1" customWidth="1"/>
    <col min="11778" max="11778" width="78.5703125" style="88" customWidth="1"/>
    <col min="11779" max="11779" width="10.85546875" style="88"/>
    <col min="11780" max="11780" width="31.140625" style="88" customWidth="1"/>
    <col min="11781" max="11781" width="70.140625" style="88" customWidth="1"/>
    <col min="11782" max="11782" width="17.42578125" style="88" customWidth="1"/>
    <col min="11783" max="11784" width="21.85546875" style="88" customWidth="1"/>
    <col min="11785" max="11785" width="19.42578125" style="88" customWidth="1"/>
    <col min="11786" max="11786" width="42" style="88" customWidth="1"/>
    <col min="11787" max="12032" width="10.85546875" style="88"/>
    <col min="12033" max="12033" width="72" style="88" bestFit="1" customWidth="1"/>
    <col min="12034" max="12034" width="78.5703125" style="88" customWidth="1"/>
    <col min="12035" max="12035" width="10.85546875" style="88"/>
    <col min="12036" max="12036" width="31.140625" style="88" customWidth="1"/>
    <col min="12037" max="12037" width="70.140625" style="88" customWidth="1"/>
    <col min="12038" max="12038" width="17.42578125" style="88" customWidth="1"/>
    <col min="12039" max="12040" width="21.85546875" style="88" customWidth="1"/>
    <col min="12041" max="12041" width="19.42578125" style="88" customWidth="1"/>
    <col min="12042" max="12042" width="42" style="88" customWidth="1"/>
    <col min="12043" max="12288" width="10.85546875" style="88"/>
    <col min="12289" max="12289" width="72" style="88" bestFit="1" customWidth="1"/>
    <col min="12290" max="12290" width="78.5703125" style="88" customWidth="1"/>
    <col min="12291" max="12291" width="10.85546875" style="88"/>
    <col min="12292" max="12292" width="31.140625" style="88" customWidth="1"/>
    <col min="12293" max="12293" width="70.140625" style="88" customWidth="1"/>
    <col min="12294" max="12294" width="17.42578125" style="88" customWidth="1"/>
    <col min="12295" max="12296" width="21.85546875" style="88" customWidth="1"/>
    <col min="12297" max="12297" width="19.42578125" style="88" customWidth="1"/>
    <col min="12298" max="12298" width="42" style="88" customWidth="1"/>
    <col min="12299" max="12544" width="10.85546875" style="88"/>
    <col min="12545" max="12545" width="72" style="88" bestFit="1" customWidth="1"/>
    <col min="12546" max="12546" width="78.5703125" style="88" customWidth="1"/>
    <col min="12547" max="12547" width="10.85546875" style="88"/>
    <col min="12548" max="12548" width="31.140625" style="88" customWidth="1"/>
    <col min="12549" max="12549" width="70.140625" style="88" customWidth="1"/>
    <col min="12550" max="12550" width="17.42578125" style="88" customWidth="1"/>
    <col min="12551" max="12552" width="21.85546875" style="88" customWidth="1"/>
    <col min="12553" max="12553" width="19.42578125" style="88" customWidth="1"/>
    <col min="12554" max="12554" width="42" style="88" customWidth="1"/>
    <col min="12555" max="12800" width="10.85546875" style="88"/>
    <col min="12801" max="12801" width="72" style="88" bestFit="1" customWidth="1"/>
    <col min="12802" max="12802" width="78.5703125" style="88" customWidth="1"/>
    <col min="12803" max="12803" width="10.85546875" style="88"/>
    <col min="12804" max="12804" width="31.140625" style="88" customWidth="1"/>
    <col min="12805" max="12805" width="70.140625" style="88" customWidth="1"/>
    <col min="12806" max="12806" width="17.42578125" style="88" customWidth="1"/>
    <col min="12807" max="12808" width="21.85546875" style="88" customWidth="1"/>
    <col min="12809" max="12809" width="19.42578125" style="88" customWidth="1"/>
    <col min="12810" max="12810" width="42" style="88" customWidth="1"/>
    <col min="12811" max="13056" width="10.85546875" style="88"/>
    <col min="13057" max="13057" width="72" style="88" bestFit="1" customWidth="1"/>
    <col min="13058" max="13058" width="78.5703125" style="88" customWidth="1"/>
    <col min="13059" max="13059" width="10.85546875" style="88"/>
    <col min="13060" max="13060" width="31.140625" style="88" customWidth="1"/>
    <col min="13061" max="13061" width="70.140625" style="88" customWidth="1"/>
    <col min="13062" max="13062" width="17.42578125" style="88" customWidth="1"/>
    <col min="13063" max="13064" width="21.85546875" style="88" customWidth="1"/>
    <col min="13065" max="13065" width="19.42578125" style="88" customWidth="1"/>
    <col min="13066" max="13066" width="42" style="88" customWidth="1"/>
    <col min="13067" max="13312" width="10.85546875" style="88"/>
    <col min="13313" max="13313" width="72" style="88" bestFit="1" customWidth="1"/>
    <col min="13314" max="13314" width="78.5703125" style="88" customWidth="1"/>
    <col min="13315" max="13315" width="10.85546875" style="88"/>
    <col min="13316" max="13316" width="31.140625" style="88" customWidth="1"/>
    <col min="13317" max="13317" width="70.140625" style="88" customWidth="1"/>
    <col min="13318" max="13318" width="17.42578125" style="88" customWidth="1"/>
    <col min="13319" max="13320" width="21.85546875" style="88" customWidth="1"/>
    <col min="13321" max="13321" width="19.42578125" style="88" customWidth="1"/>
    <col min="13322" max="13322" width="42" style="88" customWidth="1"/>
    <col min="13323" max="13568" width="10.85546875" style="88"/>
    <col min="13569" max="13569" width="72" style="88" bestFit="1" customWidth="1"/>
    <col min="13570" max="13570" width="78.5703125" style="88" customWidth="1"/>
    <col min="13571" max="13571" width="10.85546875" style="88"/>
    <col min="13572" max="13572" width="31.140625" style="88" customWidth="1"/>
    <col min="13573" max="13573" width="70.140625" style="88" customWidth="1"/>
    <col min="13574" max="13574" width="17.42578125" style="88" customWidth="1"/>
    <col min="13575" max="13576" width="21.85546875" style="88" customWidth="1"/>
    <col min="13577" max="13577" width="19.42578125" style="88" customWidth="1"/>
    <col min="13578" max="13578" width="42" style="88" customWidth="1"/>
    <col min="13579" max="13824" width="10.85546875" style="88"/>
    <col min="13825" max="13825" width="72" style="88" bestFit="1" customWidth="1"/>
    <col min="13826" max="13826" width="78.5703125" style="88" customWidth="1"/>
    <col min="13827" max="13827" width="10.85546875" style="88"/>
    <col min="13828" max="13828" width="31.140625" style="88" customWidth="1"/>
    <col min="13829" max="13829" width="70.140625" style="88" customWidth="1"/>
    <col min="13830" max="13830" width="17.42578125" style="88" customWidth="1"/>
    <col min="13831" max="13832" width="21.85546875" style="88" customWidth="1"/>
    <col min="13833" max="13833" width="19.42578125" style="88" customWidth="1"/>
    <col min="13834" max="13834" width="42" style="88" customWidth="1"/>
    <col min="13835" max="14080" width="10.85546875" style="88"/>
    <col min="14081" max="14081" width="72" style="88" bestFit="1" customWidth="1"/>
    <col min="14082" max="14082" width="78.5703125" style="88" customWidth="1"/>
    <col min="14083" max="14083" width="10.85546875" style="88"/>
    <col min="14084" max="14084" width="31.140625" style="88" customWidth="1"/>
    <col min="14085" max="14085" width="70.140625" style="88" customWidth="1"/>
    <col min="14086" max="14086" width="17.42578125" style="88" customWidth="1"/>
    <col min="14087" max="14088" width="21.85546875" style="88" customWidth="1"/>
    <col min="14089" max="14089" width="19.42578125" style="88" customWidth="1"/>
    <col min="14090" max="14090" width="42" style="88" customWidth="1"/>
    <col min="14091" max="14336" width="10.85546875" style="88"/>
    <col min="14337" max="14337" width="72" style="88" bestFit="1" customWidth="1"/>
    <col min="14338" max="14338" width="78.5703125" style="88" customWidth="1"/>
    <col min="14339" max="14339" width="10.85546875" style="88"/>
    <col min="14340" max="14340" width="31.140625" style="88" customWidth="1"/>
    <col min="14341" max="14341" width="70.140625" style="88" customWidth="1"/>
    <col min="14342" max="14342" width="17.42578125" style="88" customWidth="1"/>
    <col min="14343" max="14344" width="21.85546875" style="88" customWidth="1"/>
    <col min="14345" max="14345" width="19.42578125" style="88" customWidth="1"/>
    <col min="14346" max="14346" width="42" style="88" customWidth="1"/>
    <col min="14347" max="14592" width="10.85546875" style="88"/>
    <col min="14593" max="14593" width="72" style="88" bestFit="1" customWidth="1"/>
    <col min="14594" max="14594" width="78.5703125" style="88" customWidth="1"/>
    <col min="14595" max="14595" width="10.85546875" style="88"/>
    <col min="14596" max="14596" width="31.140625" style="88" customWidth="1"/>
    <col min="14597" max="14597" width="70.140625" style="88" customWidth="1"/>
    <col min="14598" max="14598" width="17.42578125" style="88" customWidth="1"/>
    <col min="14599" max="14600" width="21.85546875" style="88" customWidth="1"/>
    <col min="14601" max="14601" width="19.42578125" style="88" customWidth="1"/>
    <col min="14602" max="14602" width="42" style="88" customWidth="1"/>
    <col min="14603" max="14848" width="10.85546875" style="88"/>
    <col min="14849" max="14849" width="72" style="88" bestFit="1" customWidth="1"/>
    <col min="14850" max="14850" width="78.5703125" style="88" customWidth="1"/>
    <col min="14851" max="14851" width="10.85546875" style="88"/>
    <col min="14852" max="14852" width="31.140625" style="88" customWidth="1"/>
    <col min="14853" max="14853" width="70.140625" style="88" customWidth="1"/>
    <col min="14854" max="14854" width="17.42578125" style="88" customWidth="1"/>
    <col min="14855" max="14856" width="21.85546875" style="88" customWidth="1"/>
    <col min="14857" max="14857" width="19.42578125" style="88" customWidth="1"/>
    <col min="14858" max="14858" width="42" style="88" customWidth="1"/>
    <col min="14859" max="15104" width="10.85546875" style="88"/>
    <col min="15105" max="15105" width="72" style="88" bestFit="1" customWidth="1"/>
    <col min="15106" max="15106" width="78.5703125" style="88" customWidth="1"/>
    <col min="15107" max="15107" width="10.85546875" style="88"/>
    <col min="15108" max="15108" width="31.140625" style="88" customWidth="1"/>
    <col min="15109" max="15109" width="70.140625" style="88" customWidth="1"/>
    <col min="15110" max="15110" width="17.42578125" style="88" customWidth="1"/>
    <col min="15111" max="15112" width="21.85546875" style="88" customWidth="1"/>
    <col min="15113" max="15113" width="19.42578125" style="88" customWidth="1"/>
    <col min="15114" max="15114" width="42" style="88" customWidth="1"/>
    <col min="15115" max="15360" width="10.85546875" style="88"/>
    <col min="15361" max="15361" width="72" style="88" bestFit="1" customWidth="1"/>
    <col min="15362" max="15362" width="78.5703125" style="88" customWidth="1"/>
    <col min="15363" max="15363" width="10.85546875" style="88"/>
    <col min="15364" max="15364" width="31.140625" style="88" customWidth="1"/>
    <col min="15365" max="15365" width="70.140625" style="88" customWidth="1"/>
    <col min="15366" max="15366" width="17.42578125" style="88" customWidth="1"/>
    <col min="15367" max="15368" width="21.85546875" style="88" customWidth="1"/>
    <col min="15369" max="15369" width="19.42578125" style="88" customWidth="1"/>
    <col min="15370" max="15370" width="42" style="88" customWidth="1"/>
    <col min="15371" max="15616" width="10.85546875" style="88"/>
    <col min="15617" max="15617" width="72" style="88" bestFit="1" customWidth="1"/>
    <col min="15618" max="15618" width="78.5703125" style="88" customWidth="1"/>
    <col min="15619" max="15619" width="10.85546875" style="88"/>
    <col min="15620" max="15620" width="31.140625" style="88" customWidth="1"/>
    <col min="15621" max="15621" width="70.140625" style="88" customWidth="1"/>
    <col min="15622" max="15622" width="17.42578125" style="88" customWidth="1"/>
    <col min="15623" max="15624" width="21.85546875" style="88" customWidth="1"/>
    <col min="15625" max="15625" width="19.42578125" style="88" customWidth="1"/>
    <col min="15626" max="15626" width="42" style="88" customWidth="1"/>
    <col min="15627" max="15872" width="10.85546875" style="88"/>
    <col min="15873" max="15873" width="72" style="88" bestFit="1" customWidth="1"/>
    <col min="15874" max="15874" width="78.5703125" style="88" customWidth="1"/>
    <col min="15875" max="15875" width="10.85546875" style="88"/>
    <col min="15876" max="15876" width="31.140625" style="88" customWidth="1"/>
    <col min="15877" max="15877" width="70.140625" style="88" customWidth="1"/>
    <col min="15878" max="15878" width="17.42578125" style="88" customWidth="1"/>
    <col min="15879" max="15880" width="21.85546875" style="88" customWidth="1"/>
    <col min="15881" max="15881" width="19.42578125" style="88" customWidth="1"/>
    <col min="15882" max="15882" width="42" style="88" customWidth="1"/>
    <col min="15883" max="16128" width="10.85546875" style="88"/>
    <col min="16129" max="16129" width="72" style="88" bestFit="1" customWidth="1"/>
    <col min="16130" max="16130" width="78.5703125" style="88" customWidth="1"/>
    <col min="16131" max="16131" width="10.85546875" style="88"/>
    <col min="16132" max="16132" width="31.140625" style="88" customWidth="1"/>
    <col min="16133" max="16133" width="70.140625" style="88" customWidth="1"/>
    <col min="16134" max="16134" width="17.42578125" style="88" customWidth="1"/>
    <col min="16135" max="16136" width="21.85546875" style="88" customWidth="1"/>
    <col min="16137" max="16137" width="19.42578125" style="88" customWidth="1"/>
    <col min="16138" max="16138" width="42" style="88" customWidth="1"/>
    <col min="16139" max="16384" width="10.85546875" style="88"/>
  </cols>
  <sheetData>
    <row r="1" spans="1:2" ht="25.5" customHeight="1" x14ac:dyDescent="0.25">
      <c r="A1" s="219" t="s">
        <v>73</v>
      </c>
      <c r="B1" s="220"/>
    </row>
    <row r="2" spans="1:2" ht="25.5" customHeight="1" x14ac:dyDescent="0.25">
      <c r="A2" s="221" t="s">
        <v>291</v>
      </c>
      <c r="B2" s="222"/>
    </row>
    <row r="3" spans="1:2" ht="15" x14ac:dyDescent="0.25">
      <c r="A3" s="89" t="s">
        <v>258</v>
      </c>
      <c r="B3" s="90" t="s">
        <v>257</v>
      </c>
    </row>
    <row r="4" spans="1:2" ht="15" x14ac:dyDescent="0.25">
      <c r="A4" s="91" t="s">
        <v>4</v>
      </c>
      <c r="B4" s="92" t="s">
        <v>290</v>
      </c>
    </row>
    <row r="5" spans="1:2" ht="15" x14ac:dyDescent="0.25">
      <c r="A5" s="91" t="s">
        <v>5</v>
      </c>
      <c r="B5" s="92" t="s">
        <v>256</v>
      </c>
    </row>
    <row r="6" spans="1:2" ht="103.5" x14ac:dyDescent="0.25">
      <c r="A6" s="91" t="s">
        <v>6</v>
      </c>
      <c r="B6" s="93" t="s">
        <v>376</v>
      </c>
    </row>
    <row r="7" spans="1:2" ht="40.5" customHeight="1" x14ac:dyDescent="0.25">
      <c r="A7" s="91" t="s">
        <v>10</v>
      </c>
      <c r="B7" s="94" t="s">
        <v>289</v>
      </c>
    </row>
    <row r="8" spans="1:2" ht="29.25" customHeight="1" x14ac:dyDescent="0.25">
      <c r="A8" s="91" t="s">
        <v>205</v>
      </c>
      <c r="B8" s="94" t="s">
        <v>252</v>
      </c>
    </row>
    <row r="9" spans="1:2" ht="38.25" customHeight="1" x14ac:dyDescent="0.25">
      <c r="A9" s="91" t="s">
        <v>11</v>
      </c>
      <c r="B9" s="94" t="s">
        <v>252</v>
      </c>
    </row>
    <row r="10" spans="1:2" ht="28.5" x14ac:dyDescent="0.25">
      <c r="A10" s="91" t="s">
        <v>206</v>
      </c>
      <c r="B10" s="95" t="s">
        <v>349</v>
      </c>
    </row>
    <row r="11" spans="1:2" ht="15" x14ac:dyDescent="0.25">
      <c r="A11" s="91" t="s">
        <v>207</v>
      </c>
      <c r="B11" s="95" t="s">
        <v>288</v>
      </c>
    </row>
    <row r="12" spans="1:2" ht="8.25" customHeight="1" x14ac:dyDescent="0.25">
      <c r="A12" s="96"/>
      <c r="B12" s="97"/>
    </row>
    <row r="13" spans="1:2" ht="15" x14ac:dyDescent="0.25">
      <c r="A13" s="91" t="s">
        <v>13</v>
      </c>
      <c r="B13" s="98" t="s">
        <v>287</v>
      </c>
    </row>
    <row r="14" spans="1:2" ht="15" x14ac:dyDescent="0.25">
      <c r="A14" s="91" t="s">
        <v>34</v>
      </c>
      <c r="B14" s="98" t="s">
        <v>286</v>
      </c>
    </row>
    <row r="15" spans="1:2" ht="28.5" x14ac:dyDescent="0.25">
      <c r="A15" s="91" t="s">
        <v>36</v>
      </c>
      <c r="B15" s="98" t="s">
        <v>285</v>
      </c>
    </row>
    <row r="16" spans="1:2" ht="15" x14ac:dyDescent="0.25">
      <c r="A16" s="91" t="s">
        <v>37</v>
      </c>
      <c r="B16" s="98" t="s">
        <v>284</v>
      </c>
    </row>
    <row r="17" spans="1:2" ht="8.25" customHeight="1" x14ac:dyDescent="0.25">
      <c r="A17" s="96"/>
      <c r="B17" s="99"/>
    </row>
    <row r="18" spans="1:2" ht="42.75" x14ac:dyDescent="0.25">
      <c r="A18" s="91" t="s">
        <v>33</v>
      </c>
      <c r="B18" s="98" t="s">
        <v>283</v>
      </c>
    </row>
    <row r="19" spans="1:2" ht="28.5" x14ac:dyDescent="0.25">
      <c r="A19" s="91" t="s">
        <v>35</v>
      </c>
      <c r="B19" s="98" t="s">
        <v>282</v>
      </c>
    </row>
    <row r="20" spans="1:2" ht="42.75" x14ac:dyDescent="0.25">
      <c r="A20" s="91" t="s">
        <v>32</v>
      </c>
      <c r="B20" s="98" t="s">
        <v>281</v>
      </c>
    </row>
    <row r="21" spans="1:2" ht="28.5" x14ac:dyDescent="0.25">
      <c r="A21" s="91" t="s">
        <v>37</v>
      </c>
      <c r="B21" s="98" t="s">
        <v>280</v>
      </c>
    </row>
    <row r="22" spans="1:2" ht="8.25" customHeight="1" x14ac:dyDescent="0.25">
      <c r="A22" s="96"/>
      <c r="B22" s="99"/>
    </row>
    <row r="23" spans="1:2" ht="31.5" customHeight="1" x14ac:dyDescent="0.25">
      <c r="A23" s="91" t="s">
        <v>216</v>
      </c>
      <c r="B23" s="98" t="s">
        <v>279</v>
      </c>
    </row>
    <row r="24" spans="1:2" ht="15" x14ac:dyDescent="0.25">
      <c r="A24" s="91" t="s">
        <v>38</v>
      </c>
      <c r="B24" s="98" t="s">
        <v>278</v>
      </c>
    </row>
    <row r="25" spans="1:2" ht="19.7" customHeight="1" x14ac:dyDescent="0.25">
      <c r="A25" s="91" t="s">
        <v>277</v>
      </c>
      <c r="B25" s="98" t="s">
        <v>276</v>
      </c>
    </row>
    <row r="26" spans="1:2" ht="28.7" customHeight="1" x14ac:dyDescent="0.25">
      <c r="A26" s="91" t="s">
        <v>275</v>
      </c>
      <c r="B26" s="98" t="s">
        <v>375</v>
      </c>
    </row>
    <row r="27" spans="1:2" ht="20.45" customHeight="1" x14ac:dyDescent="0.25">
      <c r="A27" s="91" t="s">
        <v>274</v>
      </c>
      <c r="B27" s="98" t="s">
        <v>42</v>
      </c>
    </row>
    <row r="28" spans="1:2" ht="8.25" customHeight="1" x14ac:dyDescent="0.25">
      <c r="A28" s="96"/>
      <c r="B28" s="99"/>
    </row>
    <row r="29" spans="1:2" ht="28.5" x14ac:dyDescent="0.25">
      <c r="A29" s="91" t="s">
        <v>52</v>
      </c>
      <c r="B29" s="98" t="s">
        <v>352</v>
      </c>
    </row>
    <row r="30" spans="1:2" ht="42.75" x14ac:dyDescent="0.25">
      <c r="A30" s="91" t="s">
        <v>208</v>
      </c>
      <c r="B30" s="98" t="s">
        <v>273</v>
      </c>
    </row>
    <row r="31" spans="1:2" ht="42.75" x14ac:dyDescent="0.25">
      <c r="A31" s="91" t="s">
        <v>47</v>
      </c>
      <c r="B31" s="98" t="s">
        <v>272</v>
      </c>
    </row>
    <row r="32" spans="1:2" ht="28.5" x14ac:dyDescent="0.25">
      <c r="A32" s="91" t="s">
        <v>50</v>
      </c>
      <c r="B32" s="98" t="s">
        <v>271</v>
      </c>
    </row>
    <row r="33" spans="1:2" ht="57" x14ac:dyDescent="0.25">
      <c r="A33" s="91" t="s">
        <v>43</v>
      </c>
      <c r="B33" s="98" t="s">
        <v>270</v>
      </c>
    </row>
    <row r="34" spans="1:2" ht="85.35" customHeight="1" x14ac:dyDescent="0.25">
      <c r="A34" s="100" t="s">
        <v>44</v>
      </c>
      <c r="B34" s="98" t="s">
        <v>269</v>
      </c>
    </row>
    <row r="35" spans="1:2" ht="81.599999999999994" customHeight="1" x14ac:dyDescent="0.25">
      <c r="A35" s="100" t="s">
        <v>45</v>
      </c>
      <c r="B35" s="98" t="s">
        <v>268</v>
      </c>
    </row>
    <row r="36" spans="1:2" ht="54" customHeight="1" x14ac:dyDescent="0.25">
      <c r="A36" s="100" t="s">
        <v>46</v>
      </c>
      <c r="B36" s="98" t="s">
        <v>267</v>
      </c>
    </row>
    <row r="37" spans="1:2" ht="8.25" customHeight="1" x14ac:dyDescent="0.25">
      <c r="A37" s="101"/>
      <c r="B37" s="99"/>
    </row>
    <row r="38" spans="1:2" ht="71.25" x14ac:dyDescent="0.25">
      <c r="A38" s="100" t="s">
        <v>210</v>
      </c>
      <c r="B38" s="98" t="s">
        <v>266</v>
      </c>
    </row>
    <row r="39" spans="1:2" ht="42.75" x14ac:dyDescent="0.25">
      <c r="A39" s="100" t="s">
        <v>265</v>
      </c>
      <c r="B39" s="98" t="s">
        <v>264</v>
      </c>
    </row>
    <row r="40" spans="1:2" ht="28.5" x14ac:dyDescent="0.25">
      <c r="A40" s="100" t="s">
        <v>263</v>
      </c>
      <c r="B40" s="98" t="s">
        <v>262</v>
      </c>
    </row>
    <row r="41" spans="1:2" ht="71.25" x14ac:dyDescent="0.25">
      <c r="A41" s="100" t="s">
        <v>261</v>
      </c>
      <c r="B41" s="98" t="s">
        <v>260</v>
      </c>
    </row>
    <row r="42" spans="1:2" ht="28.5" x14ac:dyDescent="0.25">
      <c r="A42" s="91" t="s">
        <v>71</v>
      </c>
      <c r="B42" s="98" t="s">
        <v>220</v>
      </c>
    </row>
    <row r="43" spans="1:2" ht="15" x14ac:dyDescent="0.25">
      <c r="A43" s="100"/>
      <c r="B43" s="102"/>
    </row>
    <row r="44" spans="1:2" ht="25.5" customHeight="1" x14ac:dyDescent="0.25">
      <c r="A44" s="221" t="s">
        <v>259</v>
      </c>
      <c r="B44" s="222"/>
    </row>
    <row r="45" spans="1:2" ht="15" x14ac:dyDescent="0.25">
      <c r="A45" s="89" t="s">
        <v>258</v>
      </c>
      <c r="B45" s="90" t="s">
        <v>257</v>
      </c>
    </row>
    <row r="46" spans="1:2" ht="15" x14ac:dyDescent="0.25">
      <c r="A46" s="91" t="s">
        <v>5</v>
      </c>
      <c r="B46" s="92" t="s">
        <v>256</v>
      </c>
    </row>
    <row r="47" spans="1:2" ht="103.5" x14ac:dyDescent="0.25">
      <c r="A47" s="91" t="s">
        <v>6</v>
      </c>
      <c r="B47" s="93" t="s">
        <v>376</v>
      </c>
    </row>
    <row r="48" spans="1:2" ht="15" x14ac:dyDescent="0.25">
      <c r="A48" s="91" t="s">
        <v>255</v>
      </c>
      <c r="B48" s="103" t="s">
        <v>254</v>
      </c>
    </row>
    <row r="49" spans="1:2" ht="37.5" customHeight="1" x14ac:dyDescent="0.25">
      <c r="A49" s="91" t="s">
        <v>253</v>
      </c>
      <c r="B49" s="103" t="s">
        <v>252</v>
      </c>
    </row>
    <row r="50" spans="1:2" ht="28.5" x14ac:dyDescent="0.25">
      <c r="A50" s="91" t="s">
        <v>83</v>
      </c>
      <c r="B50" s="103" t="s">
        <v>251</v>
      </c>
    </row>
    <row r="51" spans="1:2" ht="42.75" x14ac:dyDescent="0.25">
      <c r="A51" s="91" t="s">
        <v>250</v>
      </c>
      <c r="B51" s="104" t="s">
        <v>249</v>
      </c>
    </row>
    <row r="52" spans="1:2" ht="42.75" x14ac:dyDescent="0.25">
      <c r="A52" s="91" t="s">
        <v>185</v>
      </c>
      <c r="B52" s="104" t="s">
        <v>248</v>
      </c>
    </row>
    <row r="53" spans="1:2" ht="15" x14ac:dyDescent="0.25">
      <c r="A53" s="91" t="s">
        <v>85</v>
      </c>
      <c r="B53" s="104" t="s">
        <v>247</v>
      </c>
    </row>
    <row r="54" spans="1:2" ht="71.25" x14ac:dyDescent="0.25">
      <c r="A54" s="91" t="s">
        <v>86</v>
      </c>
      <c r="B54" s="104" t="s">
        <v>246</v>
      </c>
    </row>
    <row r="55" spans="1:2" ht="60" x14ac:dyDescent="0.25">
      <c r="A55" s="100" t="s">
        <v>245</v>
      </c>
      <c r="B55" s="104" t="s">
        <v>244</v>
      </c>
    </row>
    <row r="56" spans="1:2" ht="28.5" x14ac:dyDescent="0.25">
      <c r="A56" s="91" t="s">
        <v>152</v>
      </c>
      <c r="B56" s="104" t="s">
        <v>243</v>
      </c>
    </row>
    <row r="57" spans="1:2" ht="99.75" x14ac:dyDescent="0.25">
      <c r="A57" s="91" t="s">
        <v>87</v>
      </c>
      <c r="B57" s="104" t="s">
        <v>242</v>
      </c>
    </row>
    <row r="58" spans="1:2" ht="15" x14ac:dyDescent="0.25">
      <c r="A58" s="91" t="s">
        <v>88</v>
      </c>
      <c r="B58" s="104" t="s">
        <v>241</v>
      </c>
    </row>
    <row r="59" spans="1:2" ht="28.5" x14ac:dyDescent="0.25">
      <c r="A59" s="91" t="s">
        <v>89</v>
      </c>
      <c r="B59" s="104" t="s">
        <v>240</v>
      </c>
    </row>
    <row r="60" spans="1:2" ht="28.5" x14ac:dyDescent="0.25">
      <c r="A60" s="91" t="s">
        <v>90</v>
      </c>
      <c r="B60" s="104" t="s">
        <v>239</v>
      </c>
    </row>
    <row r="61" spans="1:2" ht="28.5" x14ac:dyDescent="0.25">
      <c r="A61" s="91" t="s">
        <v>91</v>
      </c>
      <c r="B61" s="104" t="s">
        <v>238</v>
      </c>
    </row>
    <row r="62" spans="1:2" ht="28.5" x14ac:dyDescent="0.25">
      <c r="A62" s="91" t="s">
        <v>92</v>
      </c>
      <c r="B62" s="104" t="s">
        <v>237</v>
      </c>
    </row>
    <row r="63" spans="1:2" ht="42.75" x14ac:dyDescent="0.25">
      <c r="A63" s="91" t="s">
        <v>29</v>
      </c>
      <c r="B63" s="104" t="s">
        <v>348</v>
      </c>
    </row>
    <row r="64" spans="1:2" ht="79.5" customHeight="1" x14ac:dyDescent="0.25">
      <c r="A64" s="91" t="s">
        <v>28</v>
      </c>
      <c r="B64" s="104" t="s">
        <v>236</v>
      </c>
    </row>
    <row r="65" spans="1:2" ht="114" x14ac:dyDescent="0.25">
      <c r="A65" s="91" t="s">
        <v>76</v>
      </c>
      <c r="B65" s="104" t="s">
        <v>351</v>
      </c>
    </row>
    <row r="66" spans="1:2" ht="28.5" x14ac:dyDescent="0.25">
      <c r="A66" s="91" t="s">
        <v>77</v>
      </c>
      <c r="B66" s="104" t="s">
        <v>235</v>
      </c>
    </row>
    <row r="67" spans="1:2" ht="171" x14ac:dyDescent="0.25">
      <c r="A67" s="91" t="s">
        <v>78</v>
      </c>
      <c r="B67" s="104" t="s">
        <v>353</v>
      </c>
    </row>
    <row r="68" spans="1:2" ht="28.5" x14ac:dyDescent="0.25">
      <c r="A68" s="91" t="s">
        <v>79</v>
      </c>
      <c r="B68" s="104" t="s">
        <v>234</v>
      </c>
    </row>
    <row r="69" spans="1:2" ht="30" x14ac:dyDescent="0.25">
      <c r="A69" s="100" t="s">
        <v>233</v>
      </c>
      <c r="B69" s="104" t="s">
        <v>232</v>
      </c>
    </row>
    <row r="70" spans="1:2" ht="25.5" customHeight="1" x14ac:dyDescent="0.25">
      <c r="A70" s="221" t="s">
        <v>231</v>
      </c>
      <c r="B70" s="222"/>
    </row>
    <row r="71" spans="1:2" ht="15" x14ac:dyDescent="0.25">
      <c r="A71" s="223" t="s">
        <v>230</v>
      </c>
      <c r="B71" s="224"/>
    </row>
    <row r="72" spans="1:2" ht="72" customHeight="1" x14ac:dyDescent="0.25">
      <c r="A72" s="217" t="s">
        <v>350</v>
      </c>
      <c r="B72" s="218"/>
    </row>
    <row r="73" spans="1:2" ht="28.5" x14ac:dyDescent="0.25">
      <c r="A73" s="91" t="s">
        <v>229</v>
      </c>
      <c r="B73" s="104" t="s">
        <v>228</v>
      </c>
    </row>
    <row r="74" spans="1:2" ht="42.75" x14ac:dyDescent="0.25">
      <c r="A74" s="100" t="s">
        <v>227</v>
      </c>
      <c r="B74" s="104" t="s">
        <v>226</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abSelected="1" topLeftCell="A41" zoomScale="80" zoomScaleNormal="80" workbookViewId="0">
      <selection activeCell="D33" sqref="D33:P33"/>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9.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309</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377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4702321680</v>
      </c>
      <c r="Y22" s="203"/>
      <c r="Z22" s="203"/>
      <c r="AA22" s="203"/>
      <c r="AB22" s="203"/>
      <c r="AC22" s="203">
        <f>SUM(Q22:AB22)</f>
        <v>4702321680</v>
      </c>
      <c r="AD22" s="123"/>
      <c r="AE22" s="205"/>
      <c r="AF22" s="50"/>
      <c r="AG22" s="204"/>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c r="Y24" s="203">
        <v>784000000</v>
      </c>
      <c r="Z24" s="203">
        <v>784000000</v>
      </c>
      <c r="AA24" s="203">
        <v>784000000</v>
      </c>
      <c r="AB24" s="203">
        <v>2350321680</v>
      </c>
      <c r="AC24" s="203">
        <f>SUM(Q24:AB24)</f>
        <v>4702321680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63.95" customHeight="1" x14ac:dyDescent="0.25">
      <c r="A35" s="245" t="s">
        <v>377</v>
      </c>
      <c r="B35" s="247">
        <f>SUM(B41:B48)</f>
        <v>0.1</v>
      </c>
      <c r="C35" s="75" t="s">
        <v>47</v>
      </c>
      <c r="D35" s="74"/>
      <c r="E35" s="74"/>
      <c r="F35" s="74"/>
      <c r="G35" s="74"/>
      <c r="H35" s="74"/>
      <c r="I35" s="74"/>
      <c r="J35" s="74">
        <v>6</v>
      </c>
      <c r="K35" s="74">
        <v>6</v>
      </c>
      <c r="L35" s="74">
        <v>6</v>
      </c>
      <c r="M35" s="74">
        <v>6</v>
      </c>
      <c r="N35" s="74">
        <v>6</v>
      </c>
      <c r="O35" s="74">
        <v>6</v>
      </c>
      <c r="P35" s="208">
        <f>MAX(J35:O35)</f>
        <v>6</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63.95" customHeight="1" thickBot="1" x14ac:dyDescent="0.3">
      <c r="A36" s="246"/>
      <c r="B36" s="248"/>
      <c r="C36" s="76" t="s">
        <v>50</v>
      </c>
      <c r="D36" s="166"/>
      <c r="E36" s="166"/>
      <c r="F36" s="166"/>
      <c r="G36" s="77"/>
      <c r="H36" s="77"/>
      <c r="I36" s="77"/>
      <c r="J36" s="77"/>
      <c r="K36" s="77"/>
      <c r="L36" s="77"/>
      <c r="M36" s="77"/>
      <c r="N36" s="77"/>
      <c r="O36" s="77"/>
      <c r="P36" s="207">
        <f>MAX(J36:O36)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42.6" customHeight="1" x14ac:dyDescent="0.25">
      <c r="A41" s="240" t="s">
        <v>537</v>
      </c>
      <c r="B41" s="242">
        <v>0.02</v>
      </c>
      <c r="C41" s="80" t="s">
        <v>47</v>
      </c>
      <c r="D41" s="81"/>
      <c r="E41" s="81"/>
      <c r="F41" s="81"/>
      <c r="G41" s="81"/>
      <c r="H41" s="81"/>
      <c r="I41" s="81"/>
      <c r="J41" s="212">
        <v>0.16</v>
      </c>
      <c r="K41" s="212">
        <v>0.16</v>
      </c>
      <c r="L41" s="212">
        <v>0.17</v>
      </c>
      <c r="M41" s="212">
        <v>0.17</v>
      </c>
      <c r="N41" s="212">
        <v>0.17</v>
      </c>
      <c r="O41" s="212">
        <v>0.17</v>
      </c>
      <c r="P41" s="82">
        <f t="shared" ref="P41:P48"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42.6" customHeight="1" x14ac:dyDescent="0.25">
      <c r="A42" s="244"/>
      <c r="B42" s="242"/>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42.6" customHeight="1" x14ac:dyDescent="0.25">
      <c r="A43" s="240" t="s">
        <v>538</v>
      </c>
      <c r="B43" s="242">
        <v>0.02</v>
      </c>
      <c r="C43" s="80" t="s">
        <v>47</v>
      </c>
      <c r="D43" s="81"/>
      <c r="E43" s="81"/>
      <c r="F43" s="81"/>
      <c r="G43" s="81"/>
      <c r="H43" s="81"/>
      <c r="I43" s="81"/>
      <c r="J43" s="212">
        <v>0.16</v>
      </c>
      <c r="K43" s="212">
        <v>0.16</v>
      </c>
      <c r="L43" s="212">
        <v>0.17</v>
      </c>
      <c r="M43" s="212">
        <v>0.17</v>
      </c>
      <c r="N43" s="212">
        <v>0.17</v>
      </c>
      <c r="O43" s="212">
        <v>0.17</v>
      </c>
      <c r="P43" s="82">
        <f t="shared" si="1"/>
        <v>1</v>
      </c>
      <c r="Q43" s="225" t="s">
        <v>221</v>
      </c>
      <c r="R43" s="226"/>
      <c r="S43" s="226"/>
      <c r="T43" s="226"/>
      <c r="U43" s="226"/>
      <c r="V43" s="226"/>
      <c r="W43" s="226"/>
      <c r="X43" s="227"/>
      <c r="Y43" s="225" t="s">
        <v>220</v>
      </c>
      <c r="Z43" s="226"/>
      <c r="AA43" s="226"/>
      <c r="AB43" s="226"/>
      <c r="AC43" s="226"/>
      <c r="AD43" s="226"/>
      <c r="AE43" s="231"/>
    </row>
    <row r="44" spans="1:41" ht="42.6" customHeight="1" x14ac:dyDescent="0.25">
      <c r="A44" s="244"/>
      <c r="B44" s="242"/>
      <c r="C44" s="84" t="s">
        <v>50</v>
      </c>
      <c r="D44" s="85"/>
      <c r="E44" s="85"/>
      <c r="F44" s="85"/>
      <c r="G44" s="85"/>
      <c r="H44" s="85"/>
      <c r="I44" s="85"/>
      <c r="J44" s="85"/>
      <c r="K44" s="85"/>
      <c r="L44" s="85"/>
      <c r="M44" s="85"/>
      <c r="N44" s="85"/>
      <c r="O44" s="85"/>
      <c r="P44" s="82">
        <f t="shared" si="1"/>
        <v>0</v>
      </c>
      <c r="Q44" s="236"/>
      <c r="R44" s="237"/>
      <c r="S44" s="237"/>
      <c r="T44" s="237"/>
      <c r="U44" s="237"/>
      <c r="V44" s="237"/>
      <c r="W44" s="237"/>
      <c r="X44" s="239"/>
      <c r="Y44" s="236"/>
      <c r="Z44" s="237"/>
      <c r="AA44" s="237"/>
      <c r="AB44" s="237"/>
      <c r="AC44" s="237"/>
      <c r="AD44" s="237"/>
      <c r="AE44" s="238"/>
    </row>
    <row r="45" spans="1:41" ht="42.6" customHeight="1" x14ac:dyDescent="0.25">
      <c r="A45" s="240" t="s">
        <v>539</v>
      </c>
      <c r="B45" s="242">
        <v>0.03</v>
      </c>
      <c r="C45" s="80" t="s">
        <v>47</v>
      </c>
      <c r="D45" s="81"/>
      <c r="E45" s="81"/>
      <c r="F45" s="81"/>
      <c r="G45" s="81"/>
      <c r="H45" s="81"/>
      <c r="I45" s="81"/>
      <c r="J45" s="212">
        <v>0.16</v>
      </c>
      <c r="K45" s="212">
        <v>0.16</v>
      </c>
      <c r="L45" s="212">
        <v>0.17</v>
      </c>
      <c r="M45" s="212">
        <v>0.17</v>
      </c>
      <c r="N45" s="212">
        <v>0.17</v>
      </c>
      <c r="O45" s="212">
        <v>0.17</v>
      </c>
      <c r="P45" s="82">
        <f t="shared" si="1"/>
        <v>1</v>
      </c>
      <c r="Q45" s="225" t="s">
        <v>221</v>
      </c>
      <c r="R45" s="226"/>
      <c r="S45" s="226"/>
      <c r="T45" s="226"/>
      <c r="U45" s="226"/>
      <c r="V45" s="226"/>
      <c r="W45" s="226"/>
      <c r="X45" s="227"/>
      <c r="Y45" s="225" t="s">
        <v>220</v>
      </c>
      <c r="Z45" s="226"/>
      <c r="AA45" s="226"/>
      <c r="AB45" s="226"/>
      <c r="AC45" s="226"/>
      <c r="AD45" s="226"/>
      <c r="AE45" s="231"/>
    </row>
    <row r="46" spans="1:41" ht="42.6" customHeight="1" x14ac:dyDescent="0.25">
      <c r="A46" s="244"/>
      <c r="B46" s="242"/>
      <c r="C46" s="84" t="s">
        <v>50</v>
      </c>
      <c r="D46" s="85"/>
      <c r="E46" s="85"/>
      <c r="F46" s="85"/>
      <c r="G46" s="85"/>
      <c r="H46" s="85"/>
      <c r="I46" s="85"/>
      <c r="J46" s="85"/>
      <c r="K46" s="85"/>
      <c r="L46" s="85"/>
      <c r="M46" s="85"/>
      <c r="N46" s="85"/>
      <c r="O46" s="85"/>
      <c r="P46" s="82">
        <f t="shared" si="1"/>
        <v>0</v>
      </c>
      <c r="Q46" s="236"/>
      <c r="R46" s="237"/>
      <c r="S46" s="237"/>
      <c r="T46" s="237"/>
      <c r="U46" s="237"/>
      <c r="V46" s="237"/>
      <c r="W46" s="237"/>
      <c r="X46" s="239"/>
      <c r="Y46" s="236"/>
      <c r="Z46" s="237"/>
      <c r="AA46" s="237"/>
      <c r="AB46" s="237"/>
      <c r="AC46" s="237"/>
      <c r="AD46" s="237"/>
      <c r="AE46" s="238"/>
    </row>
    <row r="47" spans="1:41" ht="42.6" customHeight="1" x14ac:dyDescent="0.25">
      <c r="A47" s="240" t="s">
        <v>540</v>
      </c>
      <c r="B47" s="242">
        <v>0.03</v>
      </c>
      <c r="C47" s="80" t="s">
        <v>47</v>
      </c>
      <c r="D47" s="81"/>
      <c r="E47" s="81"/>
      <c r="F47" s="81"/>
      <c r="G47" s="81"/>
      <c r="H47" s="81"/>
      <c r="I47" s="81"/>
      <c r="J47" s="212">
        <v>0.16</v>
      </c>
      <c r="K47" s="212">
        <v>0.16</v>
      </c>
      <c r="L47" s="212">
        <v>0.17</v>
      </c>
      <c r="M47" s="212">
        <v>0.17</v>
      </c>
      <c r="N47" s="212">
        <v>0.17</v>
      </c>
      <c r="O47" s="212">
        <v>0.17</v>
      </c>
      <c r="P47" s="82">
        <f t="shared" si="1"/>
        <v>1</v>
      </c>
      <c r="Q47" s="225" t="s">
        <v>221</v>
      </c>
      <c r="R47" s="226"/>
      <c r="S47" s="226"/>
      <c r="T47" s="226"/>
      <c r="U47" s="226"/>
      <c r="V47" s="226"/>
      <c r="W47" s="226"/>
      <c r="X47" s="227"/>
      <c r="Y47" s="225" t="s">
        <v>220</v>
      </c>
      <c r="Z47" s="226"/>
      <c r="AA47" s="226"/>
      <c r="AB47" s="226"/>
      <c r="AC47" s="226"/>
      <c r="AD47" s="226"/>
      <c r="AE47" s="231"/>
    </row>
    <row r="48" spans="1:41" ht="42.6" customHeight="1" thickBot="1" x14ac:dyDescent="0.3">
      <c r="A48" s="241"/>
      <c r="B48" s="243"/>
      <c r="C48" s="76" t="s">
        <v>50</v>
      </c>
      <c r="D48" s="86"/>
      <c r="E48" s="86"/>
      <c r="F48" s="86"/>
      <c r="G48" s="86"/>
      <c r="H48" s="86"/>
      <c r="I48" s="86"/>
      <c r="J48" s="86"/>
      <c r="K48" s="86"/>
      <c r="L48" s="86"/>
      <c r="M48" s="86"/>
      <c r="N48" s="86"/>
      <c r="O48" s="86"/>
      <c r="P48" s="87">
        <f t="shared" si="1"/>
        <v>0</v>
      </c>
      <c r="Q48" s="228"/>
      <c r="R48" s="229"/>
      <c r="S48" s="229"/>
      <c r="T48" s="229"/>
      <c r="U48" s="229"/>
      <c r="V48" s="229"/>
      <c r="W48" s="229"/>
      <c r="X48" s="230"/>
      <c r="Y48" s="228"/>
      <c r="Z48" s="229"/>
      <c r="AA48" s="229"/>
      <c r="AB48" s="229"/>
      <c r="AC48" s="229"/>
      <c r="AD48" s="229"/>
      <c r="AE48" s="232"/>
    </row>
    <row r="49" spans="1:1" ht="15" customHeight="1" x14ac:dyDescent="0.25">
      <c r="A49" s="15" t="s">
        <v>72</v>
      </c>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497-94D1-407A-905D-4FEBA7EC436B}">
  <sheetPr>
    <tabColor theme="7" tint="0.39997558519241921"/>
    <pageSetUpPr fitToPage="1"/>
  </sheetPr>
  <dimension ref="A1:AO45"/>
  <sheetViews>
    <sheetView showGridLines="0" topLeftCell="A39" zoomScale="80" zoomScaleNormal="80" workbookViewId="0">
      <selection activeCell="C17" sqref="C17:AE1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309</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381</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562165000</v>
      </c>
      <c r="Y22" s="203"/>
      <c r="Z22" s="203"/>
      <c r="AA22" s="203"/>
      <c r="AB22" s="203"/>
      <c r="AC22" s="203">
        <f>SUM(Q22:AB22)</f>
        <v>562165000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c r="Y24" s="203">
        <v>112433000</v>
      </c>
      <c r="Z24" s="203">
        <v>112433000</v>
      </c>
      <c r="AA24" s="203">
        <v>112433000</v>
      </c>
      <c r="AB24" s="203">
        <f>+AA24*2</f>
        <v>224866000</v>
      </c>
      <c r="AC24" s="203">
        <f>SUM(Q24:AB24)</f>
        <v>562165000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1.95" customHeight="1" x14ac:dyDescent="0.25">
      <c r="A35" s="245" t="s">
        <v>381</v>
      </c>
      <c r="B35" s="353">
        <f>SUM(B41:B44)</f>
        <v>0.1</v>
      </c>
      <c r="C35" s="75" t="s">
        <v>47</v>
      </c>
      <c r="D35" s="74"/>
      <c r="E35" s="74"/>
      <c r="F35" s="74"/>
      <c r="G35" s="74"/>
      <c r="H35" s="74"/>
      <c r="I35" s="74"/>
      <c r="J35" s="196">
        <v>1</v>
      </c>
      <c r="K35" s="196">
        <v>1</v>
      </c>
      <c r="L35" s="196">
        <v>1</v>
      </c>
      <c r="M35" s="196">
        <v>1</v>
      </c>
      <c r="N35" s="196">
        <v>1</v>
      </c>
      <c r="O35" s="196">
        <v>1</v>
      </c>
      <c r="P35" s="196">
        <f>MAX(J35:O35)</f>
        <v>1</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1.95" customHeight="1" thickBot="1" x14ac:dyDescent="0.3">
      <c r="A36" s="246"/>
      <c r="B36" s="354"/>
      <c r="C36" s="76" t="s">
        <v>50</v>
      </c>
      <c r="D36" s="166"/>
      <c r="E36" s="166"/>
      <c r="F36" s="166"/>
      <c r="G36" s="77"/>
      <c r="H36" s="77"/>
      <c r="I36" s="77"/>
      <c r="J36" s="77"/>
      <c r="K36" s="77"/>
      <c r="L36" s="77"/>
      <c r="M36" s="77"/>
      <c r="N36" s="77"/>
      <c r="O36" s="77"/>
      <c r="P36" s="78">
        <f>MAX(J36:O36)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38.450000000000003" customHeight="1" x14ac:dyDescent="0.25">
      <c r="A41" s="240" t="s">
        <v>541</v>
      </c>
      <c r="B41" s="355">
        <v>0.05</v>
      </c>
      <c r="C41" s="80" t="s">
        <v>47</v>
      </c>
      <c r="D41" s="81"/>
      <c r="E41" s="81"/>
      <c r="F41" s="81"/>
      <c r="G41" s="81"/>
      <c r="H41" s="81"/>
      <c r="I41" s="81"/>
      <c r="J41" s="212">
        <v>0.16</v>
      </c>
      <c r="K41" s="212">
        <v>0.16</v>
      </c>
      <c r="L41" s="212">
        <v>0.17</v>
      </c>
      <c r="M41" s="212">
        <v>0.17</v>
      </c>
      <c r="N41" s="212">
        <v>0.17</v>
      </c>
      <c r="O41" s="212">
        <v>0.17</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38.450000000000003"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38.450000000000003" customHeight="1" x14ac:dyDescent="0.25">
      <c r="A43" s="240" t="s">
        <v>542</v>
      </c>
      <c r="B43" s="355">
        <v>0.05</v>
      </c>
      <c r="C43" s="80" t="s">
        <v>47</v>
      </c>
      <c r="D43" s="81"/>
      <c r="E43" s="81"/>
      <c r="F43" s="81"/>
      <c r="G43" s="81"/>
      <c r="H43" s="81"/>
      <c r="I43" s="81"/>
      <c r="J43" s="212">
        <v>0.16</v>
      </c>
      <c r="K43" s="212">
        <v>0.16</v>
      </c>
      <c r="L43" s="212">
        <v>0.17</v>
      </c>
      <c r="M43" s="212">
        <v>0.17</v>
      </c>
      <c r="N43" s="212">
        <v>0.17</v>
      </c>
      <c r="O43" s="212">
        <v>0.17</v>
      </c>
      <c r="P43" s="82">
        <f t="shared" si="1"/>
        <v>1</v>
      </c>
      <c r="Q43" s="225" t="s">
        <v>221</v>
      </c>
      <c r="R43" s="226"/>
      <c r="S43" s="226"/>
      <c r="T43" s="226"/>
      <c r="U43" s="226"/>
      <c r="V43" s="226"/>
      <c r="W43" s="226"/>
      <c r="X43" s="227"/>
      <c r="Y43" s="225" t="s">
        <v>220</v>
      </c>
      <c r="Z43" s="226"/>
      <c r="AA43" s="226"/>
      <c r="AB43" s="226"/>
      <c r="AC43" s="226"/>
      <c r="AD43" s="226"/>
      <c r="AE43" s="231"/>
    </row>
    <row r="44" spans="1:41" ht="38.450000000000003" customHeight="1" thickBot="1" x14ac:dyDescent="0.3">
      <c r="A44" s="241"/>
      <c r="B44" s="356"/>
      <c r="C44" s="76" t="s">
        <v>50</v>
      </c>
      <c r="D44" s="86"/>
      <c r="E44" s="86"/>
      <c r="F44" s="86"/>
      <c r="G44" s="86"/>
      <c r="H44" s="86"/>
      <c r="I44" s="86"/>
      <c r="J44" s="86"/>
      <c r="K44" s="86"/>
      <c r="L44" s="86"/>
      <c r="M44" s="86"/>
      <c r="N44" s="86"/>
      <c r="O44" s="86"/>
      <c r="P44" s="87">
        <f t="shared" si="1"/>
        <v>0</v>
      </c>
      <c r="Q44" s="228"/>
      <c r="R44" s="229"/>
      <c r="S44" s="229"/>
      <c r="T44" s="229"/>
      <c r="U44" s="229"/>
      <c r="V44" s="229"/>
      <c r="W44" s="229"/>
      <c r="X44" s="230"/>
      <c r="Y44" s="228"/>
      <c r="Z44" s="229"/>
      <c r="AA44" s="229"/>
      <c r="AB44" s="229"/>
      <c r="AC44" s="229"/>
      <c r="AD44" s="229"/>
      <c r="AE44" s="232"/>
    </row>
    <row r="45" spans="1:41" ht="15" customHeight="1" x14ac:dyDescent="0.25">
      <c r="A45" s="15" t="s">
        <v>72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256BB15-2E76-4D77-B115-2CE51E456E34}">
      <formula1>$B$21:$M$21</formula1>
    </dataValidation>
    <dataValidation type="textLength" operator="lessThanOrEqual" allowBlank="1" showInputMessage="1" showErrorMessage="1" errorTitle="Máximo 2.000 caracteres" error="Máximo 2.000 caracteres" promptTitle="2.000 caracteres" sqref="Q30:Q31" xr:uid="{10805773-530A-44FC-B603-8652CB08665E}">
      <formula1>2000</formula1>
    </dataValidation>
    <dataValidation type="textLength" operator="lessThanOrEqual" allowBlank="1" showInputMessage="1" showErrorMessage="1" errorTitle="Máximo 2.000 caracteres" error="Máximo 2.000 caracteres" sqref="AC35 Q35 Y35 Q41 Q43" xr:uid="{0E3A0432-43B0-4D90-A67D-992CC279C3E3}">
      <formula1>2000</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5D1C3AA-AD31-4304-BB2F-C917B495C944}">
          <x14:formula1>
            <xm:f>listas!$C$2:$C$20</xm:f>
          </x14:formula1>
          <xm:sqref>AA15:AE15</xm:sqref>
        </x14:dataValidation>
        <x14:dataValidation type="list" allowBlank="1" showInputMessage="1" showErrorMessage="1" xr:uid="{008ED27A-BC8C-469B-B39C-392E4D2F824F}">
          <x14:formula1>
            <xm:f>listas!$B$2:$B$8</xm:f>
          </x14:formula1>
          <xm:sqref>R15:X15</xm:sqref>
        </x14:dataValidation>
        <x14:dataValidation type="list" allowBlank="1" showInputMessage="1" showErrorMessage="1" xr:uid="{ECCCE1CD-0866-43FA-B5B1-EB78BEF09CD0}">
          <x14:formula1>
            <xm:f>listas!$A$2:$A$6</xm:f>
          </x14:formula1>
          <xm:sqref>C15:K15</xm:sqref>
        </x14:dataValidation>
        <x14:dataValidation type="list" allowBlank="1" showInputMessage="1" showErrorMessage="1" xr:uid="{98EA29CB-F3B9-4FAA-A8ED-5FDD34334CF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BED3-C890-4ABF-830B-6D14CC1EBE52}">
  <sheetPr>
    <tabColor theme="7" tint="0.39997558519241921"/>
    <pageSetUpPr fitToPage="1"/>
  </sheetPr>
  <dimension ref="A1:AO45"/>
  <sheetViews>
    <sheetView showGridLines="0" topLeftCell="A36" zoomScale="70" zoomScaleNormal="70" workbookViewId="0">
      <selection activeCell="C17" sqref="C17:AE1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386</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0</v>
      </c>
      <c r="Y22" s="203">
        <v>0</v>
      </c>
      <c r="Z22" s="203">
        <v>0</v>
      </c>
      <c r="AA22" s="203">
        <v>0</v>
      </c>
      <c r="AB22" s="203">
        <v>0</v>
      </c>
      <c r="AC22" s="203">
        <f>SUM(X22:AB22)</f>
        <v>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v>0</v>
      </c>
      <c r="AD23" s="59" t="e">
        <f>AC23/SUM(W22:AB22)</f>
        <v>#DIV/0!</v>
      </c>
      <c r="AE23" s="62" t="e">
        <f>AC23/AC22</f>
        <v>#DIV/0!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c r="Y24" s="203"/>
      <c r="Z24" s="203"/>
      <c r="AA24" s="203"/>
      <c r="AB24" s="203"/>
      <c r="AC24" s="203">
        <f>SUM(Q24:AB24)</f>
        <v>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v>0</v>
      </c>
      <c r="Y25" s="65">
        <v>0</v>
      </c>
      <c r="Z25" s="65">
        <v>0</v>
      </c>
      <c r="AA25" s="65">
        <v>0</v>
      </c>
      <c r="AB25" s="65">
        <v>0</v>
      </c>
      <c r="AC25" s="65">
        <v>0</v>
      </c>
      <c r="AD25" s="65" t="e">
        <f>AC25/SUM(W24:AB24)</f>
        <v>#DIV/0!</v>
      </c>
      <c r="AE25" s="206" t="e">
        <f>AC25/AC24</f>
        <v>#DIV/0!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9.1" customHeight="1" x14ac:dyDescent="0.25">
      <c r="A35" s="245" t="s">
        <v>386</v>
      </c>
      <c r="B35" s="353">
        <f>SUM(B41:B44)</f>
        <v>0.1</v>
      </c>
      <c r="C35" s="75" t="s">
        <v>47</v>
      </c>
      <c r="D35" s="74"/>
      <c r="E35" s="74"/>
      <c r="F35" s="74"/>
      <c r="G35" s="74"/>
      <c r="H35" s="74"/>
      <c r="I35" s="74"/>
      <c r="J35" s="74">
        <v>2917</v>
      </c>
      <c r="K35" s="74">
        <v>2917</v>
      </c>
      <c r="L35" s="74">
        <v>2917</v>
      </c>
      <c r="M35" s="74">
        <v>2917</v>
      </c>
      <c r="N35" s="74">
        <v>2917</v>
      </c>
      <c r="O35" s="74">
        <v>2915</v>
      </c>
      <c r="P35" s="208">
        <f>SUM(D35:O35)</f>
        <v>17500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9.1" customHeight="1" thickBot="1" x14ac:dyDescent="0.3">
      <c r="A36" s="246"/>
      <c r="B36" s="354"/>
      <c r="C36" s="76" t="s">
        <v>50</v>
      </c>
      <c r="D36" s="166"/>
      <c r="E36" s="166"/>
      <c r="F36" s="166"/>
      <c r="G36" s="77"/>
      <c r="H36" s="77"/>
      <c r="I36" s="77"/>
      <c r="J36" s="77"/>
      <c r="K36" s="77"/>
      <c r="L36" s="77"/>
      <c r="M36" s="77"/>
      <c r="N36" s="77"/>
      <c r="O36" s="77"/>
      <c r="P36" s="207">
        <f>SUM(J36:O36)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44.45" customHeight="1" x14ac:dyDescent="0.25">
      <c r="A41" s="240" t="s">
        <v>543</v>
      </c>
      <c r="B41" s="355">
        <v>0.05</v>
      </c>
      <c r="C41" s="80" t="s">
        <v>47</v>
      </c>
      <c r="D41" s="81"/>
      <c r="E41" s="81"/>
      <c r="F41" s="81"/>
      <c r="G41" s="81"/>
      <c r="H41" s="81"/>
      <c r="I41" s="81"/>
      <c r="J41" s="212">
        <v>0.16</v>
      </c>
      <c r="K41" s="212">
        <v>0.16</v>
      </c>
      <c r="L41" s="212">
        <v>0.17</v>
      </c>
      <c r="M41" s="212">
        <v>0.17</v>
      </c>
      <c r="N41" s="212">
        <v>0.17</v>
      </c>
      <c r="O41" s="212">
        <v>0.17</v>
      </c>
      <c r="P41" s="82">
        <f t="shared" ref="P41:P42"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44.45"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44.45" customHeight="1" x14ac:dyDescent="0.25">
      <c r="A43" s="357" t="s">
        <v>544</v>
      </c>
      <c r="B43" s="355">
        <v>0.05</v>
      </c>
      <c r="C43" s="80" t="s">
        <v>47</v>
      </c>
      <c r="D43" s="81"/>
      <c r="E43" s="81"/>
      <c r="F43" s="81"/>
      <c r="G43" s="81"/>
      <c r="H43" s="81"/>
      <c r="I43" s="81"/>
      <c r="J43" s="212">
        <v>0.16</v>
      </c>
      <c r="K43" s="212">
        <v>0.16</v>
      </c>
      <c r="L43" s="212">
        <v>0.17</v>
      </c>
      <c r="M43" s="212">
        <v>0.17</v>
      </c>
      <c r="N43" s="212">
        <v>0.17</v>
      </c>
      <c r="O43" s="212">
        <v>0.17</v>
      </c>
      <c r="P43" s="82">
        <f>SUM(D43:O43)</f>
        <v>1</v>
      </c>
      <c r="Q43" s="225" t="s">
        <v>221</v>
      </c>
      <c r="R43" s="226"/>
      <c r="S43" s="226"/>
      <c r="T43" s="226"/>
      <c r="U43" s="226"/>
      <c r="V43" s="226"/>
      <c r="W43" s="226"/>
      <c r="X43" s="227"/>
      <c r="Y43" s="225" t="s">
        <v>220</v>
      </c>
      <c r="Z43" s="226"/>
      <c r="AA43" s="226"/>
      <c r="AB43" s="226"/>
      <c r="AC43" s="226"/>
      <c r="AD43" s="226"/>
      <c r="AE43" s="231"/>
      <c r="AG43" s="83"/>
      <c r="AH43" s="83"/>
      <c r="AI43" s="83"/>
      <c r="AJ43" s="83"/>
      <c r="AK43" s="83"/>
      <c r="AL43" s="83"/>
      <c r="AM43" s="83"/>
      <c r="AN43" s="83"/>
      <c r="AO43" s="83"/>
    </row>
    <row r="44" spans="1:41" ht="44.45" customHeight="1" thickBot="1" x14ac:dyDescent="0.3">
      <c r="A44" s="358"/>
      <c r="B44" s="356"/>
      <c r="C44" s="76" t="s">
        <v>50</v>
      </c>
      <c r="D44" s="86"/>
      <c r="E44" s="86"/>
      <c r="F44" s="86"/>
      <c r="G44" s="86"/>
      <c r="H44" s="86"/>
      <c r="I44" s="86"/>
      <c r="J44" s="86"/>
      <c r="K44" s="86"/>
      <c r="L44" s="86"/>
      <c r="M44" s="86"/>
      <c r="N44" s="86"/>
      <c r="O44" s="86"/>
      <c r="P44" s="87">
        <f>SUM(D44:O44)</f>
        <v>0</v>
      </c>
      <c r="Q44" s="228"/>
      <c r="R44" s="229"/>
      <c r="S44" s="229"/>
      <c r="T44" s="229"/>
      <c r="U44" s="229"/>
      <c r="V44" s="229"/>
      <c r="W44" s="229"/>
      <c r="X44" s="230"/>
      <c r="Y44" s="228"/>
      <c r="Z44" s="229"/>
      <c r="AA44" s="229"/>
      <c r="AB44" s="229"/>
      <c r="AC44" s="229"/>
      <c r="AD44" s="229"/>
      <c r="AE44" s="232"/>
    </row>
    <row r="45" spans="1:41" x14ac:dyDescent="0.25">
      <c r="A45" s="15" t="s">
        <v>72</v>
      </c>
    </row>
  </sheetData>
  <mergeCells count="75">
    <mergeCell ref="A43:A44"/>
    <mergeCell ref="B43:B44"/>
    <mergeCell ref="Q43:X44"/>
    <mergeCell ref="Y43:AE44"/>
    <mergeCell ref="AC35:AE36"/>
    <mergeCell ref="A41:A42"/>
    <mergeCell ref="B41:B42"/>
    <mergeCell ref="Q41:X42"/>
    <mergeCell ref="Y41:AE42"/>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668F0A1-723C-47E6-9760-2B999984F69F}">
      <formula1>$B$21:$M$21</formula1>
    </dataValidation>
    <dataValidation type="textLength" operator="lessThanOrEqual" allowBlank="1" showInputMessage="1" showErrorMessage="1" errorTitle="Máximo 2.000 caracteres" error="Máximo 2.000 caracteres" promptTitle="2.000 caracteres" sqref="Q30:Q31" xr:uid="{B5852B69-23B0-4505-A16F-339997B9B446}">
      <formula1>2000</formula1>
    </dataValidation>
    <dataValidation type="textLength" operator="lessThanOrEqual" allowBlank="1" showInputMessage="1" showErrorMessage="1" errorTitle="Máximo 2.000 caracteres" error="Máximo 2.000 caracteres" sqref="AC35 Q35 Y35 Q41 Q43" xr:uid="{25753A49-FCE9-439E-ABE3-66D5AB762761}">
      <formula1>2000</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1FFE590-EE06-4EBD-90CE-19921DC61C8A}">
          <x14:formula1>
            <xm:f>listas!$C$2:$C$20</xm:f>
          </x14:formula1>
          <xm:sqref>AA15:AE15</xm:sqref>
        </x14:dataValidation>
        <x14:dataValidation type="list" allowBlank="1" showInputMessage="1" showErrorMessage="1" xr:uid="{A771DC9D-7377-485A-B743-DC79DBD0997A}">
          <x14:formula1>
            <xm:f>listas!$B$2:$B$8</xm:f>
          </x14:formula1>
          <xm:sqref>R15:X15</xm:sqref>
        </x14:dataValidation>
        <x14:dataValidation type="list" allowBlank="1" showInputMessage="1" showErrorMessage="1" xr:uid="{A21BF5C0-84D4-4AE3-8C25-FDF06FE19548}">
          <x14:formula1>
            <xm:f>listas!$A$2:$A$6</xm:f>
          </x14:formula1>
          <xm:sqref>C15:K15</xm:sqref>
        </x14:dataValidation>
        <x14:dataValidation type="list" allowBlank="1" showInputMessage="1" showErrorMessage="1" xr:uid="{D01C2FE2-DECA-4BD3-A41E-26BF115F3114}">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F47-FC96-46C8-BDA6-2127FC0311B4}">
  <sheetPr>
    <tabColor theme="7" tint="0.39997558519241921"/>
    <pageSetUpPr fitToPage="1"/>
  </sheetPr>
  <dimension ref="A1:AO45"/>
  <sheetViews>
    <sheetView showGridLines="0" topLeftCell="A35" zoomScale="60" zoomScaleNormal="60" workbookViewId="0">
      <selection activeCell="A35" sqref="A35:A36"/>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384</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847699000</v>
      </c>
      <c r="Y22" s="203"/>
      <c r="Z22" s="203"/>
      <c r="AA22" s="203"/>
      <c r="AB22" s="203">
        <v>24411000</v>
      </c>
      <c r="AC22" s="203">
        <f>SUM(Q22:AB22)</f>
        <v>872110000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c r="Y24" s="203">
        <v>166715000</v>
      </c>
      <c r="Z24" s="203">
        <v>170246000</v>
      </c>
      <c r="AA24" s="203">
        <v>170246000</v>
      </c>
      <c r="AB24" s="203">
        <f>+AA24*2+24411000</f>
        <v>364903000</v>
      </c>
      <c r="AC24" s="203">
        <f>SUM(Q24:AB24)</f>
        <v>872110000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7.95" customHeight="1" x14ac:dyDescent="0.25">
      <c r="A35" s="245" t="s">
        <v>384</v>
      </c>
      <c r="B35" s="353">
        <f>SUM(B41:B44)</f>
        <v>0.1</v>
      </c>
      <c r="C35" s="75" t="s">
        <v>47</v>
      </c>
      <c r="D35" s="74"/>
      <c r="E35" s="74"/>
      <c r="F35" s="74"/>
      <c r="G35" s="74"/>
      <c r="H35" s="74"/>
      <c r="I35" s="74"/>
      <c r="J35" s="74">
        <v>75</v>
      </c>
      <c r="K35" s="74">
        <v>75</v>
      </c>
      <c r="L35" s="74">
        <v>75</v>
      </c>
      <c r="M35" s="74">
        <v>75</v>
      </c>
      <c r="N35" s="74">
        <v>75</v>
      </c>
      <c r="O35" s="74">
        <v>75</v>
      </c>
      <c r="P35" s="197">
        <f>SUM(D35:O35)</f>
        <v>450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7.95" customHeight="1" thickBot="1" x14ac:dyDescent="0.3">
      <c r="A36" s="246"/>
      <c r="B36" s="354"/>
      <c r="C36" s="76" t="s">
        <v>50</v>
      </c>
      <c r="D36" s="166"/>
      <c r="E36" s="166"/>
      <c r="F36" s="166"/>
      <c r="G36" s="77"/>
      <c r="H36" s="77"/>
      <c r="I36" s="77"/>
      <c r="J36" s="77"/>
      <c r="K36" s="77"/>
      <c r="L36" s="77"/>
      <c r="M36" s="77"/>
      <c r="N36" s="77"/>
      <c r="O36" s="77"/>
      <c r="P36" s="207">
        <f>SUM(D36:O36)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52.5" customHeight="1" x14ac:dyDescent="0.25">
      <c r="A41" s="357" t="s">
        <v>545</v>
      </c>
      <c r="B41" s="355">
        <v>0.05</v>
      </c>
      <c r="C41" s="80" t="s">
        <v>47</v>
      </c>
      <c r="D41" s="81"/>
      <c r="E41" s="81"/>
      <c r="F41" s="81"/>
      <c r="G41" s="81"/>
      <c r="H41" s="81"/>
      <c r="I41" s="81"/>
      <c r="J41" s="212">
        <v>0.16</v>
      </c>
      <c r="K41" s="212">
        <v>0.16</v>
      </c>
      <c r="L41" s="212">
        <v>0.17</v>
      </c>
      <c r="M41" s="212">
        <v>0.17</v>
      </c>
      <c r="N41" s="212">
        <v>0.17</v>
      </c>
      <c r="O41" s="212">
        <v>0.17</v>
      </c>
      <c r="P41" s="82">
        <f>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52.5" customHeight="1" x14ac:dyDescent="0.25">
      <c r="A42" s="365"/>
      <c r="B42" s="355"/>
      <c r="C42" s="84" t="s">
        <v>50</v>
      </c>
      <c r="D42" s="85"/>
      <c r="E42" s="85"/>
      <c r="F42" s="85"/>
      <c r="G42" s="85"/>
      <c r="H42" s="85"/>
      <c r="I42" s="85"/>
      <c r="J42" s="85"/>
      <c r="K42" s="85"/>
      <c r="L42" s="85"/>
      <c r="M42" s="85"/>
      <c r="N42" s="85"/>
      <c r="O42" s="85"/>
      <c r="P42" s="82">
        <f>SUM(D42:O42)</f>
        <v>0</v>
      </c>
      <c r="Q42" s="236"/>
      <c r="R42" s="237"/>
      <c r="S42" s="237"/>
      <c r="T42" s="237"/>
      <c r="U42" s="237"/>
      <c r="V42" s="237"/>
      <c r="W42" s="237"/>
      <c r="X42" s="239"/>
      <c r="Y42" s="236"/>
      <c r="Z42" s="237"/>
      <c r="AA42" s="237"/>
      <c r="AB42" s="237"/>
      <c r="AC42" s="237"/>
      <c r="AD42" s="237"/>
      <c r="AE42" s="238"/>
    </row>
    <row r="43" spans="1:41" ht="52.5" customHeight="1" x14ac:dyDescent="0.25">
      <c r="A43" s="240" t="s">
        <v>546</v>
      </c>
      <c r="B43" s="355">
        <v>0.05</v>
      </c>
      <c r="C43" s="80" t="s">
        <v>47</v>
      </c>
      <c r="D43" s="81"/>
      <c r="E43" s="81"/>
      <c r="F43" s="81"/>
      <c r="G43" s="81"/>
      <c r="H43" s="81"/>
      <c r="I43" s="81"/>
      <c r="J43" s="212">
        <v>0.16</v>
      </c>
      <c r="K43" s="212">
        <v>0.16</v>
      </c>
      <c r="L43" s="212">
        <v>0.17</v>
      </c>
      <c r="M43" s="212">
        <v>0.17</v>
      </c>
      <c r="N43" s="212">
        <v>0.17</v>
      </c>
      <c r="O43" s="212">
        <v>0.17</v>
      </c>
      <c r="P43" s="82">
        <f t="shared" ref="P43:P44" si="1">SUM(D43:O43)</f>
        <v>1</v>
      </c>
      <c r="Q43" s="225" t="s">
        <v>221</v>
      </c>
      <c r="R43" s="226"/>
      <c r="S43" s="226"/>
      <c r="T43" s="226"/>
      <c r="U43" s="226"/>
      <c r="V43" s="226"/>
      <c r="W43" s="226"/>
      <c r="X43" s="227"/>
      <c r="Y43" s="359" t="s">
        <v>220</v>
      </c>
      <c r="Z43" s="360"/>
      <c r="AA43" s="360"/>
      <c r="AB43" s="360"/>
      <c r="AC43" s="360"/>
      <c r="AD43" s="360"/>
      <c r="AE43" s="361"/>
    </row>
    <row r="44" spans="1:41" ht="52.5" customHeight="1" thickBot="1" x14ac:dyDescent="0.3">
      <c r="A44" s="241"/>
      <c r="B44" s="356"/>
      <c r="C44" s="198" t="s">
        <v>50</v>
      </c>
      <c r="D44" s="199"/>
      <c r="E44" s="199"/>
      <c r="F44" s="199"/>
      <c r="G44" s="199"/>
      <c r="H44" s="199"/>
      <c r="I44" s="199"/>
      <c r="J44" s="199"/>
      <c r="K44" s="199"/>
      <c r="L44" s="199"/>
      <c r="M44" s="199"/>
      <c r="N44" s="199"/>
      <c r="O44" s="199"/>
      <c r="P44" s="200">
        <f t="shared" si="1"/>
        <v>0</v>
      </c>
      <c r="Q44" s="228"/>
      <c r="R44" s="229"/>
      <c r="S44" s="229"/>
      <c r="T44" s="229"/>
      <c r="U44" s="229"/>
      <c r="V44" s="229"/>
      <c r="W44" s="229"/>
      <c r="X44" s="230"/>
      <c r="Y44" s="362"/>
      <c r="Z44" s="363"/>
      <c r="AA44" s="363"/>
      <c r="AB44" s="363"/>
      <c r="AC44" s="363"/>
      <c r="AD44" s="363"/>
      <c r="AE44" s="364"/>
    </row>
    <row r="45" spans="1:41" x14ac:dyDescent="0.25">
      <c r="A45" s="15" t="s">
        <v>72</v>
      </c>
    </row>
  </sheetData>
  <mergeCells count="75">
    <mergeCell ref="Y43:AE44"/>
    <mergeCell ref="AC35:AE36"/>
    <mergeCell ref="A43:A44"/>
    <mergeCell ref="B43:B44"/>
    <mergeCell ref="Q43:X44"/>
    <mergeCell ref="Y41:AE42"/>
    <mergeCell ref="A38:AE38"/>
    <mergeCell ref="A39:A40"/>
    <mergeCell ref="B39:B40"/>
    <mergeCell ref="C39:C40"/>
    <mergeCell ref="D39:P39"/>
    <mergeCell ref="Q39:AE39"/>
    <mergeCell ref="Q40:X40"/>
    <mergeCell ref="Y40:AE40"/>
    <mergeCell ref="A41:A42"/>
    <mergeCell ref="B41:B42"/>
    <mergeCell ref="Q41:X42"/>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xr:uid="{E6C6AD46-1DDF-46F9-8FD1-B7739F2C10DF}">
      <formula1>2000</formula1>
    </dataValidation>
    <dataValidation type="textLength" operator="lessThanOrEqual" allowBlank="1" showInputMessage="1" showErrorMessage="1" errorTitle="Máximo 2.000 caracteres" error="Máximo 2.000 caracteres" promptTitle="2.000 caracteres" sqref="Q30:Q31" xr:uid="{1B8C887B-C941-4A5E-882F-1DD9C4C4FD07}">
      <formula1>2000</formula1>
    </dataValidation>
    <dataValidation type="list" allowBlank="1" showInputMessage="1" showErrorMessage="1" sqref="C7:C9" xr:uid="{C9BD2FDD-C5A4-4F11-A58A-C161C6AE656C}">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BDC8D85-694E-47F0-99B0-CA790D42B14E}">
          <x14:formula1>
            <xm:f>listas!$D$2:$D$15</xm:f>
          </x14:formula1>
          <xm:sqref>C11:AE13</xm:sqref>
        </x14:dataValidation>
        <x14:dataValidation type="list" allowBlank="1" showInputMessage="1" showErrorMessage="1" xr:uid="{89B11DE2-8F2A-43A5-B681-34E5E5DB6D48}">
          <x14:formula1>
            <xm:f>listas!$A$2:$A$6</xm:f>
          </x14:formula1>
          <xm:sqref>C15:K15</xm:sqref>
        </x14:dataValidation>
        <x14:dataValidation type="list" allowBlank="1" showInputMessage="1" showErrorMessage="1" xr:uid="{53C67EB5-AC38-4C57-A715-884293C38085}">
          <x14:formula1>
            <xm:f>listas!$B$2:$B$8</xm:f>
          </x14:formula1>
          <xm:sqref>R15:X15</xm:sqref>
        </x14:dataValidation>
        <x14:dataValidation type="list" allowBlank="1" showInputMessage="1" showErrorMessage="1" xr:uid="{CA578091-0A9F-40E5-8F49-0BAE7AE993F4}">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77FC-B730-419B-9870-DAB5EF4C91DA}">
  <sheetPr>
    <tabColor theme="7" tint="0.39997558519241921"/>
    <pageSetUpPr fitToPage="1"/>
  </sheetPr>
  <dimension ref="A1:AO47"/>
  <sheetViews>
    <sheetView showGridLines="0" topLeftCell="A39" zoomScale="60" zoomScaleNormal="60" workbookViewId="0">
      <selection activeCell="A45" sqref="A45:A46"/>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390</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289071000</v>
      </c>
      <c r="Y22" s="203"/>
      <c r="Z22" s="203"/>
      <c r="AA22" s="203"/>
      <c r="AB22" s="203"/>
      <c r="AC22" s="203">
        <f>SUM(Q22:AB22)</f>
        <v>289071000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c r="Y24" s="203">
        <v>37191000</v>
      </c>
      <c r="Z24" s="203">
        <v>62970000</v>
      </c>
      <c r="AA24" s="203">
        <v>62970000</v>
      </c>
      <c r="AB24" s="203">
        <f>+AA24*2</f>
        <v>125940000</v>
      </c>
      <c r="AC24" s="203">
        <f>SUM(Q24:AB24)</f>
        <v>289071000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45" customHeight="1" x14ac:dyDescent="0.25">
      <c r="A35" s="245" t="s">
        <v>390</v>
      </c>
      <c r="B35" s="247">
        <f>SUM(B41:B46)</f>
        <v>0.1</v>
      </c>
      <c r="C35" s="75" t="s">
        <v>47</v>
      </c>
      <c r="D35" s="74"/>
      <c r="E35" s="74"/>
      <c r="F35" s="74"/>
      <c r="G35" s="74"/>
      <c r="H35" s="74"/>
      <c r="I35" s="74"/>
      <c r="J35" s="74">
        <v>60</v>
      </c>
      <c r="K35" s="74">
        <v>0</v>
      </c>
      <c r="L35" s="74">
        <v>40</v>
      </c>
      <c r="M35" s="74">
        <v>135</v>
      </c>
      <c r="N35" s="74">
        <v>135</v>
      </c>
      <c r="O35" s="74">
        <v>130</v>
      </c>
      <c r="P35" s="208">
        <f>SUM(D35:O35)</f>
        <v>500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71.099999999999994" customHeight="1" thickBot="1" x14ac:dyDescent="0.3">
      <c r="A36" s="246"/>
      <c r="B36" s="366"/>
      <c r="C36" s="76" t="s">
        <v>50</v>
      </c>
      <c r="D36" s="166"/>
      <c r="E36" s="166"/>
      <c r="F36" s="166"/>
      <c r="G36" s="77"/>
      <c r="H36" s="77"/>
      <c r="I36" s="77"/>
      <c r="J36" s="77"/>
      <c r="K36" s="77"/>
      <c r="L36" s="77"/>
      <c r="M36" s="77"/>
      <c r="N36" s="77"/>
      <c r="O36" s="77"/>
      <c r="P36" s="207">
        <f>SUM(D36:O36)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80.45" customHeight="1" x14ac:dyDescent="0.25">
      <c r="A41" s="240" t="s">
        <v>547</v>
      </c>
      <c r="B41" s="355">
        <v>0.04</v>
      </c>
      <c r="C41" s="80" t="s">
        <v>47</v>
      </c>
      <c r="D41" s="81"/>
      <c r="E41" s="81"/>
      <c r="F41" s="81"/>
      <c r="G41" s="81"/>
      <c r="H41" s="81"/>
      <c r="I41" s="81"/>
      <c r="J41" s="212">
        <v>0.18</v>
      </c>
      <c r="K41" s="212">
        <v>0</v>
      </c>
      <c r="L41" s="212">
        <v>0.1</v>
      </c>
      <c r="M41" s="212">
        <v>0.24</v>
      </c>
      <c r="N41" s="212">
        <v>0.24</v>
      </c>
      <c r="O41" s="212">
        <v>0.24</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80.45"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58.5" customHeight="1" x14ac:dyDescent="0.25">
      <c r="A43" s="240" t="s">
        <v>549</v>
      </c>
      <c r="B43" s="355">
        <v>0.04</v>
      </c>
      <c r="C43" s="80" t="s">
        <v>47</v>
      </c>
      <c r="D43" s="81"/>
      <c r="E43" s="81"/>
      <c r="F43" s="81"/>
      <c r="G43" s="81"/>
      <c r="H43" s="81"/>
      <c r="I43" s="81"/>
      <c r="J43" s="212">
        <v>0.18</v>
      </c>
      <c r="K43" s="212">
        <v>0</v>
      </c>
      <c r="L43" s="212">
        <v>0.1</v>
      </c>
      <c r="M43" s="212">
        <v>0.24</v>
      </c>
      <c r="N43" s="212">
        <v>0.24</v>
      </c>
      <c r="O43" s="212">
        <v>0.24</v>
      </c>
      <c r="P43" s="82">
        <f t="shared" si="1"/>
        <v>1</v>
      </c>
      <c r="Q43" s="225" t="s">
        <v>221</v>
      </c>
      <c r="R43" s="226"/>
      <c r="S43" s="226"/>
      <c r="T43" s="226"/>
      <c r="U43" s="226"/>
      <c r="V43" s="226"/>
      <c r="W43" s="226"/>
      <c r="X43" s="227"/>
      <c r="Y43" s="225" t="s">
        <v>220</v>
      </c>
      <c r="Z43" s="226"/>
      <c r="AA43" s="226"/>
      <c r="AB43" s="226"/>
      <c r="AC43" s="226"/>
      <c r="AD43" s="226"/>
      <c r="AE43" s="231"/>
    </row>
    <row r="44" spans="1:41" ht="58.5" customHeight="1" x14ac:dyDescent="0.25">
      <c r="A44" s="244"/>
      <c r="B44" s="355"/>
      <c r="C44" s="84" t="s">
        <v>50</v>
      </c>
      <c r="D44" s="85"/>
      <c r="E44" s="85"/>
      <c r="F44" s="85"/>
      <c r="G44" s="85"/>
      <c r="H44" s="85"/>
      <c r="I44" s="85"/>
      <c r="J44" s="85"/>
      <c r="K44" s="85"/>
      <c r="L44" s="85"/>
      <c r="M44" s="85"/>
      <c r="N44" s="85"/>
      <c r="O44" s="85"/>
      <c r="P44" s="82">
        <f t="shared" si="1"/>
        <v>0</v>
      </c>
      <c r="Q44" s="236"/>
      <c r="R44" s="237"/>
      <c r="S44" s="237"/>
      <c r="T44" s="237"/>
      <c r="U44" s="237"/>
      <c r="V44" s="237"/>
      <c r="W44" s="237"/>
      <c r="X44" s="239"/>
      <c r="Y44" s="236"/>
      <c r="Z44" s="237"/>
      <c r="AA44" s="237"/>
      <c r="AB44" s="237"/>
      <c r="AC44" s="237"/>
      <c r="AD44" s="237"/>
      <c r="AE44" s="238"/>
    </row>
    <row r="45" spans="1:41" ht="58.5" customHeight="1" x14ac:dyDescent="0.25">
      <c r="A45" s="240" t="s">
        <v>548</v>
      </c>
      <c r="B45" s="355">
        <v>0.02</v>
      </c>
      <c r="C45" s="80" t="s">
        <v>47</v>
      </c>
      <c r="D45" s="81"/>
      <c r="E45" s="81"/>
      <c r="F45" s="81"/>
      <c r="G45" s="81"/>
      <c r="H45" s="81"/>
      <c r="I45" s="81"/>
      <c r="J45" s="212">
        <v>0.18</v>
      </c>
      <c r="K45" s="212">
        <v>0</v>
      </c>
      <c r="L45" s="212">
        <v>0.1</v>
      </c>
      <c r="M45" s="212">
        <v>0.24</v>
      </c>
      <c r="N45" s="212">
        <v>0.24</v>
      </c>
      <c r="O45" s="212">
        <v>0.24</v>
      </c>
      <c r="P45" s="82">
        <f t="shared" ref="P45:P46" si="2">SUM(D45:O45)</f>
        <v>1</v>
      </c>
      <c r="Q45" s="225" t="s">
        <v>221</v>
      </c>
      <c r="R45" s="226"/>
      <c r="S45" s="226"/>
      <c r="T45" s="226"/>
      <c r="U45" s="226"/>
      <c r="V45" s="226"/>
      <c r="W45" s="226"/>
      <c r="X45" s="227"/>
      <c r="Y45" s="225" t="s">
        <v>220</v>
      </c>
      <c r="Z45" s="226"/>
      <c r="AA45" s="226"/>
      <c r="AB45" s="226"/>
      <c r="AC45" s="226"/>
      <c r="AD45" s="226"/>
      <c r="AE45" s="231"/>
    </row>
    <row r="46" spans="1:41" ht="58.5" customHeight="1" thickBot="1" x14ac:dyDescent="0.3">
      <c r="A46" s="241"/>
      <c r="B46" s="356"/>
      <c r="C46" s="76" t="s">
        <v>50</v>
      </c>
      <c r="D46" s="86"/>
      <c r="E46" s="86"/>
      <c r="F46" s="86"/>
      <c r="G46" s="86"/>
      <c r="H46" s="86"/>
      <c r="I46" s="86"/>
      <c r="J46" s="86"/>
      <c r="K46" s="86"/>
      <c r="L46" s="86"/>
      <c r="M46" s="86"/>
      <c r="N46" s="86"/>
      <c r="O46" s="86"/>
      <c r="P46" s="87">
        <f t="shared" si="2"/>
        <v>0</v>
      </c>
      <c r="Q46" s="228"/>
      <c r="R46" s="229"/>
      <c r="S46" s="229"/>
      <c r="T46" s="229"/>
      <c r="U46" s="229"/>
      <c r="V46" s="229"/>
      <c r="W46" s="229"/>
      <c r="X46" s="230"/>
      <c r="Y46" s="228"/>
      <c r="Z46" s="229"/>
      <c r="AA46" s="229"/>
      <c r="AB46" s="229"/>
      <c r="AC46" s="229"/>
      <c r="AD46" s="229"/>
      <c r="AE46" s="232"/>
    </row>
    <row r="47" spans="1:41" x14ac:dyDescent="0.25">
      <c r="A47" s="15" t="s">
        <v>72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Q45" xr:uid="{713B9E76-61C5-48B4-B1F7-8FA739957EE3}">
      <formula1>2000</formula1>
    </dataValidation>
    <dataValidation type="textLength" operator="lessThanOrEqual" allowBlank="1" showInputMessage="1" showErrorMessage="1" errorTitle="Máximo 2.000 caracteres" error="Máximo 2.000 caracteres" promptTitle="2.000 caracteres" sqref="Q30:Q31" xr:uid="{8C3F0D2C-B68D-49CE-B919-DB6E896A873A}">
      <formula1>2000</formula1>
    </dataValidation>
    <dataValidation type="list" allowBlank="1" showInputMessage="1" showErrorMessage="1" sqref="C7:C9" xr:uid="{B08C49E6-82DA-4D41-BDE2-20468F335F55}">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9B2D863-073F-4CD8-AB70-9F57B9868EC6}">
          <x14:formula1>
            <xm:f>listas!$D$2:$D$15</xm:f>
          </x14:formula1>
          <xm:sqref>C11:AE13</xm:sqref>
        </x14:dataValidation>
        <x14:dataValidation type="list" allowBlank="1" showInputMessage="1" showErrorMessage="1" xr:uid="{AED49CD0-DB93-47D1-8CB9-B50A0852CDFE}">
          <x14:formula1>
            <xm:f>listas!$A$2:$A$6</xm:f>
          </x14:formula1>
          <xm:sqref>C15:K15</xm:sqref>
        </x14:dataValidation>
        <x14:dataValidation type="list" allowBlank="1" showInputMessage="1" showErrorMessage="1" xr:uid="{048E0726-DD14-4BDD-A81E-185701371365}">
          <x14:formula1>
            <xm:f>listas!$B$2:$B$8</xm:f>
          </x14:formula1>
          <xm:sqref>R15:X15</xm:sqref>
        </x14:dataValidation>
        <x14:dataValidation type="list" allowBlank="1" showInputMessage="1" showErrorMessage="1" xr:uid="{57582599-F657-4CC2-B017-0185138B20D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3916-3265-49E0-ADFD-17EE37CE88BF}">
  <sheetPr>
    <tabColor theme="7" tint="0.39997558519241921"/>
    <pageSetUpPr fitToPage="1"/>
  </sheetPr>
  <dimension ref="A1:AO45"/>
  <sheetViews>
    <sheetView showGridLines="0" topLeftCell="A39" zoomScale="60" zoomScaleNormal="60" workbookViewId="0">
      <selection activeCell="C17" sqref="C17:AE1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394</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324459000</v>
      </c>
      <c r="Y22" s="203">
        <v>0</v>
      </c>
      <c r="Z22" s="203">
        <v>0</v>
      </c>
      <c r="AA22" s="203">
        <v>0</v>
      </c>
      <c r="AB22" s="203">
        <v>5901000</v>
      </c>
      <c r="AC22" s="203">
        <f>SUM(Q22:AB22)</f>
        <v>330360000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v>0</v>
      </c>
      <c r="Y24" s="203">
        <v>60171000</v>
      </c>
      <c r="Z24" s="203">
        <v>66072000</v>
      </c>
      <c r="AA24" s="203">
        <v>66072000</v>
      </c>
      <c r="AB24" s="203">
        <f>+AA24*2+5901000</f>
        <v>138045000</v>
      </c>
      <c r="AC24" s="203">
        <f>SUM(Q24:AB24)</f>
        <v>330360000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6.1" customHeight="1" x14ac:dyDescent="0.25">
      <c r="A35" s="245" t="s">
        <v>394</v>
      </c>
      <c r="B35" s="247">
        <f>SUM(B41:B44)</f>
        <v>0.1</v>
      </c>
      <c r="C35" s="75" t="s">
        <v>47</v>
      </c>
      <c r="D35" s="74"/>
      <c r="E35" s="74"/>
      <c r="F35" s="74"/>
      <c r="G35" s="74"/>
      <c r="H35" s="74"/>
      <c r="I35" s="74"/>
      <c r="J35" s="74">
        <v>100</v>
      </c>
      <c r="K35" s="74">
        <v>0</v>
      </c>
      <c r="L35" s="74">
        <v>50</v>
      </c>
      <c r="M35" s="74">
        <v>150</v>
      </c>
      <c r="N35" s="74">
        <v>150</v>
      </c>
      <c r="O35" s="74">
        <v>150</v>
      </c>
      <c r="P35" s="209">
        <f>SUM(D35:O35)</f>
        <v>600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6.1" customHeight="1" thickBot="1" x14ac:dyDescent="0.3">
      <c r="A36" s="246"/>
      <c r="B36" s="366"/>
      <c r="C36" s="76" t="s">
        <v>50</v>
      </c>
      <c r="D36" s="166"/>
      <c r="E36" s="166"/>
      <c r="F36" s="166"/>
      <c r="G36" s="77"/>
      <c r="H36" s="77"/>
      <c r="I36" s="77"/>
      <c r="J36" s="77"/>
      <c r="K36" s="77"/>
      <c r="L36" s="77"/>
      <c r="M36" s="77"/>
      <c r="N36" s="77"/>
      <c r="O36" s="77"/>
      <c r="P36" s="207">
        <f>SUM(D36:O36)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48.6" customHeight="1" x14ac:dyDescent="0.25">
      <c r="A41" s="240" t="s">
        <v>550</v>
      </c>
      <c r="B41" s="355">
        <v>0.05</v>
      </c>
      <c r="C41" s="80" t="s">
        <v>47</v>
      </c>
      <c r="D41" s="81"/>
      <c r="E41" s="81"/>
      <c r="F41" s="81"/>
      <c r="G41" s="81"/>
      <c r="H41" s="81"/>
      <c r="I41" s="81"/>
      <c r="J41" s="212">
        <v>0.18</v>
      </c>
      <c r="K41" s="212">
        <v>0</v>
      </c>
      <c r="L41" s="212">
        <v>0.1</v>
      </c>
      <c r="M41" s="212">
        <v>0.24</v>
      </c>
      <c r="N41" s="212">
        <v>0.24</v>
      </c>
      <c r="O41" s="212">
        <v>0.24</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48.6"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104.45" customHeight="1" x14ac:dyDescent="0.25">
      <c r="A43" s="240" t="s">
        <v>551</v>
      </c>
      <c r="B43" s="355">
        <v>0.05</v>
      </c>
      <c r="C43" s="80" t="s">
        <v>47</v>
      </c>
      <c r="D43" s="81"/>
      <c r="E43" s="81"/>
      <c r="F43" s="81"/>
      <c r="G43" s="81"/>
      <c r="H43" s="81"/>
      <c r="I43" s="81"/>
      <c r="J43" s="212">
        <v>0.18</v>
      </c>
      <c r="K43" s="212">
        <v>0</v>
      </c>
      <c r="L43" s="212">
        <v>0.1</v>
      </c>
      <c r="M43" s="212">
        <v>0.24</v>
      </c>
      <c r="N43" s="212">
        <v>0.24</v>
      </c>
      <c r="O43" s="212">
        <v>0.24</v>
      </c>
      <c r="P43" s="82">
        <f t="shared" si="1"/>
        <v>1</v>
      </c>
      <c r="Q43" s="225" t="s">
        <v>221</v>
      </c>
      <c r="R43" s="226"/>
      <c r="S43" s="226"/>
      <c r="T43" s="226"/>
      <c r="U43" s="226"/>
      <c r="V43" s="226"/>
      <c r="W43" s="226"/>
      <c r="X43" s="227"/>
      <c r="Y43" s="225" t="s">
        <v>220</v>
      </c>
      <c r="Z43" s="226"/>
      <c r="AA43" s="226"/>
      <c r="AB43" s="226"/>
      <c r="AC43" s="226"/>
      <c r="AD43" s="226"/>
      <c r="AE43" s="231"/>
    </row>
    <row r="44" spans="1:41" ht="104.45" customHeight="1" thickBot="1" x14ac:dyDescent="0.3">
      <c r="A44" s="241"/>
      <c r="B44" s="356"/>
      <c r="C44" s="76" t="s">
        <v>50</v>
      </c>
      <c r="D44" s="86"/>
      <c r="E44" s="86"/>
      <c r="F44" s="86"/>
      <c r="G44" s="86"/>
      <c r="H44" s="86"/>
      <c r="I44" s="86"/>
      <c r="J44" s="86"/>
      <c r="K44" s="86"/>
      <c r="L44" s="86"/>
      <c r="M44" s="86"/>
      <c r="N44" s="86"/>
      <c r="O44" s="86"/>
      <c r="P44" s="87">
        <f t="shared" si="1"/>
        <v>0</v>
      </c>
      <c r="Q44" s="228"/>
      <c r="R44" s="229"/>
      <c r="S44" s="229"/>
      <c r="T44" s="229"/>
      <c r="U44" s="229"/>
      <c r="V44" s="229"/>
      <c r="W44" s="229"/>
      <c r="X44" s="230"/>
      <c r="Y44" s="228"/>
      <c r="Z44" s="229"/>
      <c r="AA44" s="229"/>
      <c r="AB44" s="229"/>
      <c r="AC44" s="229"/>
      <c r="AD44" s="229"/>
      <c r="AE44" s="232"/>
    </row>
    <row r="45" spans="1:41" x14ac:dyDescent="0.25">
      <c r="A45" s="15" t="s">
        <v>72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DB9E65DD-F972-4E86-AC2F-C6C2F3F5B163}">
      <formula1>$B$21:$M$21</formula1>
    </dataValidation>
    <dataValidation type="textLength" operator="lessThanOrEqual" allowBlank="1" showInputMessage="1" showErrorMessage="1" errorTitle="Máximo 2.000 caracteres" error="Máximo 2.000 caracteres" promptTitle="2.000 caracteres" sqref="Q30:Q31" xr:uid="{573D1E39-F967-44FF-81A6-4F94C6BB7B20}">
      <formula1>2000</formula1>
    </dataValidation>
    <dataValidation type="textLength" operator="lessThanOrEqual" allowBlank="1" showInputMessage="1" showErrorMessage="1" errorTitle="Máximo 2.000 caracteres" error="Máximo 2.000 caracteres" sqref="AC35 Q35 Y35 Q41 Q43" xr:uid="{1C795800-4175-42EA-B94C-EDE599CFE9DF}">
      <formula1>2000</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CF32347-5A83-4063-A5CD-E620B5CA6E0A}">
          <x14:formula1>
            <xm:f>listas!$C$2:$C$20</xm:f>
          </x14:formula1>
          <xm:sqref>AA15:AE15</xm:sqref>
        </x14:dataValidation>
        <x14:dataValidation type="list" allowBlank="1" showInputMessage="1" showErrorMessage="1" xr:uid="{E6A0C1A6-143C-4488-8E63-87A7BCDD02BC}">
          <x14:formula1>
            <xm:f>listas!$B$2:$B$8</xm:f>
          </x14:formula1>
          <xm:sqref>R15:X15</xm:sqref>
        </x14:dataValidation>
        <x14:dataValidation type="list" allowBlank="1" showInputMessage="1" showErrorMessage="1" xr:uid="{DCB9AFDC-F4CB-4828-B5BF-877A2B71F90C}">
          <x14:formula1>
            <xm:f>listas!$A$2:$A$6</xm:f>
          </x14:formula1>
          <xm:sqref>C15:K15</xm:sqref>
        </x14:dataValidation>
        <x14:dataValidation type="list" allowBlank="1" showInputMessage="1" showErrorMessage="1" xr:uid="{654AE097-033C-441B-91CD-1EA0FA4C64C8}">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3CD4-9D3D-4F57-978E-F90F842A6A6C}">
  <sheetPr>
    <tabColor theme="7" tint="0.39997558519241921"/>
    <pageSetUpPr fitToPage="1"/>
  </sheetPr>
  <dimension ref="A1:AO45"/>
  <sheetViews>
    <sheetView showGridLines="0" topLeftCell="A37" zoomScale="60" zoomScaleNormal="60" workbookViewId="0">
      <selection activeCell="A43" sqref="A43:A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397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289149000</v>
      </c>
      <c r="Y22" s="203">
        <v>0</v>
      </c>
      <c r="Z22" s="203">
        <v>0</v>
      </c>
      <c r="AA22" s="203">
        <v>0</v>
      </c>
      <c r="AB22" s="203">
        <v>0</v>
      </c>
      <c r="AC22" s="203">
        <f>SUM(Q22:AB22)</f>
        <v>289149000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v>0</v>
      </c>
      <c r="Y24" s="203">
        <v>53109000</v>
      </c>
      <c r="Z24" s="203">
        <v>59010000</v>
      </c>
      <c r="AA24" s="203">
        <v>59010000</v>
      </c>
      <c r="AB24" s="203">
        <f>+AA24*2</f>
        <v>118020000</v>
      </c>
      <c r="AC24" s="203">
        <f>SUM(Q24:AB24)</f>
        <v>289149000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4" customHeight="1" x14ac:dyDescent="0.25">
      <c r="A35" s="245" t="s">
        <v>397</v>
      </c>
      <c r="B35" s="247">
        <f>SUM(B41:B44)</f>
        <v>0.1</v>
      </c>
      <c r="C35" s="75" t="s">
        <v>47</v>
      </c>
      <c r="D35" s="74"/>
      <c r="E35" s="74"/>
      <c r="F35" s="74"/>
      <c r="G35" s="74"/>
      <c r="H35" s="74"/>
      <c r="I35" s="74"/>
      <c r="J35" s="74">
        <v>60</v>
      </c>
      <c r="K35" s="74">
        <v>0</v>
      </c>
      <c r="L35" s="74">
        <v>30</v>
      </c>
      <c r="M35" s="74">
        <v>110</v>
      </c>
      <c r="N35" s="74">
        <v>110</v>
      </c>
      <c r="O35" s="74">
        <v>110</v>
      </c>
      <c r="P35" s="209">
        <f>SUM(D35:O35)</f>
        <v>420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4" customHeight="1" thickBot="1" x14ac:dyDescent="0.3">
      <c r="A36" s="246"/>
      <c r="B36" s="366"/>
      <c r="C36" s="76" t="s">
        <v>50</v>
      </c>
      <c r="D36" s="166"/>
      <c r="E36" s="166"/>
      <c r="F36" s="166"/>
      <c r="G36" s="77"/>
      <c r="H36" s="77"/>
      <c r="I36" s="77"/>
      <c r="J36" s="77"/>
      <c r="K36" s="77"/>
      <c r="L36" s="77"/>
      <c r="M36" s="77"/>
      <c r="N36" s="77"/>
      <c r="O36" s="77"/>
      <c r="P36" s="207">
        <f>SUM(D36:O36)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44.45" customHeight="1" x14ac:dyDescent="0.25">
      <c r="A41" s="240" t="s">
        <v>552</v>
      </c>
      <c r="B41" s="355">
        <v>0.05</v>
      </c>
      <c r="C41" s="80" t="s">
        <v>47</v>
      </c>
      <c r="D41" s="81"/>
      <c r="E41" s="81"/>
      <c r="F41" s="81"/>
      <c r="G41" s="81"/>
      <c r="H41" s="81"/>
      <c r="I41" s="81"/>
      <c r="J41" s="212">
        <v>0.18</v>
      </c>
      <c r="K41" s="212">
        <v>0</v>
      </c>
      <c r="L41" s="212">
        <v>0.1</v>
      </c>
      <c r="M41" s="212">
        <v>0.24</v>
      </c>
      <c r="N41" s="212">
        <v>0.24</v>
      </c>
      <c r="O41" s="212">
        <v>0.24</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44.45"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61.5" customHeight="1" x14ac:dyDescent="0.25">
      <c r="A43" s="240" t="s">
        <v>553</v>
      </c>
      <c r="B43" s="355">
        <v>0.05</v>
      </c>
      <c r="C43" s="80" t="s">
        <v>47</v>
      </c>
      <c r="D43" s="81"/>
      <c r="E43" s="81"/>
      <c r="F43" s="81"/>
      <c r="G43" s="81"/>
      <c r="H43" s="81"/>
      <c r="I43" s="81"/>
      <c r="J43" s="212">
        <v>0.18</v>
      </c>
      <c r="K43" s="212">
        <v>0</v>
      </c>
      <c r="L43" s="212">
        <v>0.1</v>
      </c>
      <c r="M43" s="212">
        <v>0.24</v>
      </c>
      <c r="N43" s="212">
        <v>0.24</v>
      </c>
      <c r="O43" s="212">
        <v>0.24</v>
      </c>
      <c r="P43" s="82">
        <f t="shared" si="1"/>
        <v>1</v>
      </c>
      <c r="Q43" s="225" t="s">
        <v>221</v>
      </c>
      <c r="R43" s="226"/>
      <c r="S43" s="226"/>
      <c r="T43" s="226"/>
      <c r="U43" s="226"/>
      <c r="V43" s="226"/>
      <c r="W43" s="226"/>
      <c r="X43" s="227"/>
      <c r="Y43" s="225" t="s">
        <v>220</v>
      </c>
      <c r="Z43" s="226"/>
      <c r="AA43" s="226"/>
      <c r="AB43" s="226"/>
      <c r="AC43" s="226"/>
      <c r="AD43" s="226"/>
      <c r="AE43" s="231"/>
    </row>
    <row r="44" spans="1:41" ht="61.5" customHeight="1" thickBot="1" x14ac:dyDescent="0.3">
      <c r="A44" s="241"/>
      <c r="B44" s="356"/>
      <c r="C44" s="76" t="s">
        <v>50</v>
      </c>
      <c r="D44" s="86"/>
      <c r="E44" s="86"/>
      <c r="F44" s="86"/>
      <c r="G44" s="86"/>
      <c r="H44" s="86"/>
      <c r="I44" s="86"/>
      <c r="J44" s="86"/>
      <c r="K44" s="86"/>
      <c r="L44" s="86"/>
      <c r="M44" s="86"/>
      <c r="N44" s="86"/>
      <c r="O44" s="86"/>
      <c r="P44" s="87">
        <f t="shared" si="1"/>
        <v>0</v>
      </c>
      <c r="Q44" s="228"/>
      <c r="R44" s="229"/>
      <c r="S44" s="229"/>
      <c r="T44" s="229"/>
      <c r="U44" s="229"/>
      <c r="V44" s="229"/>
      <c r="W44" s="229"/>
      <c r="X44" s="230"/>
      <c r="Y44" s="228"/>
      <c r="Z44" s="229"/>
      <c r="AA44" s="229"/>
      <c r="AB44" s="229"/>
      <c r="AC44" s="229"/>
      <c r="AD44" s="229"/>
      <c r="AE44" s="232"/>
    </row>
    <row r="45" spans="1:41" x14ac:dyDescent="0.25">
      <c r="A45" s="15" t="s">
        <v>72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F92294C4-645C-4471-9C9E-0FF1BE87AB79}">
      <formula1>2000</formula1>
    </dataValidation>
    <dataValidation type="textLength" operator="lessThanOrEqual" allowBlank="1" showInputMessage="1" showErrorMessage="1" errorTitle="Máximo 2.000 caracteres" error="Máximo 2.000 caracteres" promptTitle="2.000 caracteres" sqref="Q30:Q31" xr:uid="{FE47E62E-FC7D-4733-941D-02D0D43B4B1E}">
      <formula1>2000</formula1>
    </dataValidation>
    <dataValidation type="list" allowBlank="1" showInputMessage="1" showErrorMessage="1" sqref="C7:C9" xr:uid="{824000ED-7F25-45C8-9376-D19AB73DBE6C}">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ADC8946-5C51-4E50-8BA8-A0FF1FCFE907}">
          <x14:formula1>
            <xm:f>listas!$D$2:$D$15</xm:f>
          </x14:formula1>
          <xm:sqref>C11:AE13</xm:sqref>
        </x14:dataValidation>
        <x14:dataValidation type="list" allowBlank="1" showInputMessage="1" showErrorMessage="1" xr:uid="{F214910D-AC8B-4F2D-A284-8D0E8E6E81B5}">
          <x14:formula1>
            <xm:f>listas!$A$2:$A$6</xm:f>
          </x14:formula1>
          <xm:sqref>C15:K15</xm:sqref>
        </x14:dataValidation>
        <x14:dataValidation type="list" allowBlank="1" showInputMessage="1" showErrorMessage="1" xr:uid="{5F7B840E-32DB-45DF-ADAB-1B025A5F4996}">
          <x14:formula1>
            <xm:f>listas!$B$2:$B$8</xm:f>
          </x14:formula1>
          <xm:sqref>R15:X15</xm:sqref>
        </x14:dataValidation>
        <x14:dataValidation type="list" allowBlank="1" showInputMessage="1" showErrorMessage="1" xr:uid="{C10B0958-4FBA-4E2C-818C-5A5A2A37B079}">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190A-1A1E-483F-A6B0-B9E621C4E3D5}">
  <sheetPr>
    <tabColor theme="7" tint="0.39997558519241921"/>
    <pageSetUpPr fitToPage="1"/>
  </sheetPr>
  <dimension ref="A1:AO45"/>
  <sheetViews>
    <sheetView showGridLines="0" topLeftCell="E35" zoomScale="60" zoomScaleNormal="60" workbookViewId="0">
      <selection activeCell="J43" sqref="J43:O43"/>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315</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400</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584922000</v>
      </c>
      <c r="Y22" s="203">
        <v>0</v>
      </c>
      <c r="Z22" s="203">
        <v>0</v>
      </c>
      <c r="AA22" s="203">
        <v>0</v>
      </c>
      <c r="AB22" s="203">
        <v>24203000</v>
      </c>
      <c r="AC22" s="203">
        <f>SUM(Q22:AB22)</f>
        <v>609125000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v>0</v>
      </c>
      <c r="Y24" s="203">
        <v>68130000</v>
      </c>
      <c r="Z24" s="203">
        <v>129198000</v>
      </c>
      <c r="AA24" s="203">
        <v>129198000</v>
      </c>
      <c r="AB24" s="203">
        <f>+AA24*2+24203000</f>
        <v>282599000</v>
      </c>
      <c r="AC24" s="203">
        <f>SUM(Q24:AB24)</f>
        <v>609125000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4.95" customHeight="1" x14ac:dyDescent="0.25">
      <c r="A35" s="245" t="s">
        <v>400</v>
      </c>
      <c r="B35" s="247">
        <f>SUM(B41:B44)</f>
        <v>0.1</v>
      </c>
      <c r="C35" s="75" t="s">
        <v>47</v>
      </c>
      <c r="D35" s="74"/>
      <c r="E35" s="74"/>
      <c r="F35" s="74"/>
      <c r="G35" s="74"/>
      <c r="H35" s="74"/>
      <c r="I35" s="74"/>
      <c r="J35" s="74">
        <v>200</v>
      </c>
      <c r="K35" s="74">
        <v>100</v>
      </c>
      <c r="L35" s="74">
        <v>225</v>
      </c>
      <c r="M35" s="74">
        <v>225</v>
      </c>
      <c r="N35" s="74">
        <v>225</v>
      </c>
      <c r="O35" s="74">
        <v>225</v>
      </c>
      <c r="P35" s="209">
        <f>SUM(D35:O35)</f>
        <v>1200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4.95" customHeight="1" thickBot="1" x14ac:dyDescent="0.3">
      <c r="A36" s="246"/>
      <c r="B36" s="366"/>
      <c r="C36" s="76" t="s">
        <v>50</v>
      </c>
      <c r="D36" s="166"/>
      <c r="E36" s="166"/>
      <c r="F36" s="166"/>
      <c r="G36" s="77"/>
      <c r="H36" s="77"/>
      <c r="I36" s="77"/>
      <c r="J36" s="77"/>
      <c r="K36" s="77"/>
      <c r="L36" s="77"/>
      <c r="M36" s="77"/>
      <c r="N36" s="77"/>
      <c r="O36" s="77"/>
      <c r="P36" s="207">
        <f>SUM(D36:O36)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53.45" customHeight="1" x14ac:dyDescent="0.25">
      <c r="A41" s="240" t="s">
        <v>554</v>
      </c>
      <c r="B41" s="355">
        <v>0.05</v>
      </c>
      <c r="C41" s="80" t="s">
        <v>47</v>
      </c>
      <c r="D41" s="81"/>
      <c r="E41" s="81"/>
      <c r="F41" s="81"/>
      <c r="G41" s="81"/>
      <c r="H41" s="81"/>
      <c r="I41" s="81"/>
      <c r="J41" s="212">
        <v>0.18</v>
      </c>
      <c r="K41" s="212">
        <v>0.1</v>
      </c>
      <c r="L41" s="212">
        <v>0.18</v>
      </c>
      <c r="M41" s="212">
        <v>0.18</v>
      </c>
      <c r="N41" s="212">
        <v>0.18</v>
      </c>
      <c r="O41" s="212">
        <v>0.18</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53.45"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53.45" customHeight="1" x14ac:dyDescent="0.25">
      <c r="A43" s="240" t="s">
        <v>555</v>
      </c>
      <c r="B43" s="355">
        <v>0.05</v>
      </c>
      <c r="C43" s="80" t="s">
        <v>47</v>
      </c>
      <c r="D43" s="81"/>
      <c r="E43" s="81"/>
      <c r="F43" s="81"/>
      <c r="G43" s="81"/>
      <c r="H43" s="81"/>
      <c r="I43" s="81"/>
      <c r="J43" s="212">
        <v>0.18</v>
      </c>
      <c r="K43" s="212">
        <v>0.1</v>
      </c>
      <c r="L43" s="212">
        <v>0.18</v>
      </c>
      <c r="M43" s="212">
        <v>0.18</v>
      </c>
      <c r="N43" s="212">
        <v>0.18</v>
      </c>
      <c r="O43" s="212">
        <v>0.18</v>
      </c>
      <c r="P43" s="82">
        <f t="shared" si="1"/>
        <v>1</v>
      </c>
      <c r="Q43" s="225" t="s">
        <v>221</v>
      </c>
      <c r="R43" s="226"/>
      <c r="S43" s="226"/>
      <c r="T43" s="226"/>
      <c r="U43" s="226"/>
      <c r="V43" s="226"/>
      <c r="W43" s="226"/>
      <c r="X43" s="227"/>
      <c r="Y43" s="225" t="s">
        <v>220</v>
      </c>
      <c r="Z43" s="226"/>
      <c r="AA43" s="226"/>
      <c r="AB43" s="226"/>
      <c r="AC43" s="226"/>
      <c r="AD43" s="226"/>
      <c r="AE43" s="231"/>
    </row>
    <row r="44" spans="1:41" ht="53.45" customHeight="1" thickBot="1" x14ac:dyDescent="0.3">
      <c r="A44" s="241"/>
      <c r="B44" s="356"/>
      <c r="C44" s="76" t="s">
        <v>50</v>
      </c>
      <c r="D44" s="86"/>
      <c r="E44" s="86"/>
      <c r="F44" s="86"/>
      <c r="G44" s="86"/>
      <c r="H44" s="86"/>
      <c r="I44" s="86"/>
      <c r="J44" s="86"/>
      <c r="K44" s="86"/>
      <c r="L44" s="86"/>
      <c r="M44" s="86"/>
      <c r="N44" s="86"/>
      <c r="O44" s="86"/>
      <c r="P44" s="87">
        <f t="shared" si="1"/>
        <v>0</v>
      </c>
      <c r="Q44" s="228"/>
      <c r="R44" s="229"/>
      <c r="S44" s="229"/>
      <c r="T44" s="229"/>
      <c r="U44" s="229"/>
      <c r="V44" s="229"/>
      <c r="W44" s="229"/>
      <c r="X44" s="230"/>
      <c r="Y44" s="228"/>
      <c r="Z44" s="229"/>
      <c r="AA44" s="229"/>
      <c r="AB44" s="229"/>
      <c r="AC44" s="229"/>
      <c r="AD44" s="229"/>
      <c r="AE44" s="232"/>
    </row>
    <row r="45" spans="1:41" x14ac:dyDescent="0.25">
      <c r="A45" s="15" t="s">
        <v>72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81043F3-77B6-4BD9-89BA-1F51DE285C57}">
      <formula1>$B$21:$M$21</formula1>
    </dataValidation>
    <dataValidation type="textLength" operator="lessThanOrEqual" allowBlank="1" showInputMessage="1" showErrorMessage="1" errorTitle="Máximo 2.000 caracteres" error="Máximo 2.000 caracteres" promptTitle="2.000 caracteres" sqref="Q30:Q31" xr:uid="{19E7C2B3-59B9-424E-855C-24A905F127E2}">
      <formula1>2000</formula1>
    </dataValidation>
    <dataValidation type="textLength" operator="lessThanOrEqual" allowBlank="1" showInputMessage="1" showErrorMessage="1" errorTitle="Máximo 2.000 caracteres" error="Máximo 2.000 caracteres" sqref="AC35 Q35 Y35 Q41 Q43" xr:uid="{C740E55E-707F-4D5D-87FB-4EC34CC72FF0}">
      <formula1>2000</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A227832-FBD1-4A1F-86E2-E89ECD344DED}">
          <x14:formula1>
            <xm:f>listas!$C$2:$C$20</xm:f>
          </x14:formula1>
          <xm:sqref>AA15:AE15</xm:sqref>
        </x14:dataValidation>
        <x14:dataValidation type="list" allowBlank="1" showInputMessage="1" showErrorMessage="1" xr:uid="{F8E5FC21-8BFE-406C-B893-A11297AD9BF3}">
          <x14:formula1>
            <xm:f>listas!$B$2:$B$8</xm:f>
          </x14:formula1>
          <xm:sqref>R15:X15</xm:sqref>
        </x14:dataValidation>
        <x14:dataValidation type="list" allowBlank="1" showInputMessage="1" showErrorMessage="1" xr:uid="{096AE140-74DB-4004-ABAC-7D308FAA1630}">
          <x14:formula1>
            <xm:f>listas!$A$2:$A$6</xm:f>
          </x14:formula1>
          <xm:sqref>C15:K15</xm:sqref>
        </x14:dataValidation>
        <x14:dataValidation type="list" allowBlank="1" showInputMessage="1" showErrorMessage="1" xr:uid="{078B8540-B71A-4DE2-82FE-87CED809B998}">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370-E96B-4642-AE3D-82B176DB9455}">
  <sheetPr>
    <tabColor theme="7" tint="0.39997558519241921"/>
    <pageSetUpPr fitToPage="1"/>
  </sheetPr>
  <dimension ref="A1:AO49"/>
  <sheetViews>
    <sheetView showGridLines="0" topLeftCell="A40" zoomScale="60" zoomScaleNormal="60" workbookViewId="0">
      <selection activeCell="AI47" sqref="AI4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320</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403</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615200000</v>
      </c>
      <c r="Y22" s="203">
        <v>0</v>
      </c>
      <c r="Z22" s="203">
        <v>0</v>
      </c>
      <c r="AA22" s="203">
        <v>0</v>
      </c>
      <c r="AB22" s="203">
        <v>99800000</v>
      </c>
      <c r="AC22" s="203">
        <f>SUM(Q22:AB22)</f>
        <v>715000000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v>0</v>
      </c>
      <c r="Y24" s="203">
        <v>114860000</v>
      </c>
      <c r="Z24" s="203">
        <v>125085000</v>
      </c>
      <c r="AA24" s="203">
        <v>125085000</v>
      </c>
      <c r="AB24" s="203">
        <f>+AA24*2+99800000</f>
        <v>349970000</v>
      </c>
      <c r="AC24" s="203">
        <f>SUM(Q24:AB24)</f>
        <v>715000000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9.1" customHeight="1" x14ac:dyDescent="0.25">
      <c r="A35" s="245" t="s">
        <v>403</v>
      </c>
      <c r="B35" s="367">
        <f>SUM(B41:B48)</f>
        <v>0.1</v>
      </c>
      <c r="C35" s="75" t="s">
        <v>47</v>
      </c>
      <c r="D35" s="74"/>
      <c r="E35" s="74"/>
      <c r="F35" s="74"/>
      <c r="G35" s="74"/>
      <c r="H35" s="74"/>
      <c r="I35" s="74"/>
      <c r="J35" s="74">
        <v>4</v>
      </c>
      <c r="K35" s="74">
        <v>4</v>
      </c>
      <c r="L35" s="74">
        <v>4</v>
      </c>
      <c r="M35" s="74">
        <v>4</v>
      </c>
      <c r="N35" s="74">
        <v>4</v>
      </c>
      <c r="O35" s="74">
        <v>4</v>
      </c>
      <c r="P35" s="209">
        <f>MAX(J35:O35)</f>
        <v>4</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9.1" customHeight="1" thickBot="1" x14ac:dyDescent="0.3">
      <c r="A36" s="246"/>
      <c r="B36" s="366"/>
      <c r="C36" s="76" t="s">
        <v>50</v>
      </c>
      <c r="D36" s="166"/>
      <c r="E36" s="166"/>
      <c r="F36" s="166"/>
      <c r="G36" s="77"/>
      <c r="H36" s="77"/>
      <c r="I36" s="77"/>
      <c r="J36" s="77"/>
      <c r="K36" s="77"/>
      <c r="L36" s="77"/>
      <c r="M36" s="77"/>
      <c r="N36" s="77"/>
      <c r="O36" s="77"/>
      <c r="P36" s="207">
        <f>MAX(J36:O36)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75.599999999999994" customHeight="1" x14ac:dyDescent="0.25">
      <c r="A41" s="240" t="s">
        <v>556</v>
      </c>
      <c r="B41" s="242">
        <v>0.02</v>
      </c>
      <c r="C41" s="80" t="s">
        <v>47</v>
      </c>
      <c r="D41" s="81"/>
      <c r="E41" s="81"/>
      <c r="F41" s="81"/>
      <c r="G41" s="81"/>
      <c r="H41" s="81"/>
      <c r="I41" s="81"/>
      <c r="J41" s="212">
        <v>0.16</v>
      </c>
      <c r="K41" s="212">
        <v>0.16</v>
      </c>
      <c r="L41" s="212">
        <v>0.17</v>
      </c>
      <c r="M41" s="212">
        <v>0.17</v>
      </c>
      <c r="N41" s="212">
        <v>0.17</v>
      </c>
      <c r="O41" s="212">
        <v>0.17</v>
      </c>
      <c r="P41" s="82">
        <f t="shared" ref="P41:P44"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75.599999999999994" customHeight="1" x14ac:dyDescent="0.25">
      <c r="A42" s="244"/>
      <c r="B42" s="242"/>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63.6" customHeight="1" x14ac:dyDescent="0.25">
      <c r="A43" s="240" t="s">
        <v>557</v>
      </c>
      <c r="B43" s="242">
        <v>0.03</v>
      </c>
      <c r="C43" s="80" t="s">
        <v>47</v>
      </c>
      <c r="D43" s="81"/>
      <c r="E43" s="81"/>
      <c r="F43" s="81"/>
      <c r="G43" s="81"/>
      <c r="H43" s="81"/>
      <c r="I43" s="81"/>
      <c r="J43" s="212">
        <v>0.16</v>
      </c>
      <c r="K43" s="212">
        <v>0.16</v>
      </c>
      <c r="L43" s="212">
        <v>0.17</v>
      </c>
      <c r="M43" s="212">
        <v>0.17</v>
      </c>
      <c r="N43" s="212">
        <v>0.17</v>
      </c>
      <c r="O43" s="212">
        <v>0.17</v>
      </c>
      <c r="P43" s="82">
        <f t="shared" si="1"/>
        <v>1</v>
      </c>
      <c r="Q43" s="225" t="s">
        <v>221</v>
      </c>
      <c r="R43" s="226"/>
      <c r="S43" s="226"/>
      <c r="T43" s="226"/>
      <c r="U43" s="226"/>
      <c r="V43" s="226"/>
      <c r="W43" s="226"/>
      <c r="X43" s="227"/>
      <c r="Y43" s="225" t="s">
        <v>220</v>
      </c>
      <c r="Z43" s="226"/>
      <c r="AA43" s="226"/>
      <c r="AB43" s="226"/>
      <c r="AC43" s="226"/>
      <c r="AD43" s="226"/>
      <c r="AE43" s="231"/>
    </row>
    <row r="44" spans="1:41" ht="63.6" customHeight="1" x14ac:dyDescent="0.25">
      <c r="A44" s="244"/>
      <c r="B44" s="242"/>
      <c r="C44" s="84" t="s">
        <v>50</v>
      </c>
      <c r="D44" s="85"/>
      <c r="E44" s="85"/>
      <c r="F44" s="85"/>
      <c r="G44" s="85"/>
      <c r="H44" s="85"/>
      <c r="I44" s="85"/>
      <c r="J44" s="85"/>
      <c r="K44" s="85"/>
      <c r="L44" s="85"/>
      <c r="M44" s="85"/>
      <c r="N44" s="85"/>
      <c r="O44" s="85"/>
      <c r="P44" s="82">
        <f t="shared" si="1"/>
        <v>0</v>
      </c>
      <c r="Q44" s="236"/>
      <c r="R44" s="237"/>
      <c r="S44" s="237"/>
      <c r="T44" s="237"/>
      <c r="U44" s="237"/>
      <c r="V44" s="237"/>
      <c r="W44" s="237"/>
      <c r="X44" s="239"/>
      <c r="Y44" s="236"/>
      <c r="Z44" s="237"/>
      <c r="AA44" s="237"/>
      <c r="AB44" s="237"/>
      <c r="AC44" s="237"/>
      <c r="AD44" s="237"/>
      <c r="AE44" s="238"/>
    </row>
    <row r="45" spans="1:41" ht="36.6" customHeight="1" x14ac:dyDescent="0.25">
      <c r="A45" s="240" t="s">
        <v>558</v>
      </c>
      <c r="B45" s="242">
        <v>0.03</v>
      </c>
      <c r="C45" s="80" t="s">
        <v>47</v>
      </c>
      <c r="D45" s="81"/>
      <c r="E45" s="81"/>
      <c r="F45" s="81"/>
      <c r="G45" s="81"/>
      <c r="H45" s="81"/>
      <c r="I45" s="81"/>
      <c r="J45" s="212">
        <v>0.16</v>
      </c>
      <c r="K45" s="212">
        <v>0.16</v>
      </c>
      <c r="L45" s="212">
        <v>0.17</v>
      </c>
      <c r="M45" s="212">
        <v>0.17</v>
      </c>
      <c r="N45" s="212">
        <v>0.17</v>
      </c>
      <c r="O45" s="212">
        <v>0.17</v>
      </c>
      <c r="P45" s="82">
        <f t="shared" ref="P45:P48" si="2">SUM(D45:O45)</f>
        <v>1</v>
      </c>
      <c r="Q45" s="225" t="s">
        <v>221</v>
      </c>
      <c r="R45" s="226"/>
      <c r="S45" s="226"/>
      <c r="T45" s="226"/>
      <c r="U45" s="226"/>
      <c r="V45" s="226"/>
      <c r="W45" s="226"/>
      <c r="X45" s="227"/>
      <c r="Y45" s="225" t="s">
        <v>220</v>
      </c>
      <c r="Z45" s="226"/>
      <c r="AA45" s="226"/>
      <c r="AB45" s="226"/>
      <c r="AC45" s="226"/>
      <c r="AD45" s="226"/>
      <c r="AE45" s="231"/>
    </row>
    <row r="46" spans="1:41" ht="36.6" customHeight="1" x14ac:dyDescent="0.25">
      <c r="A46" s="244"/>
      <c r="B46" s="242"/>
      <c r="C46" s="84" t="s">
        <v>50</v>
      </c>
      <c r="D46" s="85"/>
      <c r="E46" s="85"/>
      <c r="F46" s="85"/>
      <c r="G46" s="85"/>
      <c r="H46" s="85"/>
      <c r="I46" s="85"/>
      <c r="J46" s="85"/>
      <c r="K46" s="85"/>
      <c r="L46" s="85"/>
      <c r="M46" s="85"/>
      <c r="N46" s="85"/>
      <c r="O46" s="85"/>
      <c r="P46" s="82">
        <f t="shared" si="2"/>
        <v>0</v>
      </c>
      <c r="Q46" s="236"/>
      <c r="R46" s="237"/>
      <c r="S46" s="237"/>
      <c r="T46" s="237"/>
      <c r="U46" s="237"/>
      <c r="V46" s="237"/>
      <c r="W46" s="237"/>
      <c r="X46" s="239"/>
      <c r="Y46" s="236"/>
      <c r="Z46" s="237"/>
      <c r="AA46" s="237"/>
      <c r="AB46" s="237"/>
      <c r="AC46" s="237"/>
      <c r="AD46" s="237"/>
      <c r="AE46" s="238"/>
    </row>
    <row r="47" spans="1:41" ht="54.6" customHeight="1" x14ac:dyDescent="0.25">
      <c r="A47" s="240" t="s">
        <v>559</v>
      </c>
      <c r="B47" s="242">
        <v>0.02</v>
      </c>
      <c r="C47" s="80" t="s">
        <v>47</v>
      </c>
      <c r="D47" s="81"/>
      <c r="E47" s="81"/>
      <c r="F47" s="81"/>
      <c r="G47" s="81"/>
      <c r="H47" s="81"/>
      <c r="I47" s="81"/>
      <c r="J47" s="212">
        <v>0.16</v>
      </c>
      <c r="K47" s="212">
        <v>0.16</v>
      </c>
      <c r="L47" s="212">
        <v>0.17</v>
      </c>
      <c r="M47" s="212">
        <v>0.17</v>
      </c>
      <c r="N47" s="212">
        <v>0.17</v>
      </c>
      <c r="O47" s="212">
        <v>0.17</v>
      </c>
      <c r="P47" s="82">
        <f t="shared" si="2"/>
        <v>1</v>
      </c>
      <c r="Q47" s="225" t="s">
        <v>221</v>
      </c>
      <c r="R47" s="226"/>
      <c r="S47" s="226"/>
      <c r="T47" s="226"/>
      <c r="U47" s="226"/>
      <c r="V47" s="226"/>
      <c r="W47" s="226"/>
      <c r="X47" s="227"/>
      <c r="Y47" s="225" t="s">
        <v>220</v>
      </c>
      <c r="Z47" s="226"/>
      <c r="AA47" s="226"/>
      <c r="AB47" s="226"/>
      <c r="AC47" s="226"/>
      <c r="AD47" s="226"/>
      <c r="AE47" s="231"/>
    </row>
    <row r="48" spans="1:41" ht="54.6" customHeight="1" thickBot="1" x14ac:dyDescent="0.3">
      <c r="A48" s="241"/>
      <c r="B48" s="243"/>
      <c r="C48" s="76" t="s">
        <v>50</v>
      </c>
      <c r="D48" s="86"/>
      <c r="E48" s="86"/>
      <c r="F48" s="86"/>
      <c r="G48" s="86"/>
      <c r="H48" s="86"/>
      <c r="I48" s="86"/>
      <c r="J48" s="86"/>
      <c r="K48" s="86"/>
      <c r="L48" s="86"/>
      <c r="M48" s="86"/>
      <c r="N48" s="86"/>
      <c r="O48" s="86"/>
      <c r="P48" s="87">
        <f t="shared" si="2"/>
        <v>0</v>
      </c>
      <c r="Q48" s="228"/>
      <c r="R48" s="229"/>
      <c r="S48" s="229"/>
      <c r="T48" s="229"/>
      <c r="U48" s="229"/>
      <c r="V48" s="229"/>
      <c r="W48" s="229"/>
      <c r="X48" s="230"/>
      <c r="Y48" s="228"/>
      <c r="Z48" s="229"/>
      <c r="AA48" s="229"/>
      <c r="AB48" s="229"/>
      <c r="AC48" s="229"/>
      <c r="AD48" s="229"/>
      <c r="AE48" s="232"/>
    </row>
    <row r="49" spans="1:1" x14ac:dyDescent="0.25">
      <c r="A49" s="15" t="s">
        <v>72</v>
      </c>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Q45 Q47" xr:uid="{73C02A45-F752-4932-8EA6-6C68301C7E9A}">
      <formula1>2000</formula1>
    </dataValidation>
    <dataValidation type="textLength" operator="lessThanOrEqual" allowBlank="1" showInputMessage="1" showErrorMessage="1" errorTitle="Máximo 2.000 caracteres" error="Máximo 2.000 caracteres" promptTitle="2.000 caracteres" sqref="Q30:Q31" xr:uid="{696E736E-E890-4C20-80B6-6D51B31C732B}">
      <formula1>2000</formula1>
    </dataValidation>
    <dataValidation type="list" allowBlank="1" showInputMessage="1" showErrorMessage="1" sqref="C7:C9" xr:uid="{681E75EB-8276-4C0C-AE21-6DC2057C0C7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E40EC8E-119E-4F3A-9049-D8B9CCA51B59}">
          <x14:formula1>
            <xm:f>listas!$D$2:$D$15</xm:f>
          </x14:formula1>
          <xm:sqref>C11:AE13</xm:sqref>
        </x14:dataValidation>
        <x14:dataValidation type="list" allowBlank="1" showInputMessage="1" showErrorMessage="1" xr:uid="{DA83203F-5B6F-403A-9FB1-09241672AD7A}">
          <x14:formula1>
            <xm:f>listas!$A$2:$A$6</xm:f>
          </x14:formula1>
          <xm:sqref>C15:K15</xm:sqref>
        </x14:dataValidation>
        <x14:dataValidation type="list" allowBlank="1" showInputMessage="1" showErrorMessage="1" xr:uid="{2D55F0B2-0287-403D-8586-32222EC4D626}">
          <x14:formula1>
            <xm:f>listas!$B$2:$B$8</xm:f>
          </x14:formula1>
          <xm:sqref>R15:X15</xm:sqref>
        </x14:dataValidation>
        <x14:dataValidation type="list" allowBlank="1" showInputMessage="1" showErrorMessage="1" xr:uid="{C5AD4A8E-B8B6-43AD-8CA0-C719B030BB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2B5D-C86F-4FA0-BFD8-5850CCC98AC3}">
  <sheetPr>
    <tabColor theme="7" tint="0.39997558519241921"/>
    <pageSetUpPr fitToPage="1"/>
  </sheetPr>
  <dimension ref="A1:AO51"/>
  <sheetViews>
    <sheetView showGridLines="0" topLeftCell="A39" zoomScale="60" zoomScaleNormal="60" workbookViewId="0">
      <selection activeCell="I7" sqref="I7:J9"/>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v>
      </c>
      <c r="AC1" s="334"/>
      <c r="AD1" s="334"/>
      <c r="AE1" s="335"/>
    </row>
    <row r="2" spans="1:31"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203</v>
      </c>
      <c r="AC2" s="334"/>
      <c r="AD2" s="334"/>
      <c r="AE2" s="335"/>
    </row>
    <row r="3" spans="1:31" ht="24" customHeight="1" thickBot="1" x14ac:dyDescent="0.3">
      <c r="A3" s="322"/>
      <c r="B3" s="327" t="s">
        <v>3</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354</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6" t="s">
        <v>204</v>
      </c>
      <c r="AC4" s="337"/>
      <c r="AD4" s="337"/>
      <c r="AE4" s="338"/>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8" t="s">
        <v>4</v>
      </c>
      <c r="B7" s="279"/>
      <c r="C7" s="316"/>
      <c r="D7" s="278" t="s">
        <v>5</v>
      </c>
      <c r="E7" s="284"/>
      <c r="F7" s="284"/>
      <c r="G7" s="284"/>
      <c r="H7" s="279"/>
      <c r="I7" s="308">
        <v>45534</v>
      </c>
      <c r="J7" s="309"/>
      <c r="K7" s="278" t="s">
        <v>6</v>
      </c>
      <c r="L7" s="279"/>
      <c r="M7" s="300" t="s">
        <v>7</v>
      </c>
      <c r="N7" s="301"/>
      <c r="O7" s="289" t="s">
        <v>536</v>
      </c>
      <c r="P7" s="290"/>
      <c r="Q7" s="20"/>
      <c r="R7" s="20"/>
      <c r="S7" s="20"/>
      <c r="T7" s="20"/>
      <c r="U7" s="20"/>
      <c r="V7" s="20"/>
      <c r="W7" s="20"/>
      <c r="X7" s="20"/>
      <c r="Y7" s="20"/>
      <c r="Z7" s="21"/>
      <c r="AA7" s="20"/>
      <c r="AB7" s="20"/>
      <c r="AD7" s="22"/>
      <c r="AE7" s="23"/>
    </row>
    <row r="8" spans="1:31" ht="15" x14ac:dyDescent="0.25">
      <c r="A8" s="280"/>
      <c r="B8" s="281"/>
      <c r="C8" s="317"/>
      <c r="D8" s="280"/>
      <c r="E8" s="285"/>
      <c r="F8" s="285"/>
      <c r="G8" s="285"/>
      <c r="H8" s="281"/>
      <c r="I8" s="310"/>
      <c r="J8" s="311"/>
      <c r="K8" s="280"/>
      <c r="L8" s="281"/>
      <c r="M8" s="319" t="s">
        <v>8</v>
      </c>
      <c r="N8" s="320"/>
      <c r="O8" s="302"/>
      <c r="P8" s="303"/>
      <c r="Q8" s="20"/>
      <c r="R8" s="20"/>
      <c r="S8" s="20"/>
      <c r="T8" s="20"/>
      <c r="U8" s="20"/>
      <c r="V8" s="20"/>
      <c r="W8" s="20"/>
      <c r="X8" s="20"/>
      <c r="Y8" s="20"/>
      <c r="Z8" s="21"/>
      <c r="AA8" s="20"/>
      <c r="AB8" s="20"/>
      <c r="AD8" s="22"/>
      <c r="AE8" s="23"/>
    </row>
    <row r="9" spans="1:31" ht="15.75" thickBot="1" x14ac:dyDescent="0.3">
      <c r="A9" s="282"/>
      <c r="B9" s="283"/>
      <c r="C9" s="318"/>
      <c r="D9" s="282"/>
      <c r="E9" s="286"/>
      <c r="F9" s="286"/>
      <c r="G9" s="286"/>
      <c r="H9" s="283"/>
      <c r="I9" s="312"/>
      <c r="J9" s="313"/>
      <c r="K9" s="282"/>
      <c r="L9" s="283"/>
      <c r="M9" s="304" t="s">
        <v>9</v>
      </c>
      <c r="N9" s="305"/>
      <c r="O9" s="306"/>
      <c r="P9" s="30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8" t="s">
        <v>10</v>
      </c>
      <c r="B11" s="279"/>
      <c r="C11" s="253" t="s">
        <v>332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5"/>
    </row>
    <row r="12" spans="1:31" ht="15" customHeight="1" x14ac:dyDescent="0.25">
      <c r="A12" s="280"/>
      <c r="B12" s="281"/>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1" ht="15" customHeight="1" thickBot="1" x14ac:dyDescent="0.3">
      <c r="A13" s="282"/>
      <c r="B13" s="283"/>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287" t="s">
        <v>205</v>
      </c>
      <c r="B15" s="288"/>
      <c r="C15" s="297" t="s">
        <v>297</v>
      </c>
      <c r="D15" s="298"/>
      <c r="E15" s="298"/>
      <c r="F15" s="298"/>
      <c r="G15" s="298"/>
      <c r="H15" s="298"/>
      <c r="I15" s="298"/>
      <c r="J15" s="298"/>
      <c r="K15" s="299"/>
      <c r="L15" s="314" t="s">
        <v>11</v>
      </c>
      <c r="M15" s="347"/>
      <c r="N15" s="347"/>
      <c r="O15" s="347"/>
      <c r="P15" s="347"/>
      <c r="Q15" s="315"/>
      <c r="R15" s="348" t="s">
        <v>298</v>
      </c>
      <c r="S15" s="349"/>
      <c r="T15" s="349"/>
      <c r="U15" s="349"/>
      <c r="V15" s="349"/>
      <c r="W15" s="349"/>
      <c r="X15" s="350"/>
      <c r="Y15" s="314" t="s">
        <v>206</v>
      </c>
      <c r="Z15" s="315"/>
      <c r="AA15" s="339" t="s">
        <v>320</v>
      </c>
      <c r="AB15" s="340"/>
      <c r="AC15" s="340"/>
      <c r="AD15" s="340"/>
      <c r="AE15" s="341"/>
    </row>
    <row r="16" spans="1:31" ht="9" customHeight="1" thickBot="1" x14ac:dyDescent="0.3">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thickBot="1" x14ac:dyDescent="0.3">
      <c r="A17" s="287" t="s">
        <v>207</v>
      </c>
      <c r="B17" s="288"/>
      <c r="C17" s="339" t="s">
        <v>407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14" t="s">
        <v>12</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15"/>
      <c r="AF19" s="44"/>
    </row>
    <row r="20" spans="1:33" ht="32.1" customHeight="1" thickBot="1" x14ac:dyDescent="0.3">
      <c r="A20" s="45" t="s">
        <v>13</v>
      </c>
      <c r="B20" s="344" t="s">
        <v>14</v>
      </c>
      <c r="C20" s="345"/>
      <c r="D20" s="345"/>
      <c r="E20" s="345"/>
      <c r="F20" s="345"/>
      <c r="G20" s="345"/>
      <c r="H20" s="345"/>
      <c r="I20" s="345"/>
      <c r="J20" s="345"/>
      <c r="K20" s="345"/>
      <c r="L20" s="345"/>
      <c r="M20" s="345"/>
      <c r="N20" s="345"/>
      <c r="O20" s="346"/>
      <c r="P20" s="314" t="s">
        <v>15</v>
      </c>
      <c r="Q20" s="347"/>
      <c r="R20" s="347"/>
      <c r="S20" s="347"/>
      <c r="T20" s="347"/>
      <c r="U20" s="347"/>
      <c r="V20" s="347"/>
      <c r="W20" s="347"/>
      <c r="X20" s="347"/>
      <c r="Y20" s="347"/>
      <c r="Z20" s="347"/>
      <c r="AA20" s="347"/>
      <c r="AB20" s="347"/>
      <c r="AC20" s="347"/>
      <c r="AD20" s="347"/>
      <c r="AE20" s="315"/>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6" t="s">
        <v>16</v>
      </c>
      <c r="R21" s="47" t="s">
        <v>17</v>
      </c>
      <c r="S21" s="47" t="s">
        <v>18</v>
      </c>
      <c r="T21" s="47" t="s">
        <v>19</v>
      </c>
      <c r="U21" s="47" t="s">
        <v>20</v>
      </c>
      <c r="V21" s="47" t="s">
        <v>21</v>
      </c>
      <c r="W21" s="47" t="s">
        <v>22</v>
      </c>
      <c r="X21" s="47" t="s">
        <v>23</v>
      </c>
      <c r="Y21" s="47" t="s">
        <v>24</v>
      </c>
      <c r="Z21" s="47" t="s">
        <v>25</v>
      </c>
      <c r="AA21" s="47" t="s">
        <v>26</v>
      </c>
      <c r="AB21" s="47" t="s">
        <v>27</v>
      </c>
      <c r="AC21" s="47" t="s">
        <v>28</v>
      </c>
      <c r="AD21" s="47" t="s">
        <v>30</v>
      </c>
      <c r="AE21" s="48" t="s">
        <v>31</v>
      </c>
      <c r="AF21" s="50"/>
    </row>
    <row r="22" spans="1:33" ht="32.1" customHeight="1" x14ac:dyDescent="0.25">
      <c r="A22" s="51" t="s">
        <v>32</v>
      </c>
      <c r="B22" s="52"/>
      <c r="C22" s="53"/>
      <c r="D22" s="53"/>
      <c r="E22" s="53"/>
      <c r="F22" s="53"/>
      <c r="G22" s="53"/>
      <c r="H22" s="53"/>
      <c r="I22" s="53"/>
      <c r="J22" s="53"/>
      <c r="K22" s="53"/>
      <c r="L22" s="53"/>
      <c r="M22" s="53"/>
      <c r="N22" s="53">
        <f>SUM(B22:M22)</f>
        <v>0</v>
      </c>
      <c r="O22" s="54"/>
      <c r="P22" s="51" t="s">
        <v>33</v>
      </c>
      <c r="Q22" s="55"/>
      <c r="R22" s="56"/>
      <c r="S22" s="56"/>
      <c r="T22" s="56"/>
      <c r="U22" s="56"/>
      <c r="V22" s="56"/>
      <c r="W22" s="56"/>
      <c r="X22" s="203">
        <v>573060000</v>
      </c>
      <c r="Y22" s="203">
        <v>0</v>
      </c>
      <c r="Z22" s="203">
        <v>0</v>
      </c>
      <c r="AA22" s="203">
        <v>0</v>
      </c>
      <c r="AB22" s="203">
        <v>59750000</v>
      </c>
      <c r="AC22" s="203">
        <f>SUM(Q22:AB22)</f>
        <v>632810000</v>
      </c>
      <c r="AD22" s="123"/>
      <c r="AE22" s="205"/>
      <c r="AF22" s="50"/>
    </row>
    <row r="23" spans="1:33" ht="32.1" customHeight="1" x14ac:dyDescent="0.25">
      <c r="A23" s="57" t="s">
        <v>34</v>
      </c>
      <c r="B23" s="58"/>
      <c r="C23" s="59"/>
      <c r="D23" s="59"/>
      <c r="E23" s="59"/>
      <c r="F23" s="59"/>
      <c r="G23" s="59"/>
      <c r="H23" s="59"/>
      <c r="I23" s="59"/>
      <c r="J23" s="59"/>
      <c r="K23" s="59"/>
      <c r="L23" s="59"/>
      <c r="M23" s="59"/>
      <c r="N23" s="59">
        <f>SUM(B23:M23)</f>
        <v>0</v>
      </c>
      <c r="O23" s="60" t="str">
        <f>IFERROR(N23/(SUMIF(B23:M23,"&gt;0",B22:M22))," ")</f>
        <v xml:space="preserve"> </v>
      </c>
      <c r="P23" s="57" t="s">
        <v>35</v>
      </c>
      <c r="Q23" s="58"/>
      <c r="R23" s="59"/>
      <c r="S23" s="59"/>
      <c r="T23" s="59"/>
      <c r="U23" s="59"/>
      <c r="V23" s="59"/>
      <c r="W23" s="59"/>
      <c r="X23" s="203"/>
      <c r="Y23" s="203"/>
      <c r="Z23" s="203"/>
      <c r="AA23" s="203"/>
      <c r="AB23" s="203"/>
      <c r="AC23" s="203"/>
      <c r="AD23" s="59">
        <f>AC23/SUM(W22:AB22)</f>
        <v>0</v>
      </c>
      <c r="AE23" s="62">
        <f>AC23/AC22</f>
        <v>0</v>
      </c>
      <c r="AF23" s="50"/>
    </row>
    <row r="24" spans="1:33" ht="32.1" customHeight="1" x14ac:dyDescent="0.25">
      <c r="A24" s="57" t="s">
        <v>36</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32</v>
      </c>
      <c r="Q24" s="58"/>
      <c r="R24" s="59"/>
      <c r="S24" s="59"/>
      <c r="T24" s="59"/>
      <c r="U24" s="59"/>
      <c r="V24" s="59"/>
      <c r="W24" s="59"/>
      <c r="X24" s="203">
        <v>0</v>
      </c>
      <c r="Y24" s="203">
        <v>66812000</v>
      </c>
      <c r="Z24" s="203">
        <v>126562000</v>
      </c>
      <c r="AA24" s="203">
        <v>126562000</v>
      </c>
      <c r="AB24" s="203">
        <f>+AA24*2+59750000</f>
        <v>312874000</v>
      </c>
      <c r="AC24" s="203">
        <f>SUM(Q24:AB24)</f>
        <v>632810000</v>
      </c>
      <c r="AD24" s="59"/>
      <c r="AE24" s="62"/>
      <c r="AF24" s="50"/>
    </row>
    <row r="25" spans="1:33" ht="32.1" customHeight="1" thickBot="1" x14ac:dyDescent="0.3">
      <c r="A25" s="63" t="s">
        <v>37</v>
      </c>
      <c r="B25" s="64"/>
      <c r="C25" s="65"/>
      <c r="D25" s="65"/>
      <c r="E25" s="65"/>
      <c r="F25" s="65"/>
      <c r="G25" s="65"/>
      <c r="H25" s="65"/>
      <c r="I25" s="65"/>
      <c r="J25" s="65"/>
      <c r="K25" s="65"/>
      <c r="L25" s="65"/>
      <c r="M25" s="65"/>
      <c r="N25" s="65">
        <f>SUM(B25:M25)</f>
        <v>0</v>
      </c>
      <c r="O25" s="66" t="str">
        <f>IFERROR(N25/(SUMIF(B25:M25,"&gt;0",B24:M24))," ")</f>
        <v xml:space="preserve"> </v>
      </c>
      <c r="P25" s="63" t="s">
        <v>37</v>
      </c>
      <c r="Q25" s="64"/>
      <c r="R25" s="65"/>
      <c r="S25" s="65"/>
      <c r="T25" s="65"/>
      <c r="U25" s="65"/>
      <c r="V25" s="65"/>
      <c r="W25" s="65"/>
      <c r="X25" s="65"/>
      <c r="Y25" s="65"/>
      <c r="Z25" s="65"/>
      <c r="AA25" s="65"/>
      <c r="AB25" s="65"/>
      <c r="AC25" s="65"/>
      <c r="AD25" s="65">
        <f>AC25/SUM(W24:AB24)</f>
        <v>0</v>
      </c>
      <c r="AE25" s="206">
        <f>AC25/AC24</f>
        <v>0</v>
      </c>
      <c r="AF25" s="50"/>
    </row>
    <row r="26" spans="1:33" s="67" customFormat="1" ht="16.5" customHeight="1" thickBot="1" x14ac:dyDescent="0.25"/>
    <row r="27" spans="1:33" ht="33.950000000000003" customHeight="1" x14ac:dyDescent="0.25">
      <c r="A27" s="273" t="s">
        <v>217</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3" ht="15" customHeight="1" x14ac:dyDescent="0.25">
      <c r="A28" s="250" t="s">
        <v>216</v>
      </c>
      <c r="B28" s="252" t="s">
        <v>38</v>
      </c>
      <c r="C28" s="252"/>
      <c r="D28" s="252" t="s">
        <v>39</v>
      </c>
      <c r="E28" s="252"/>
      <c r="F28" s="252"/>
      <c r="G28" s="252"/>
      <c r="H28" s="252"/>
      <c r="I28" s="252"/>
      <c r="J28" s="252"/>
      <c r="K28" s="252"/>
      <c r="L28" s="252"/>
      <c r="M28" s="252"/>
      <c r="N28" s="252"/>
      <c r="O28" s="252"/>
      <c r="P28" s="252" t="s">
        <v>28</v>
      </c>
      <c r="Q28" s="252" t="s">
        <v>218</v>
      </c>
      <c r="R28" s="252"/>
      <c r="S28" s="252"/>
      <c r="T28" s="252"/>
      <c r="U28" s="252"/>
      <c r="V28" s="252"/>
      <c r="W28" s="252"/>
      <c r="X28" s="252"/>
      <c r="Y28" s="252" t="s">
        <v>40</v>
      </c>
      <c r="Z28" s="252"/>
      <c r="AA28" s="252"/>
      <c r="AB28" s="252"/>
      <c r="AC28" s="252"/>
      <c r="AD28" s="252"/>
      <c r="AE28" s="276"/>
    </row>
    <row r="29" spans="1:33" ht="27" customHeight="1" x14ac:dyDescent="0.25">
      <c r="A29" s="250"/>
      <c r="B29" s="252"/>
      <c r="C29" s="252"/>
      <c r="D29" s="68" t="s">
        <v>16</v>
      </c>
      <c r="E29" s="68" t="s">
        <v>17</v>
      </c>
      <c r="F29" s="68" t="s">
        <v>18</v>
      </c>
      <c r="G29" s="68" t="s">
        <v>19</v>
      </c>
      <c r="H29" s="68" t="s">
        <v>20</v>
      </c>
      <c r="I29" s="68" t="s">
        <v>21</v>
      </c>
      <c r="J29" s="68" t="s">
        <v>22</v>
      </c>
      <c r="K29" s="68" t="s">
        <v>23</v>
      </c>
      <c r="L29" s="68" t="s">
        <v>24</v>
      </c>
      <c r="M29" s="68" t="s">
        <v>25</v>
      </c>
      <c r="N29" s="68" t="s">
        <v>26</v>
      </c>
      <c r="O29" s="68" t="s">
        <v>27</v>
      </c>
      <c r="P29" s="252"/>
      <c r="Q29" s="252"/>
      <c r="R29" s="252"/>
      <c r="S29" s="252"/>
      <c r="T29" s="252"/>
      <c r="U29" s="252"/>
      <c r="V29" s="252"/>
      <c r="W29" s="252"/>
      <c r="X29" s="252"/>
      <c r="Y29" s="252"/>
      <c r="Z29" s="252"/>
      <c r="AA29" s="252"/>
      <c r="AB29" s="252"/>
      <c r="AC29" s="252"/>
      <c r="AD29" s="252"/>
      <c r="AE29" s="276"/>
    </row>
    <row r="30" spans="1:33" ht="111.95" customHeight="1" thickBot="1" x14ac:dyDescent="0.3">
      <c r="A30" s="123"/>
      <c r="B30" s="351"/>
      <c r="C30" s="351"/>
      <c r="D30" s="16"/>
      <c r="E30" s="16"/>
      <c r="F30" s="16"/>
      <c r="G30" s="16"/>
      <c r="H30" s="16"/>
      <c r="I30" s="16"/>
      <c r="J30" s="16"/>
      <c r="K30" s="16"/>
      <c r="L30" s="16"/>
      <c r="M30" s="16"/>
      <c r="N30" s="16"/>
      <c r="O30" s="16"/>
      <c r="P30" s="69">
        <f>SUM(D30:O30)</f>
        <v>0</v>
      </c>
      <c r="Q30" s="342" t="s">
        <v>41</v>
      </c>
      <c r="R30" s="342"/>
      <c r="S30" s="342"/>
      <c r="T30" s="342"/>
      <c r="U30" s="342"/>
      <c r="V30" s="342"/>
      <c r="W30" s="342"/>
      <c r="X30" s="342"/>
      <c r="Y30" s="342" t="s">
        <v>42</v>
      </c>
      <c r="Z30" s="342"/>
      <c r="AA30" s="342"/>
      <c r="AB30" s="342"/>
      <c r="AC30" s="342"/>
      <c r="AD30" s="342"/>
      <c r="AE30" s="343"/>
      <c r="AF30" s="162"/>
      <c r="AG30" s="162"/>
    </row>
    <row r="31" spans="1:33" ht="12" customHeight="1" thickBot="1" x14ac:dyDescent="0.3">
      <c r="A31" s="70"/>
      <c r="B31" s="71"/>
      <c r="C31" s="71"/>
      <c r="D31" s="27"/>
      <c r="E31" s="27"/>
      <c r="F31" s="27"/>
      <c r="G31" s="27"/>
      <c r="H31" s="27"/>
      <c r="I31" s="27"/>
      <c r="J31" s="27"/>
      <c r="K31" s="27"/>
      <c r="L31" s="27"/>
      <c r="M31" s="27"/>
      <c r="N31" s="27"/>
      <c r="O31" s="27"/>
      <c r="P31" s="72"/>
      <c r="Q31" s="163"/>
      <c r="R31" s="163"/>
      <c r="S31" s="163"/>
      <c r="T31" s="163"/>
      <c r="U31" s="163"/>
      <c r="V31" s="163"/>
      <c r="W31" s="163"/>
      <c r="X31" s="163"/>
      <c r="Y31" s="163"/>
      <c r="Z31" s="163"/>
      <c r="AA31" s="163"/>
      <c r="AB31" s="163"/>
      <c r="AC31" s="163"/>
      <c r="AD31" s="163"/>
      <c r="AE31" s="164"/>
      <c r="AF31" s="162"/>
      <c r="AG31" s="162"/>
    </row>
    <row r="32" spans="1:33" ht="45" customHeight="1" x14ac:dyDescent="0.25">
      <c r="A32" s="253" t="s">
        <v>51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62"/>
      <c r="AG32" s="162"/>
    </row>
    <row r="33" spans="1:41" ht="23.1" customHeight="1" x14ac:dyDescent="0.25">
      <c r="A33" s="250" t="s">
        <v>52</v>
      </c>
      <c r="B33" s="252" t="s">
        <v>208</v>
      </c>
      <c r="C33" s="252" t="s">
        <v>38</v>
      </c>
      <c r="D33" s="252" t="s">
        <v>219</v>
      </c>
      <c r="E33" s="252"/>
      <c r="F33" s="252"/>
      <c r="G33" s="252"/>
      <c r="H33" s="252"/>
      <c r="I33" s="252"/>
      <c r="J33" s="252"/>
      <c r="K33" s="252"/>
      <c r="L33" s="252"/>
      <c r="M33" s="252"/>
      <c r="N33" s="252"/>
      <c r="O33" s="252"/>
      <c r="P33" s="252"/>
      <c r="Q33" s="252" t="s">
        <v>56</v>
      </c>
      <c r="R33" s="252"/>
      <c r="S33" s="252"/>
      <c r="T33" s="252"/>
      <c r="U33" s="252"/>
      <c r="V33" s="252"/>
      <c r="W33" s="252"/>
      <c r="X33" s="252"/>
      <c r="Y33" s="252"/>
      <c r="Z33" s="252"/>
      <c r="AA33" s="252"/>
      <c r="AB33" s="252"/>
      <c r="AC33" s="252"/>
      <c r="AD33" s="252"/>
      <c r="AE33" s="276"/>
      <c r="AF33" s="162"/>
      <c r="AG33" s="165"/>
      <c r="AH33" s="73"/>
      <c r="AI33" s="73"/>
      <c r="AJ33" s="73"/>
      <c r="AK33" s="73"/>
      <c r="AL33" s="73"/>
      <c r="AM33" s="73"/>
      <c r="AN33" s="73"/>
      <c r="AO33" s="73"/>
    </row>
    <row r="34" spans="1:41" ht="27" customHeight="1" x14ac:dyDescent="0.25">
      <c r="A34" s="250"/>
      <c r="B34" s="252"/>
      <c r="C34" s="277"/>
      <c r="D34" s="68" t="s">
        <v>16</v>
      </c>
      <c r="E34" s="68" t="s">
        <v>17</v>
      </c>
      <c r="F34" s="68" t="s">
        <v>18</v>
      </c>
      <c r="G34" s="68" t="s">
        <v>19</v>
      </c>
      <c r="H34" s="68" t="s">
        <v>20</v>
      </c>
      <c r="I34" s="68" t="s">
        <v>21</v>
      </c>
      <c r="J34" s="68" t="s">
        <v>22</v>
      </c>
      <c r="K34" s="68" t="s">
        <v>23</v>
      </c>
      <c r="L34" s="68" t="s">
        <v>24</v>
      </c>
      <c r="M34" s="68" t="s">
        <v>25</v>
      </c>
      <c r="N34" s="68" t="s">
        <v>26</v>
      </c>
      <c r="O34" s="68" t="s">
        <v>27</v>
      </c>
      <c r="P34" s="68" t="s">
        <v>28</v>
      </c>
      <c r="Q34" s="233" t="s">
        <v>43</v>
      </c>
      <c r="R34" s="234"/>
      <c r="S34" s="234"/>
      <c r="T34" s="256"/>
      <c r="U34" s="252" t="s">
        <v>44</v>
      </c>
      <c r="V34" s="252"/>
      <c r="W34" s="252"/>
      <c r="X34" s="252"/>
      <c r="Y34" s="252" t="s">
        <v>45</v>
      </c>
      <c r="Z34" s="252"/>
      <c r="AA34" s="252"/>
      <c r="AB34" s="252"/>
      <c r="AC34" s="252" t="s">
        <v>46</v>
      </c>
      <c r="AD34" s="252"/>
      <c r="AE34" s="276"/>
      <c r="AF34" s="162"/>
      <c r="AG34" s="165"/>
      <c r="AH34" s="73"/>
      <c r="AI34" s="73"/>
      <c r="AJ34" s="73"/>
      <c r="AK34" s="73"/>
      <c r="AL34" s="73"/>
      <c r="AM34" s="73"/>
      <c r="AN34" s="73"/>
      <c r="AO34" s="73"/>
    </row>
    <row r="35" spans="1:41" ht="57" customHeight="1" x14ac:dyDescent="0.25">
      <c r="A35" s="245" t="s">
        <v>407</v>
      </c>
      <c r="B35" s="247">
        <f>SUM(B41:B50)</f>
        <v>0.1</v>
      </c>
      <c r="C35" s="75" t="s">
        <v>47</v>
      </c>
      <c r="D35" s="74"/>
      <c r="E35" s="74"/>
      <c r="F35" s="74"/>
      <c r="G35" s="74"/>
      <c r="H35" s="74"/>
      <c r="I35" s="74"/>
      <c r="J35" s="74">
        <v>20</v>
      </c>
      <c r="K35" s="74">
        <v>20</v>
      </c>
      <c r="L35" s="74">
        <v>20</v>
      </c>
      <c r="M35" s="74">
        <v>20</v>
      </c>
      <c r="N35" s="74">
        <v>20</v>
      </c>
      <c r="O35" s="74">
        <v>20</v>
      </c>
      <c r="P35" s="209">
        <f>MAX(J35:O35)</f>
        <v>20</v>
      </c>
      <c r="Q35" s="262" t="s">
        <v>222</v>
      </c>
      <c r="R35" s="263"/>
      <c r="S35" s="263"/>
      <c r="T35" s="264"/>
      <c r="U35" s="268" t="s">
        <v>223</v>
      </c>
      <c r="V35" s="268"/>
      <c r="W35" s="268"/>
      <c r="X35" s="268"/>
      <c r="Y35" s="268" t="s">
        <v>48</v>
      </c>
      <c r="Z35" s="268"/>
      <c r="AA35" s="268"/>
      <c r="AB35" s="268"/>
      <c r="AC35" s="268" t="s">
        <v>49</v>
      </c>
      <c r="AD35" s="268"/>
      <c r="AE35" s="270"/>
      <c r="AF35" s="162"/>
      <c r="AG35" s="165"/>
      <c r="AH35" s="73"/>
      <c r="AI35" s="73"/>
      <c r="AJ35" s="73"/>
      <c r="AK35" s="73"/>
      <c r="AL35" s="73"/>
      <c r="AM35" s="73"/>
      <c r="AN35" s="73"/>
      <c r="AO35" s="73"/>
    </row>
    <row r="36" spans="1:41" ht="57" customHeight="1" thickBot="1" x14ac:dyDescent="0.3">
      <c r="A36" s="246"/>
      <c r="B36" s="366"/>
      <c r="C36" s="76" t="s">
        <v>50</v>
      </c>
      <c r="D36" s="166"/>
      <c r="E36" s="166"/>
      <c r="F36" s="166"/>
      <c r="G36" s="77"/>
      <c r="H36" s="77"/>
      <c r="I36" s="77"/>
      <c r="J36" s="77"/>
      <c r="K36" s="77"/>
      <c r="L36" s="77"/>
      <c r="M36" s="77"/>
      <c r="N36" s="77"/>
      <c r="O36" s="77"/>
      <c r="P36" s="207">
        <f>MAX(J36:O36)</f>
        <v>0</v>
      </c>
      <c r="Q36" s="265"/>
      <c r="R36" s="266"/>
      <c r="S36" s="266"/>
      <c r="T36" s="267"/>
      <c r="U36" s="269"/>
      <c r="V36" s="269"/>
      <c r="W36" s="269"/>
      <c r="X36" s="269"/>
      <c r="Y36" s="269"/>
      <c r="Z36" s="269"/>
      <c r="AA36" s="269"/>
      <c r="AB36" s="269"/>
      <c r="AC36" s="269"/>
      <c r="AD36" s="269"/>
      <c r="AE36" s="271"/>
      <c r="AF36" s="162"/>
      <c r="AG36" s="165"/>
      <c r="AH36" s="73"/>
      <c r="AI36" s="73"/>
      <c r="AJ36" s="73"/>
      <c r="AK36" s="73"/>
      <c r="AL36" s="73"/>
      <c r="AM36" s="73"/>
      <c r="AN36" s="73"/>
      <c r="AO36" s="73"/>
    </row>
    <row r="37" spans="1:41" s="67" customFormat="1" ht="17.25" customHeight="1" thickBot="1" x14ac:dyDescent="0.25"/>
    <row r="38" spans="1:41" ht="45" customHeight="1" thickBot="1" x14ac:dyDescent="0.3">
      <c r="A38" s="253" t="s">
        <v>209</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5"/>
      <c r="AG38" s="73"/>
      <c r="AH38" s="73"/>
      <c r="AI38" s="73"/>
      <c r="AJ38" s="73"/>
      <c r="AK38" s="73"/>
      <c r="AL38" s="73"/>
      <c r="AM38" s="73"/>
      <c r="AN38" s="73"/>
      <c r="AO38" s="73"/>
    </row>
    <row r="39" spans="1:41" ht="26.1" customHeight="1" x14ac:dyDescent="0.25">
      <c r="A39" s="249" t="s">
        <v>210</v>
      </c>
      <c r="B39" s="251" t="s">
        <v>53</v>
      </c>
      <c r="C39" s="257" t="s">
        <v>54</v>
      </c>
      <c r="D39" s="259" t="s">
        <v>55</v>
      </c>
      <c r="E39" s="260"/>
      <c r="F39" s="260"/>
      <c r="G39" s="260"/>
      <c r="H39" s="260"/>
      <c r="I39" s="260"/>
      <c r="J39" s="260"/>
      <c r="K39" s="260"/>
      <c r="L39" s="260"/>
      <c r="M39" s="260"/>
      <c r="N39" s="260"/>
      <c r="O39" s="260"/>
      <c r="P39" s="261"/>
      <c r="Q39" s="251" t="s">
        <v>211</v>
      </c>
      <c r="R39" s="251"/>
      <c r="S39" s="251"/>
      <c r="T39" s="251"/>
      <c r="U39" s="251"/>
      <c r="V39" s="251"/>
      <c r="W39" s="251"/>
      <c r="X39" s="251"/>
      <c r="Y39" s="251"/>
      <c r="Z39" s="251"/>
      <c r="AA39" s="251"/>
      <c r="AB39" s="251"/>
      <c r="AC39" s="251"/>
      <c r="AD39" s="251"/>
      <c r="AE39" s="272"/>
      <c r="AG39" s="73"/>
      <c r="AH39" s="73"/>
      <c r="AI39" s="73"/>
      <c r="AJ39" s="73"/>
      <c r="AK39" s="73"/>
      <c r="AL39" s="73"/>
      <c r="AM39" s="73"/>
      <c r="AN39" s="73"/>
      <c r="AO39" s="73"/>
    </row>
    <row r="40" spans="1:41" ht="26.1" customHeight="1" x14ac:dyDescent="0.25">
      <c r="A40" s="250"/>
      <c r="B40" s="252"/>
      <c r="C40" s="258"/>
      <c r="D40" s="68" t="s">
        <v>57</v>
      </c>
      <c r="E40" s="68" t="s">
        <v>58</v>
      </c>
      <c r="F40" s="68" t="s">
        <v>59</v>
      </c>
      <c r="G40" s="68" t="s">
        <v>60</v>
      </c>
      <c r="H40" s="68" t="s">
        <v>61</v>
      </c>
      <c r="I40" s="68" t="s">
        <v>62</v>
      </c>
      <c r="J40" s="68" t="s">
        <v>63</v>
      </c>
      <c r="K40" s="68" t="s">
        <v>64</v>
      </c>
      <c r="L40" s="68" t="s">
        <v>65</v>
      </c>
      <c r="M40" s="68" t="s">
        <v>66</v>
      </c>
      <c r="N40" s="68" t="s">
        <v>67</v>
      </c>
      <c r="O40" s="68" t="s">
        <v>68</v>
      </c>
      <c r="P40" s="68" t="s">
        <v>69</v>
      </c>
      <c r="Q40" s="233" t="s">
        <v>70</v>
      </c>
      <c r="R40" s="234"/>
      <c r="S40" s="234"/>
      <c r="T40" s="234"/>
      <c r="U40" s="234"/>
      <c r="V40" s="234"/>
      <c r="W40" s="234"/>
      <c r="X40" s="256"/>
      <c r="Y40" s="233" t="s">
        <v>71</v>
      </c>
      <c r="Z40" s="234"/>
      <c r="AA40" s="234"/>
      <c r="AB40" s="234"/>
      <c r="AC40" s="234"/>
      <c r="AD40" s="234"/>
      <c r="AE40" s="235"/>
      <c r="AG40" s="79"/>
      <c r="AH40" s="79"/>
      <c r="AI40" s="79"/>
      <c r="AJ40" s="79"/>
      <c r="AK40" s="79"/>
      <c r="AL40" s="79"/>
      <c r="AM40" s="79"/>
      <c r="AN40" s="79"/>
      <c r="AO40" s="79"/>
    </row>
    <row r="41" spans="1:41" ht="40.5" customHeight="1" x14ac:dyDescent="0.25">
      <c r="A41" s="240" t="s">
        <v>560</v>
      </c>
      <c r="B41" s="355">
        <v>0.02</v>
      </c>
      <c r="C41" s="80" t="s">
        <v>47</v>
      </c>
      <c r="D41" s="81"/>
      <c r="E41" s="81"/>
      <c r="F41" s="81"/>
      <c r="G41" s="81"/>
      <c r="H41" s="81"/>
      <c r="I41" s="81"/>
      <c r="J41" s="212">
        <v>0.16</v>
      </c>
      <c r="K41" s="212">
        <v>0.16</v>
      </c>
      <c r="L41" s="212">
        <v>0.17</v>
      </c>
      <c r="M41" s="212">
        <v>0.17</v>
      </c>
      <c r="N41" s="212">
        <v>0.17</v>
      </c>
      <c r="O41" s="212">
        <v>0.17</v>
      </c>
      <c r="P41" s="82">
        <f t="shared" ref="P41:P48" si="1">SUM(D41:O41)</f>
        <v>1</v>
      </c>
      <c r="Q41" s="225" t="s">
        <v>221</v>
      </c>
      <c r="R41" s="226"/>
      <c r="S41" s="226"/>
      <c r="T41" s="226"/>
      <c r="U41" s="226"/>
      <c r="V41" s="226"/>
      <c r="W41" s="226"/>
      <c r="X41" s="227"/>
      <c r="Y41" s="225" t="s">
        <v>220</v>
      </c>
      <c r="Z41" s="226"/>
      <c r="AA41" s="226"/>
      <c r="AB41" s="226"/>
      <c r="AC41" s="226"/>
      <c r="AD41" s="226"/>
      <c r="AE41" s="231"/>
      <c r="AG41" s="83"/>
      <c r="AH41" s="83"/>
      <c r="AI41" s="83"/>
      <c r="AJ41" s="83"/>
      <c r="AK41" s="83"/>
      <c r="AL41" s="83"/>
      <c r="AM41" s="83"/>
      <c r="AN41" s="83"/>
      <c r="AO41" s="83"/>
    </row>
    <row r="42" spans="1:41" ht="40.5" customHeight="1" x14ac:dyDescent="0.25">
      <c r="A42" s="244"/>
      <c r="B42" s="355"/>
      <c r="C42" s="84" t="s">
        <v>50</v>
      </c>
      <c r="D42" s="85"/>
      <c r="E42" s="85"/>
      <c r="F42" s="85"/>
      <c r="G42" s="85"/>
      <c r="H42" s="85"/>
      <c r="I42" s="85"/>
      <c r="J42" s="85"/>
      <c r="K42" s="85"/>
      <c r="L42" s="85"/>
      <c r="M42" s="85"/>
      <c r="N42" s="85"/>
      <c r="O42" s="85"/>
      <c r="P42" s="82">
        <f t="shared" si="1"/>
        <v>0</v>
      </c>
      <c r="Q42" s="236"/>
      <c r="R42" s="237"/>
      <c r="S42" s="237"/>
      <c r="T42" s="237"/>
      <c r="U42" s="237"/>
      <c r="V42" s="237"/>
      <c r="W42" s="237"/>
      <c r="X42" s="239"/>
      <c r="Y42" s="236"/>
      <c r="Z42" s="237"/>
      <c r="AA42" s="237"/>
      <c r="AB42" s="237"/>
      <c r="AC42" s="237"/>
      <c r="AD42" s="237"/>
      <c r="AE42" s="238"/>
    </row>
    <row r="43" spans="1:41" ht="40.5" customHeight="1" x14ac:dyDescent="0.25">
      <c r="A43" s="240" t="s">
        <v>561</v>
      </c>
      <c r="B43" s="355">
        <v>0.02</v>
      </c>
      <c r="C43" s="80" t="s">
        <v>47</v>
      </c>
      <c r="D43" s="81"/>
      <c r="E43" s="81"/>
      <c r="F43" s="81"/>
      <c r="G43" s="81"/>
      <c r="H43" s="81"/>
      <c r="I43" s="81"/>
      <c r="J43" s="212">
        <v>0.16</v>
      </c>
      <c r="K43" s="212">
        <v>0.16</v>
      </c>
      <c r="L43" s="212">
        <v>0.17</v>
      </c>
      <c r="M43" s="212">
        <v>0.17</v>
      </c>
      <c r="N43" s="212">
        <v>0.17</v>
      </c>
      <c r="O43" s="212">
        <v>0.17</v>
      </c>
      <c r="P43" s="82">
        <f t="shared" si="1"/>
        <v>1</v>
      </c>
      <c r="Q43" s="225" t="s">
        <v>221</v>
      </c>
      <c r="R43" s="226"/>
      <c r="S43" s="226"/>
      <c r="T43" s="226"/>
      <c r="U43" s="226"/>
      <c r="V43" s="226"/>
      <c r="W43" s="226"/>
      <c r="X43" s="227"/>
      <c r="Y43" s="225" t="s">
        <v>220</v>
      </c>
      <c r="Z43" s="226"/>
      <c r="AA43" s="226"/>
      <c r="AB43" s="226"/>
      <c r="AC43" s="226"/>
      <c r="AD43" s="226"/>
      <c r="AE43" s="231"/>
    </row>
    <row r="44" spans="1:41" ht="40.5" customHeight="1" x14ac:dyDescent="0.25">
      <c r="A44" s="244"/>
      <c r="B44" s="355"/>
      <c r="C44" s="84" t="s">
        <v>50</v>
      </c>
      <c r="D44" s="85"/>
      <c r="E44" s="85"/>
      <c r="F44" s="85"/>
      <c r="G44" s="85"/>
      <c r="H44" s="85"/>
      <c r="I44" s="85"/>
      <c r="J44" s="85"/>
      <c r="K44" s="85"/>
      <c r="L44" s="85"/>
      <c r="M44" s="85"/>
      <c r="N44" s="85"/>
      <c r="O44" s="85"/>
      <c r="P44" s="82">
        <f t="shared" si="1"/>
        <v>0</v>
      </c>
      <c r="Q44" s="236"/>
      <c r="R44" s="237"/>
      <c r="S44" s="237"/>
      <c r="T44" s="237"/>
      <c r="U44" s="237"/>
      <c r="V44" s="237"/>
      <c r="W44" s="237"/>
      <c r="X44" s="239"/>
      <c r="Y44" s="236"/>
      <c r="Z44" s="237"/>
      <c r="AA44" s="237"/>
      <c r="AB44" s="237"/>
      <c r="AC44" s="237"/>
      <c r="AD44" s="237"/>
      <c r="AE44" s="238"/>
    </row>
    <row r="45" spans="1:41" ht="40.5" customHeight="1" x14ac:dyDescent="0.25">
      <c r="A45" s="240" t="s">
        <v>562</v>
      </c>
      <c r="B45" s="355">
        <v>0.02</v>
      </c>
      <c r="C45" s="80" t="s">
        <v>47</v>
      </c>
      <c r="D45" s="81"/>
      <c r="E45" s="81"/>
      <c r="F45" s="81"/>
      <c r="G45" s="81"/>
      <c r="H45" s="81"/>
      <c r="I45" s="81"/>
      <c r="J45" s="212">
        <v>0.16</v>
      </c>
      <c r="K45" s="212">
        <v>0.16</v>
      </c>
      <c r="L45" s="212">
        <v>0.17</v>
      </c>
      <c r="M45" s="212">
        <v>0.17</v>
      </c>
      <c r="N45" s="212">
        <v>0.17</v>
      </c>
      <c r="O45" s="212">
        <v>0.17</v>
      </c>
      <c r="P45" s="82">
        <f t="shared" si="1"/>
        <v>1</v>
      </c>
      <c r="Q45" s="225" t="s">
        <v>221</v>
      </c>
      <c r="R45" s="226"/>
      <c r="S45" s="226"/>
      <c r="T45" s="226"/>
      <c r="U45" s="226"/>
      <c r="V45" s="226"/>
      <c r="W45" s="226"/>
      <c r="X45" s="227"/>
      <c r="Y45" s="225" t="s">
        <v>220</v>
      </c>
      <c r="Z45" s="226"/>
      <c r="AA45" s="226"/>
      <c r="AB45" s="226"/>
      <c r="AC45" s="226"/>
      <c r="AD45" s="226"/>
      <c r="AE45" s="231"/>
    </row>
    <row r="46" spans="1:41" ht="40.5" customHeight="1" x14ac:dyDescent="0.25">
      <c r="A46" s="244"/>
      <c r="B46" s="355"/>
      <c r="C46" s="84" t="s">
        <v>50</v>
      </c>
      <c r="D46" s="85"/>
      <c r="E46" s="85"/>
      <c r="F46" s="85"/>
      <c r="G46" s="85"/>
      <c r="H46" s="85"/>
      <c r="I46" s="85"/>
      <c r="J46" s="85"/>
      <c r="K46" s="85"/>
      <c r="L46" s="85"/>
      <c r="M46" s="85"/>
      <c r="N46" s="85"/>
      <c r="O46" s="85"/>
      <c r="P46" s="82">
        <f t="shared" si="1"/>
        <v>0</v>
      </c>
      <c r="Q46" s="236"/>
      <c r="R46" s="237"/>
      <c r="S46" s="237"/>
      <c r="T46" s="237"/>
      <c r="U46" s="237"/>
      <c r="V46" s="237"/>
      <c r="W46" s="237"/>
      <c r="X46" s="239"/>
      <c r="Y46" s="236"/>
      <c r="Z46" s="237"/>
      <c r="AA46" s="237"/>
      <c r="AB46" s="237"/>
      <c r="AC46" s="237"/>
      <c r="AD46" s="237"/>
      <c r="AE46" s="238"/>
    </row>
    <row r="47" spans="1:41" ht="40.5" customHeight="1" x14ac:dyDescent="0.25">
      <c r="A47" s="240" t="s">
        <v>563</v>
      </c>
      <c r="B47" s="355">
        <v>0.02</v>
      </c>
      <c r="C47" s="80" t="s">
        <v>47</v>
      </c>
      <c r="D47" s="81"/>
      <c r="E47" s="81"/>
      <c r="F47" s="81"/>
      <c r="G47" s="81"/>
      <c r="H47" s="81"/>
      <c r="I47" s="81"/>
      <c r="J47" s="212">
        <v>0.16</v>
      </c>
      <c r="K47" s="212">
        <v>0.16</v>
      </c>
      <c r="L47" s="212">
        <v>0.17</v>
      </c>
      <c r="M47" s="212">
        <v>0.17</v>
      </c>
      <c r="N47" s="212">
        <v>0.17</v>
      </c>
      <c r="O47" s="212">
        <v>0.17</v>
      </c>
      <c r="P47" s="82">
        <f t="shared" si="1"/>
        <v>1</v>
      </c>
      <c r="Q47" s="225" t="s">
        <v>221</v>
      </c>
      <c r="R47" s="226"/>
      <c r="S47" s="226"/>
      <c r="T47" s="226"/>
      <c r="U47" s="226"/>
      <c r="V47" s="226"/>
      <c r="W47" s="226"/>
      <c r="X47" s="227"/>
      <c r="Y47" s="225" t="s">
        <v>220</v>
      </c>
      <c r="Z47" s="226"/>
      <c r="AA47" s="226"/>
      <c r="AB47" s="226"/>
      <c r="AC47" s="226"/>
      <c r="AD47" s="226"/>
      <c r="AE47" s="231"/>
    </row>
    <row r="48" spans="1:41" ht="40.5" customHeight="1" x14ac:dyDescent="0.25">
      <c r="A48" s="244"/>
      <c r="B48" s="355"/>
      <c r="C48" s="84" t="s">
        <v>50</v>
      </c>
      <c r="D48" s="85"/>
      <c r="E48" s="85"/>
      <c r="F48" s="85"/>
      <c r="G48" s="85"/>
      <c r="H48" s="85"/>
      <c r="I48" s="85"/>
      <c r="J48" s="85"/>
      <c r="K48" s="85"/>
      <c r="L48" s="85"/>
      <c r="M48" s="85"/>
      <c r="N48" s="85"/>
      <c r="O48" s="85"/>
      <c r="P48" s="82">
        <f t="shared" si="1"/>
        <v>0</v>
      </c>
      <c r="Q48" s="236"/>
      <c r="R48" s="237"/>
      <c r="S48" s="237"/>
      <c r="T48" s="237"/>
      <c r="U48" s="237"/>
      <c r="V48" s="237"/>
      <c r="W48" s="237"/>
      <c r="X48" s="239"/>
      <c r="Y48" s="236"/>
      <c r="Z48" s="237"/>
      <c r="AA48" s="237"/>
      <c r="AB48" s="237"/>
      <c r="AC48" s="237"/>
      <c r="AD48" s="237"/>
      <c r="AE48" s="238"/>
    </row>
    <row r="49" spans="1:31" ht="40.5" customHeight="1" x14ac:dyDescent="0.25">
      <c r="A49" s="240" t="s">
        <v>564</v>
      </c>
      <c r="B49" s="355">
        <v>0.02</v>
      </c>
      <c r="C49" s="80" t="s">
        <v>47</v>
      </c>
      <c r="D49" s="81"/>
      <c r="E49" s="81"/>
      <c r="F49" s="81"/>
      <c r="G49" s="81"/>
      <c r="H49" s="81"/>
      <c r="I49" s="81"/>
      <c r="J49" s="212">
        <v>0.16</v>
      </c>
      <c r="K49" s="212">
        <v>0.16</v>
      </c>
      <c r="L49" s="212">
        <v>0.17</v>
      </c>
      <c r="M49" s="212">
        <v>0.17</v>
      </c>
      <c r="N49" s="212">
        <v>0.17</v>
      </c>
      <c r="O49" s="212">
        <v>0.17</v>
      </c>
      <c r="P49" s="82">
        <f t="shared" ref="P49:P50" si="2">SUM(D49:O49)</f>
        <v>1</v>
      </c>
      <c r="Q49" s="225" t="s">
        <v>221</v>
      </c>
      <c r="R49" s="226"/>
      <c r="S49" s="226"/>
      <c r="T49" s="226"/>
      <c r="U49" s="226"/>
      <c r="V49" s="226"/>
      <c r="W49" s="226"/>
      <c r="X49" s="227"/>
      <c r="Y49" s="225" t="s">
        <v>220</v>
      </c>
      <c r="Z49" s="226"/>
      <c r="AA49" s="226"/>
      <c r="AB49" s="226"/>
      <c r="AC49" s="226"/>
      <c r="AD49" s="226"/>
      <c r="AE49" s="231"/>
    </row>
    <row r="50" spans="1:31" ht="40.5" customHeight="1" thickBot="1" x14ac:dyDescent="0.3">
      <c r="A50" s="241"/>
      <c r="B50" s="356"/>
      <c r="C50" s="76" t="s">
        <v>50</v>
      </c>
      <c r="D50" s="86"/>
      <c r="E50" s="86"/>
      <c r="F50" s="86"/>
      <c r="G50" s="86"/>
      <c r="H50" s="86"/>
      <c r="I50" s="86"/>
      <c r="J50" s="86"/>
      <c r="K50" s="86"/>
      <c r="L50" s="86"/>
      <c r="M50" s="86"/>
      <c r="N50" s="86"/>
      <c r="O50" s="86"/>
      <c r="P50" s="87">
        <f t="shared" si="2"/>
        <v>0</v>
      </c>
      <c r="Q50" s="228"/>
      <c r="R50" s="229"/>
      <c r="S50" s="229"/>
      <c r="T50" s="229"/>
      <c r="U50" s="229"/>
      <c r="V50" s="229"/>
      <c r="W50" s="229"/>
      <c r="X50" s="230"/>
      <c r="Y50" s="228"/>
      <c r="Z50" s="229"/>
      <c r="AA50" s="229"/>
      <c r="AB50" s="229"/>
      <c r="AC50" s="229"/>
      <c r="AD50" s="229"/>
      <c r="AE50" s="232"/>
    </row>
    <row r="51" spans="1:31" x14ac:dyDescent="0.25">
      <c r="A51" s="15" t="s">
        <v>72</v>
      </c>
    </row>
  </sheetData>
  <mergeCells count="87">
    <mergeCell ref="A49:A50"/>
    <mergeCell ref="B49:B50"/>
    <mergeCell ref="Q49:X50"/>
    <mergeCell ref="Y49:AE50"/>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92A97B50-65AB-406F-A9DC-7AC7F1BAE488}">
      <formula1>$B$21:$M$21</formula1>
    </dataValidation>
    <dataValidation type="textLength" operator="lessThanOrEqual" allowBlank="1" showInputMessage="1" showErrorMessage="1" errorTitle="Máximo 2.000 caracteres" error="Máximo 2.000 caracteres" promptTitle="2.000 caracteres" sqref="Q30:Q31" xr:uid="{7D226BCB-0E73-4785-A7B3-9E96A64E65D4}">
      <formula1>2000</formula1>
    </dataValidation>
    <dataValidation type="textLength" operator="lessThanOrEqual" allowBlank="1" showInputMessage="1" showErrorMessage="1" errorTitle="Máximo 2.000 caracteres" error="Máximo 2.000 caracteres" sqref="AC35 Q35 Y35 Q41 Q43 Q45 Q47 Q49" xr:uid="{81D9F718-8085-4BAA-9F3C-01D08E02E61E}">
      <formula1>2000</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71E0847-F50A-4334-9F5F-9090BFA06FD3}">
          <x14:formula1>
            <xm:f>listas!$C$2:$C$20</xm:f>
          </x14:formula1>
          <xm:sqref>AA15:AE15</xm:sqref>
        </x14:dataValidation>
        <x14:dataValidation type="list" allowBlank="1" showInputMessage="1" showErrorMessage="1" xr:uid="{DACBE664-54DF-463E-AFFE-82DC9EDE00FE}">
          <x14:formula1>
            <xm:f>listas!$B$2:$B$8</xm:f>
          </x14:formula1>
          <xm:sqref>R15:X15</xm:sqref>
        </x14:dataValidation>
        <x14:dataValidation type="list" allowBlank="1" showInputMessage="1" showErrorMessage="1" xr:uid="{FDEDE365-3DBC-4574-B9A4-9A3D55C7A1FF}">
          <x14:formula1>
            <xm:f>listas!$A$2:$A$6</xm:f>
          </x14:formula1>
          <xm:sqref>C15:K15</xm:sqref>
        </x14:dataValidation>
        <x14:dataValidation type="list" allowBlank="1" showInputMessage="1" showErrorMessage="1" xr:uid="{C970D557-FCA2-4C79-B1D9-AF474113BEF4}">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V61"/>
  <sheetViews>
    <sheetView topLeftCell="B1" zoomScale="70" zoomScaleNormal="70" workbookViewId="0">
      <pane ySplit="12" topLeftCell="A27" activePane="bottomLeft" state="frozen"/>
      <selection pane="bottomLeft" activeCell="D13" sqref="D13"/>
    </sheetView>
  </sheetViews>
  <sheetFormatPr baseColWidth="10" defaultColWidth="10.85546875" defaultRowHeight="14.25" x14ac:dyDescent="0.25"/>
  <cols>
    <col min="1" max="1" width="15" style="15" customWidth="1"/>
    <col min="2" max="2" width="8.42578125" style="15" customWidth="1"/>
    <col min="3" max="3" width="11.42578125" style="15" customWidth="1"/>
    <col min="4" max="5" width="29.42578125" style="15" customWidth="1"/>
    <col min="6" max="6" width="31.85546875" style="15" customWidth="1"/>
    <col min="7" max="7" width="20.5703125" style="15" customWidth="1"/>
    <col min="8" max="8" width="18.85546875" style="190" customWidth="1"/>
    <col min="9" max="9" width="15.42578125" style="30" customWidth="1"/>
    <col min="10" max="10" width="32.140625" style="15" customWidth="1"/>
    <col min="11" max="11" width="21.140625" style="15" customWidth="1"/>
    <col min="12" max="15" width="10.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42578125" style="15" customWidth="1"/>
    <col min="47" max="48" width="24.42578125" style="15" customWidth="1"/>
    <col min="49" max="16377" width="10.85546875" style="15"/>
    <col min="16378" max="16378" width="9" style="15" customWidth="1"/>
    <col min="16379" max="16384" width="10.85546875" style="15"/>
  </cols>
  <sheetData>
    <row r="1" spans="1:48" ht="15.95" customHeight="1" thickBot="1" x14ac:dyDescent="0.3">
      <c r="A1" s="372" t="s">
        <v>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4"/>
      <c r="AU1" s="368" t="s">
        <v>1</v>
      </c>
      <c r="AV1" s="369"/>
    </row>
    <row r="2" spans="1:48" ht="15.95" customHeight="1" thickBot="1" x14ac:dyDescent="0.3">
      <c r="A2" s="375" t="s">
        <v>2</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7"/>
      <c r="AU2" s="333" t="s">
        <v>203</v>
      </c>
      <c r="AV2" s="370"/>
    </row>
    <row r="3" spans="1:48" ht="15" customHeight="1" thickBot="1" x14ac:dyDescent="0.3">
      <c r="A3" s="378" t="s">
        <v>73</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80"/>
      <c r="AU3" s="333" t="s">
        <v>354</v>
      </c>
      <c r="AV3" s="370"/>
    </row>
    <row r="4" spans="1:48" ht="15.95" customHeight="1" x14ac:dyDescent="0.25">
      <c r="A4" s="372"/>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4"/>
      <c r="AU4" s="371" t="s">
        <v>74</v>
      </c>
      <c r="AV4" s="371"/>
    </row>
    <row r="5" spans="1:48" ht="15" customHeight="1" thickBot="1" x14ac:dyDescent="0.3">
      <c r="A5" s="395" t="s">
        <v>75</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7"/>
      <c r="AD5" s="384" t="s">
        <v>9</v>
      </c>
      <c r="AE5" s="385"/>
      <c r="AF5" s="385"/>
      <c r="AG5" s="385"/>
      <c r="AH5" s="385"/>
      <c r="AI5" s="385"/>
      <c r="AJ5" s="385"/>
      <c r="AK5" s="385"/>
      <c r="AL5" s="385"/>
      <c r="AM5" s="385"/>
      <c r="AN5" s="385"/>
      <c r="AO5" s="385"/>
      <c r="AP5" s="385"/>
      <c r="AQ5" s="386"/>
      <c r="AR5" s="393" t="s">
        <v>76</v>
      </c>
      <c r="AS5" s="393" t="s">
        <v>77</v>
      </c>
      <c r="AT5" s="393" t="s">
        <v>78</v>
      </c>
      <c r="AU5" s="393" t="s">
        <v>79</v>
      </c>
      <c r="AV5" s="393" t="s">
        <v>80</v>
      </c>
    </row>
    <row r="6" spans="1:48" ht="15" customHeight="1" x14ac:dyDescent="0.25">
      <c r="A6" s="398" t="s">
        <v>5</v>
      </c>
      <c r="B6" s="308">
        <v>45496</v>
      </c>
      <c r="C6" s="309"/>
      <c r="D6" s="106" t="s">
        <v>7</v>
      </c>
      <c r="E6" s="107" t="s">
        <v>536</v>
      </c>
      <c r="F6" s="108"/>
      <c r="G6" s="109"/>
      <c r="H6" s="187"/>
      <c r="I6" s="167"/>
      <c r="J6" s="110"/>
      <c r="K6" s="110"/>
      <c r="L6" s="110"/>
      <c r="M6" s="110"/>
      <c r="N6" s="110"/>
      <c r="O6" s="110"/>
      <c r="P6" s="110"/>
      <c r="Q6" s="110"/>
      <c r="R6" s="110"/>
      <c r="S6" s="110"/>
      <c r="T6" s="110"/>
      <c r="U6" s="110"/>
      <c r="V6" s="110"/>
      <c r="W6" s="110"/>
      <c r="X6" s="110"/>
      <c r="Y6" s="110"/>
      <c r="Z6" s="110"/>
      <c r="AA6" s="110"/>
      <c r="AB6" s="110"/>
      <c r="AC6" s="111"/>
      <c r="AD6" s="387"/>
      <c r="AE6" s="388"/>
      <c r="AF6" s="388"/>
      <c r="AG6" s="388"/>
      <c r="AH6" s="388"/>
      <c r="AI6" s="388"/>
      <c r="AJ6" s="388"/>
      <c r="AK6" s="388"/>
      <c r="AL6" s="388"/>
      <c r="AM6" s="388"/>
      <c r="AN6" s="388"/>
      <c r="AO6" s="388"/>
      <c r="AP6" s="388"/>
      <c r="AQ6" s="389"/>
      <c r="AR6" s="394"/>
      <c r="AS6" s="394"/>
      <c r="AT6" s="394"/>
      <c r="AU6" s="394"/>
      <c r="AV6" s="394"/>
    </row>
    <row r="7" spans="1:48" ht="15" customHeight="1" x14ac:dyDescent="0.25">
      <c r="A7" s="398"/>
      <c r="B7" s="310"/>
      <c r="C7" s="311"/>
      <c r="D7" s="106" t="s">
        <v>8</v>
      </c>
      <c r="E7" s="107"/>
      <c r="F7" s="112"/>
      <c r="G7" s="113"/>
      <c r="H7" s="188"/>
      <c r="I7" s="168"/>
      <c r="J7" s="114"/>
      <c r="K7" s="114"/>
      <c r="L7" s="114"/>
      <c r="M7" s="114"/>
      <c r="N7" s="114"/>
      <c r="O7" s="114"/>
      <c r="P7" s="114"/>
      <c r="Q7" s="114"/>
      <c r="R7" s="114"/>
      <c r="S7" s="114"/>
      <c r="T7" s="114"/>
      <c r="U7" s="114"/>
      <c r="V7" s="114"/>
      <c r="W7" s="114"/>
      <c r="X7" s="114"/>
      <c r="Y7" s="114"/>
      <c r="Z7" s="114"/>
      <c r="AA7" s="114"/>
      <c r="AB7" s="114"/>
      <c r="AC7" s="115"/>
      <c r="AD7" s="387"/>
      <c r="AE7" s="388"/>
      <c r="AF7" s="388"/>
      <c r="AG7" s="388"/>
      <c r="AH7" s="388"/>
      <c r="AI7" s="388"/>
      <c r="AJ7" s="388"/>
      <c r="AK7" s="388"/>
      <c r="AL7" s="388"/>
      <c r="AM7" s="388"/>
      <c r="AN7" s="388"/>
      <c r="AO7" s="388"/>
      <c r="AP7" s="388"/>
      <c r="AQ7" s="389"/>
      <c r="AR7" s="394"/>
      <c r="AS7" s="394"/>
      <c r="AT7" s="394"/>
      <c r="AU7" s="394"/>
      <c r="AV7" s="394"/>
    </row>
    <row r="8" spans="1:48" ht="15" customHeight="1" thickBot="1" x14ac:dyDescent="0.3">
      <c r="A8" s="398"/>
      <c r="B8" s="312"/>
      <c r="C8" s="313"/>
      <c r="D8" s="106" t="s">
        <v>9</v>
      </c>
      <c r="E8" s="107"/>
      <c r="F8" s="116"/>
      <c r="G8" s="117"/>
      <c r="H8" s="189"/>
      <c r="I8" s="169"/>
      <c r="J8" s="118"/>
      <c r="K8" s="118"/>
      <c r="L8" s="118"/>
      <c r="M8" s="118"/>
      <c r="N8" s="118"/>
      <c r="O8" s="118"/>
      <c r="P8" s="118"/>
      <c r="Q8" s="118"/>
      <c r="R8" s="118"/>
      <c r="S8" s="118"/>
      <c r="T8" s="118"/>
      <c r="U8" s="118"/>
      <c r="V8" s="118"/>
      <c r="W8" s="118"/>
      <c r="X8" s="118"/>
      <c r="Y8" s="118"/>
      <c r="Z8" s="118"/>
      <c r="AA8" s="118"/>
      <c r="AB8" s="118"/>
      <c r="AC8" s="119"/>
      <c r="AD8" s="387"/>
      <c r="AE8" s="388"/>
      <c r="AF8" s="388"/>
      <c r="AG8" s="388"/>
      <c r="AH8" s="388"/>
      <c r="AI8" s="388"/>
      <c r="AJ8" s="388"/>
      <c r="AK8" s="388"/>
      <c r="AL8" s="388"/>
      <c r="AM8" s="388"/>
      <c r="AN8" s="388"/>
      <c r="AO8" s="388"/>
      <c r="AP8" s="388"/>
      <c r="AQ8" s="389"/>
      <c r="AR8" s="394"/>
      <c r="AS8" s="394"/>
      <c r="AT8" s="394"/>
      <c r="AU8" s="394"/>
      <c r="AV8" s="394"/>
    </row>
    <row r="9" spans="1:48" ht="15" customHeight="1" x14ac:dyDescent="0.25">
      <c r="A9" s="395" t="s">
        <v>81</v>
      </c>
      <c r="B9" s="396"/>
      <c r="C9" s="396"/>
      <c r="D9" s="401" t="s">
        <v>596</v>
      </c>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387"/>
      <c r="AE9" s="388"/>
      <c r="AF9" s="388"/>
      <c r="AG9" s="388"/>
      <c r="AH9" s="388"/>
      <c r="AI9" s="388"/>
      <c r="AJ9" s="388"/>
      <c r="AK9" s="388"/>
      <c r="AL9" s="388"/>
      <c r="AM9" s="388"/>
      <c r="AN9" s="388"/>
      <c r="AO9" s="388"/>
      <c r="AP9" s="388"/>
      <c r="AQ9" s="389"/>
      <c r="AR9" s="394"/>
      <c r="AS9" s="394"/>
      <c r="AT9" s="394"/>
      <c r="AU9" s="394"/>
      <c r="AV9" s="394"/>
    </row>
    <row r="10" spans="1:48" ht="15" customHeight="1" x14ac:dyDescent="0.25">
      <c r="A10" s="395" t="s">
        <v>82</v>
      </c>
      <c r="B10" s="396"/>
      <c r="C10" s="396"/>
      <c r="D10" s="401" t="s">
        <v>297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390"/>
      <c r="AE10" s="391"/>
      <c r="AF10" s="391"/>
      <c r="AG10" s="391"/>
      <c r="AH10" s="391"/>
      <c r="AI10" s="391"/>
      <c r="AJ10" s="391"/>
      <c r="AK10" s="391"/>
      <c r="AL10" s="391"/>
      <c r="AM10" s="391"/>
      <c r="AN10" s="391"/>
      <c r="AO10" s="391"/>
      <c r="AP10" s="391"/>
      <c r="AQ10" s="392"/>
      <c r="AR10" s="394"/>
      <c r="AS10" s="394"/>
      <c r="AT10" s="394"/>
      <c r="AU10" s="394"/>
      <c r="AV10" s="394"/>
    </row>
    <row r="11" spans="1:48" ht="39.950000000000003" customHeight="1" x14ac:dyDescent="0.25">
      <c r="A11" s="399" t="s">
        <v>83</v>
      </c>
      <c r="B11" s="400"/>
      <c r="C11" s="400"/>
      <c r="D11" s="393" t="s">
        <v>84</v>
      </c>
      <c r="E11" s="393" t="s">
        <v>185</v>
      </c>
      <c r="F11" s="393" t="s">
        <v>85</v>
      </c>
      <c r="G11" s="393" t="s">
        <v>86</v>
      </c>
      <c r="H11" s="393" t="s">
        <v>224</v>
      </c>
      <c r="I11" s="393" t="s">
        <v>152</v>
      </c>
      <c r="J11" s="393" t="s">
        <v>87</v>
      </c>
      <c r="K11" s="393" t="s">
        <v>88</v>
      </c>
      <c r="L11" s="399" t="s">
        <v>89</v>
      </c>
      <c r="M11" s="400"/>
      <c r="N11" s="400"/>
      <c r="O11" s="400"/>
      <c r="P11" s="393" t="s">
        <v>90</v>
      </c>
      <c r="Q11" s="393" t="s">
        <v>91</v>
      </c>
      <c r="R11" s="395" t="s">
        <v>92</v>
      </c>
      <c r="S11" s="396"/>
      <c r="T11" s="396"/>
      <c r="U11" s="396"/>
      <c r="V11" s="396"/>
      <c r="W11" s="396"/>
      <c r="X11" s="396"/>
      <c r="Y11" s="396"/>
      <c r="Z11" s="396"/>
      <c r="AA11" s="396"/>
      <c r="AB11" s="396"/>
      <c r="AC11" s="397"/>
      <c r="AD11" s="395" t="s">
        <v>29</v>
      </c>
      <c r="AE11" s="396"/>
      <c r="AF11" s="396"/>
      <c r="AG11" s="396"/>
      <c r="AH11" s="396"/>
      <c r="AI11" s="396"/>
      <c r="AJ11" s="396"/>
      <c r="AK11" s="396"/>
      <c r="AL11" s="396"/>
      <c r="AM11" s="396"/>
      <c r="AN11" s="396"/>
      <c r="AO11" s="397"/>
      <c r="AP11" s="399" t="s">
        <v>28</v>
      </c>
      <c r="AQ11" s="405"/>
      <c r="AR11" s="394"/>
      <c r="AS11" s="394"/>
      <c r="AT11" s="394"/>
      <c r="AU11" s="394"/>
      <c r="AV11" s="394"/>
    </row>
    <row r="12" spans="1:48" ht="30" x14ac:dyDescent="0.25">
      <c r="A12" s="105" t="s">
        <v>212</v>
      </c>
      <c r="B12" s="105" t="s">
        <v>93</v>
      </c>
      <c r="C12" s="105" t="s">
        <v>214</v>
      </c>
      <c r="D12" s="394"/>
      <c r="E12" s="394"/>
      <c r="F12" s="394"/>
      <c r="G12" s="394"/>
      <c r="H12" s="394"/>
      <c r="I12" s="394"/>
      <c r="J12" s="394"/>
      <c r="K12" s="394"/>
      <c r="L12" s="105">
        <v>2024</v>
      </c>
      <c r="M12" s="105">
        <v>2025</v>
      </c>
      <c r="N12" s="105">
        <v>2026</v>
      </c>
      <c r="O12" s="105">
        <v>2027</v>
      </c>
      <c r="P12" s="394"/>
      <c r="Q12" s="394"/>
      <c r="R12" s="120" t="s">
        <v>16</v>
      </c>
      <c r="S12" s="120" t="s">
        <v>17</v>
      </c>
      <c r="T12" s="120" t="s">
        <v>18</v>
      </c>
      <c r="U12" s="120" t="s">
        <v>19</v>
      </c>
      <c r="V12" s="120" t="s">
        <v>20</v>
      </c>
      <c r="W12" s="120" t="s">
        <v>21</v>
      </c>
      <c r="X12" s="120" t="s">
        <v>22</v>
      </c>
      <c r="Y12" s="120" t="s">
        <v>23</v>
      </c>
      <c r="Z12" s="120" t="s">
        <v>24</v>
      </c>
      <c r="AA12" s="120" t="s">
        <v>25</v>
      </c>
      <c r="AB12" s="120" t="s">
        <v>26</v>
      </c>
      <c r="AC12" s="120" t="s">
        <v>27</v>
      </c>
      <c r="AD12" s="120" t="s">
        <v>16</v>
      </c>
      <c r="AE12" s="120" t="s">
        <v>17</v>
      </c>
      <c r="AF12" s="120" t="s">
        <v>18</v>
      </c>
      <c r="AG12" s="120" t="s">
        <v>19</v>
      </c>
      <c r="AH12" s="120" t="s">
        <v>20</v>
      </c>
      <c r="AI12" s="120" t="s">
        <v>21</v>
      </c>
      <c r="AJ12" s="120" t="s">
        <v>22</v>
      </c>
      <c r="AK12" s="120" t="s">
        <v>23</v>
      </c>
      <c r="AL12" s="120" t="s">
        <v>24</v>
      </c>
      <c r="AM12" s="120" t="s">
        <v>25</v>
      </c>
      <c r="AN12" s="120" t="s">
        <v>26</v>
      </c>
      <c r="AO12" s="120" t="s">
        <v>27</v>
      </c>
      <c r="AP12" s="105" t="s">
        <v>94</v>
      </c>
      <c r="AQ12" s="174" t="s">
        <v>95</v>
      </c>
      <c r="AR12" s="394"/>
      <c r="AS12" s="394"/>
      <c r="AT12" s="394"/>
      <c r="AU12" s="394"/>
      <c r="AV12" s="394"/>
    </row>
    <row r="13" spans="1:48" ht="142.5" x14ac:dyDescent="0.25">
      <c r="A13" s="123">
        <v>39</v>
      </c>
      <c r="B13" s="123"/>
      <c r="C13" s="123"/>
      <c r="D13" s="94" t="s">
        <v>591</v>
      </c>
      <c r="E13" s="94" t="s">
        <v>585</v>
      </c>
      <c r="F13" s="94" t="s">
        <v>586</v>
      </c>
      <c r="G13" s="107" t="s">
        <v>371</v>
      </c>
      <c r="H13" s="210">
        <v>6</v>
      </c>
      <c r="I13" s="107" t="s">
        <v>200</v>
      </c>
      <c r="J13" s="121" t="s">
        <v>585</v>
      </c>
      <c r="K13" s="176" t="s">
        <v>420</v>
      </c>
      <c r="L13" s="123">
        <v>6</v>
      </c>
      <c r="M13" s="123">
        <v>6</v>
      </c>
      <c r="N13" s="123">
        <v>6</v>
      </c>
      <c r="O13" s="123">
        <v>6</v>
      </c>
      <c r="P13" s="177" t="s">
        <v>421</v>
      </c>
      <c r="Q13" s="177" t="s">
        <v>565</v>
      </c>
      <c r="R13" s="123"/>
      <c r="S13" s="123"/>
      <c r="T13" s="123"/>
      <c r="U13" s="123"/>
      <c r="V13" s="123"/>
      <c r="W13" s="123"/>
      <c r="X13" s="123">
        <v>6</v>
      </c>
      <c r="Y13" s="123">
        <v>6</v>
      </c>
      <c r="Z13" s="123">
        <v>6</v>
      </c>
      <c r="AA13" s="123">
        <v>6</v>
      </c>
      <c r="AB13" s="123">
        <v>6</v>
      </c>
      <c r="AC13" s="123">
        <v>6</v>
      </c>
      <c r="AD13" s="123"/>
      <c r="AE13" s="123"/>
      <c r="AF13" s="123"/>
      <c r="AG13" s="123"/>
      <c r="AH13" s="123"/>
      <c r="AI13" s="123"/>
      <c r="AJ13" s="123"/>
      <c r="AK13" s="123"/>
      <c r="AL13" s="123"/>
      <c r="AM13" s="123"/>
      <c r="AN13" s="123"/>
      <c r="AO13" s="123"/>
      <c r="AP13" s="123"/>
      <c r="AQ13" s="124"/>
      <c r="AR13" s="123"/>
      <c r="AS13" s="123"/>
      <c r="AT13" s="123"/>
      <c r="AU13" s="123"/>
      <c r="AV13" s="123"/>
    </row>
    <row r="14" spans="1:48" ht="156.75" x14ac:dyDescent="0.25">
      <c r="A14" s="123">
        <v>41</v>
      </c>
      <c r="B14" s="123"/>
      <c r="C14" s="123"/>
      <c r="D14" s="94" t="s">
        <v>592</v>
      </c>
      <c r="E14" s="94" t="s">
        <v>587</v>
      </c>
      <c r="F14" s="94" t="s">
        <v>588</v>
      </c>
      <c r="G14" s="107" t="s">
        <v>371</v>
      </c>
      <c r="H14" s="211">
        <v>100</v>
      </c>
      <c r="I14" s="107" t="s">
        <v>201</v>
      </c>
      <c r="J14" s="121" t="s">
        <v>594</v>
      </c>
      <c r="K14" s="176" t="s">
        <v>420</v>
      </c>
      <c r="L14" s="194">
        <v>100</v>
      </c>
      <c r="M14" s="194">
        <v>100</v>
      </c>
      <c r="N14" s="194">
        <v>100</v>
      </c>
      <c r="O14" s="194">
        <v>100</v>
      </c>
      <c r="P14" s="177" t="s">
        <v>421</v>
      </c>
      <c r="Q14" s="177" t="s">
        <v>422</v>
      </c>
      <c r="R14" s="123"/>
      <c r="S14" s="123"/>
      <c r="T14" s="123"/>
      <c r="U14" s="123"/>
      <c r="V14" s="123"/>
      <c r="W14" s="123"/>
      <c r="X14" s="123">
        <v>100</v>
      </c>
      <c r="Y14" s="123">
        <v>100</v>
      </c>
      <c r="Z14" s="123">
        <v>100</v>
      </c>
      <c r="AA14" s="123">
        <v>100</v>
      </c>
      <c r="AB14" s="123">
        <v>100</v>
      </c>
      <c r="AC14" s="123">
        <v>100</v>
      </c>
      <c r="AD14" s="123"/>
      <c r="AE14" s="123"/>
      <c r="AF14" s="123"/>
      <c r="AG14" s="123"/>
      <c r="AH14" s="123"/>
      <c r="AI14" s="123"/>
      <c r="AJ14" s="123"/>
      <c r="AK14" s="123"/>
      <c r="AL14" s="123"/>
      <c r="AM14" s="123"/>
      <c r="AN14" s="123"/>
      <c r="AO14" s="123"/>
      <c r="AP14" s="123"/>
      <c r="AQ14" s="124"/>
      <c r="AR14" s="123"/>
      <c r="AS14" s="123"/>
      <c r="AT14" s="123"/>
      <c r="AU14" s="123"/>
      <c r="AV14" s="123"/>
    </row>
    <row r="15" spans="1:48" ht="140.44999999999999" customHeight="1" x14ac:dyDescent="0.25">
      <c r="A15" s="192">
        <v>42</v>
      </c>
      <c r="B15" s="107"/>
      <c r="C15" s="107"/>
      <c r="D15" s="172" t="s">
        <v>593</v>
      </c>
      <c r="E15" s="170" t="s">
        <v>589</v>
      </c>
      <c r="F15" s="173" t="s">
        <v>590</v>
      </c>
      <c r="G15" s="107" t="s">
        <v>371</v>
      </c>
      <c r="H15" s="195">
        <v>1</v>
      </c>
      <c r="I15" s="121" t="s">
        <v>200</v>
      </c>
      <c r="J15" s="121" t="s">
        <v>595</v>
      </c>
      <c r="K15" s="176" t="s">
        <v>420</v>
      </c>
      <c r="L15" s="122">
        <v>1</v>
      </c>
      <c r="M15" s="122">
        <v>1</v>
      </c>
      <c r="N15" s="122">
        <v>1</v>
      </c>
      <c r="O15" s="122">
        <v>1</v>
      </c>
      <c r="P15" s="177" t="s">
        <v>421</v>
      </c>
      <c r="Q15" s="122" t="s">
        <v>566</v>
      </c>
      <c r="R15" s="123"/>
      <c r="S15" s="123"/>
      <c r="T15" s="123"/>
      <c r="U15" s="123"/>
      <c r="V15" s="123"/>
      <c r="W15" s="123"/>
      <c r="X15" s="123">
        <v>1</v>
      </c>
      <c r="Y15" s="123">
        <v>1</v>
      </c>
      <c r="Z15" s="123">
        <v>1</v>
      </c>
      <c r="AA15" s="123">
        <v>1</v>
      </c>
      <c r="AB15" s="123">
        <v>1</v>
      </c>
      <c r="AC15" s="123">
        <v>1</v>
      </c>
      <c r="AD15" s="123"/>
      <c r="AE15" s="123"/>
      <c r="AF15" s="123"/>
      <c r="AG15" s="123"/>
      <c r="AH15" s="123"/>
      <c r="AI15" s="123"/>
      <c r="AJ15" s="123"/>
      <c r="AK15" s="123"/>
      <c r="AL15" s="123"/>
      <c r="AM15" s="123"/>
      <c r="AN15" s="123"/>
      <c r="AO15" s="123"/>
      <c r="AP15" s="123"/>
      <c r="AQ15" s="124"/>
      <c r="AR15" s="125"/>
      <c r="AS15" s="125"/>
      <c r="AT15" s="126"/>
      <c r="AU15" s="125"/>
      <c r="AV15" s="127"/>
    </row>
    <row r="16" spans="1:48" ht="75" x14ac:dyDescent="0.25">
      <c r="A16" s="107"/>
      <c r="B16" s="175">
        <v>2</v>
      </c>
      <c r="C16" s="175"/>
      <c r="D16" s="176" t="s">
        <v>596</v>
      </c>
      <c r="E16" s="176" t="s">
        <v>430</v>
      </c>
      <c r="F16" s="176" t="s">
        <v>431</v>
      </c>
      <c r="G16" s="193" t="s">
        <v>419</v>
      </c>
      <c r="H16" s="193">
        <v>122500</v>
      </c>
      <c r="I16" s="175" t="s">
        <v>200</v>
      </c>
      <c r="J16" s="176" t="s">
        <v>432</v>
      </c>
      <c r="K16" s="176" t="s">
        <v>420</v>
      </c>
      <c r="L16" s="177">
        <v>17500</v>
      </c>
      <c r="M16" s="177">
        <v>35000</v>
      </c>
      <c r="N16" s="177">
        <v>35000</v>
      </c>
      <c r="O16" s="177">
        <v>35000</v>
      </c>
      <c r="P16" s="177" t="s">
        <v>421</v>
      </c>
      <c r="Q16" s="177" t="s">
        <v>422</v>
      </c>
      <c r="R16" s="177"/>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f>IF(G16="suma",SUM(AE16:AP16),IF(G16="creciente",MAX(AE16:AP16),IF(G16="DECRECIENTE",O16-MIN(AE16:AP16),IF(G16="CONSTANTE",AVERAGE(AE16:AP16)," "))))</f>
        <v>0</v>
      </c>
      <c r="AS16" s="179"/>
      <c r="AT16" s="184"/>
      <c r="AU16" s="185"/>
      <c r="AV16" s="184"/>
    </row>
    <row r="17" spans="1:48" ht="90" x14ac:dyDescent="0.25">
      <c r="A17" s="107"/>
      <c r="B17" s="175">
        <v>4</v>
      </c>
      <c r="C17" s="175"/>
      <c r="D17" s="176" t="s">
        <v>596</v>
      </c>
      <c r="E17" s="176" t="s">
        <v>433</v>
      </c>
      <c r="F17" s="176" t="s">
        <v>434</v>
      </c>
      <c r="G17" s="193" t="s">
        <v>419</v>
      </c>
      <c r="H17" s="193">
        <v>3500</v>
      </c>
      <c r="I17" s="175" t="s">
        <v>200</v>
      </c>
      <c r="J17" s="176" t="s">
        <v>435</v>
      </c>
      <c r="K17" s="176" t="s">
        <v>420</v>
      </c>
      <c r="L17" s="177">
        <v>500</v>
      </c>
      <c r="M17" s="177">
        <v>1000</v>
      </c>
      <c r="N17" s="177">
        <v>1000</v>
      </c>
      <c r="O17" s="177">
        <v>1000</v>
      </c>
      <c r="P17" s="177" t="s">
        <v>421</v>
      </c>
      <c r="Q17" s="177" t="s">
        <v>436</v>
      </c>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f>IF(G17="suma",SUM(AE17:AP17),IF(G17="creciente",MAX(AE17:AP17),IF(G17="DECRECIENTE",O17-MIN(AE17:AP17),IF(G17="CONSTANTE",AVERAGE(AE17:AP17)," "))))</f>
        <v>0</v>
      </c>
      <c r="AS17" s="179"/>
      <c r="AT17" s="184"/>
      <c r="AU17" s="181"/>
      <c r="AV17" s="184"/>
    </row>
    <row r="18" spans="1:48" ht="105" x14ac:dyDescent="0.25">
      <c r="A18" s="107"/>
      <c r="B18" s="175">
        <v>5</v>
      </c>
      <c r="C18" s="175"/>
      <c r="D18" s="176" t="s">
        <v>596</v>
      </c>
      <c r="E18" s="176" t="s">
        <v>426</v>
      </c>
      <c r="F18" s="176" t="s">
        <v>427</v>
      </c>
      <c r="G18" s="193" t="s">
        <v>419</v>
      </c>
      <c r="H18" s="193">
        <v>101500</v>
      </c>
      <c r="I18" s="175" t="s">
        <v>200</v>
      </c>
      <c r="J18" s="176" t="s">
        <v>428</v>
      </c>
      <c r="K18" s="176" t="s">
        <v>420</v>
      </c>
      <c r="L18" s="177">
        <v>14500</v>
      </c>
      <c r="M18" s="177">
        <v>29000</v>
      </c>
      <c r="N18" s="177">
        <v>29000</v>
      </c>
      <c r="O18" s="177">
        <v>29000</v>
      </c>
      <c r="P18" s="177" t="s">
        <v>421</v>
      </c>
      <c r="Q18" s="177" t="s">
        <v>429</v>
      </c>
      <c r="R18" s="177"/>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f>IF(G18="suma",SUM(AE18:AP18),IF(G18="creciente",MAX(AE18:AP18),IF(G18="DECRECIENTE",O18-MIN(AE18:AP18),IF(G18="CONSTANTE",AVERAGE(AE18:AP18)," "))))</f>
        <v>0</v>
      </c>
      <c r="AS18" s="179"/>
      <c r="AT18" s="182"/>
      <c r="AU18" s="181"/>
      <c r="AV18" s="182"/>
    </row>
    <row r="19" spans="1:48" ht="105" x14ac:dyDescent="0.25">
      <c r="A19" s="107"/>
      <c r="B19" s="175">
        <v>6</v>
      </c>
      <c r="C19" s="175"/>
      <c r="D19" s="176" t="s">
        <v>596</v>
      </c>
      <c r="E19" s="176" t="s">
        <v>417</v>
      </c>
      <c r="F19" s="176" t="s">
        <v>418</v>
      </c>
      <c r="G19" s="193" t="s">
        <v>419</v>
      </c>
      <c r="H19" s="193">
        <v>4200</v>
      </c>
      <c r="I19" s="175" t="s">
        <v>200</v>
      </c>
      <c r="J19" s="176" t="s">
        <v>440</v>
      </c>
      <c r="K19" s="176" t="s">
        <v>420</v>
      </c>
      <c r="L19" s="177">
        <v>600</v>
      </c>
      <c r="M19" s="177">
        <v>1200</v>
      </c>
      <c r="N19" s="177">
        <v>1200</v>
      </c>
      <c r="O19" s="177">
        <v>1200</v>
      </c>
      <c r="P19" s="177" t="s">
        <v>421</v>
      </c>
      <c r="Q19" s="177" t="s">
        <v>422</v>
      </c>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f t="shared" ref="AQ19:AQ21" si="0">IF(G19="suma",SUM(AE19:AP19),IF(G19="creciente",MAX(AE19:AP19),IF(G19="DECRECIENTE",O19-MIN(AE19:AP19),IF(G19="CONSTANTE",AVERAGE(AE19:AP19)," "))))</f>
        <v>0</v>
      </c>
      <c r="AS19" s="179"/>
      <c r="AT19" s="180"/>
      <c r="AU19" s="181"/>
      <c r="AV19" s="180"/>
    </row>
    <row r="20" spans="1:48" ht="105" x14ac:dyDescent="0.25">
      <c r="A20" s="107"/>
      <c r="B20" s="175">
        <v>7</v>
      </c>
      <c r="C20" s="175"/>
      <c r="D20" s="176" t="s">
        <v>596</v>
      </c>
      <c r="E20" s="176" t="s">
        <v>423</v>
      </c>
      <c r="F20" s="176" t="s">
        <v>424</v>
      </c>
      <c r="G20" s="193" t="s">
        <v>419</v>
      </c>
      <c r="H20" s="193">
        <v>4200</v>
      </c>
      <c r="I20" s="175" t="s">
        <v>200</v>
      </c>
      <c r="J20" s="176" t="s">
        <v>425</v>
      </c>
      <c r="K20" s="176" t="s">
        <v>420</v>
      </c>
      <c r="L20" s="177">
        <v>600</v>
      </c>
      <c r="M20" s="177">
        <v>1200</v>
      </c>
      <c r="N20" s="177">
        <v>1200</v>
      </c>
      <c r="O20" s="177">
        <v>1200</v>
      </c>
      <c r="P20" s="177" t="s">
        <v>421</v>
      </c>
      <c r="Q20" s="177" t="s">
        <v>422</v>
      </c>
      <c r="R20" s="177"/>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f t="shared" si="0"/>
        <v>0</v>
      </c>
      <c r="AS20" s="179"/>
      <c r="AT20" s="180"/>
      <c r="AU20" s="183"/>
      <c r="AV20" s="180"/>
    </row>
    <row r="21" spans="1:48" ht="135" x14ac:dyDescent="0.25">
      <c r="A21" s="107"/>
      <c r="B21" s="175">
        <v>8</v>
      </c>
      <c r="C21" s="175"/>
      <c r="D21" s="176" t="s">
        <v>596</v>
      </c>
      <c r="E21" s="176" t="s">
        <v>437</v>
      </c>
      <c r="F21" s="176" t="s">
        <v>438</v>
      </c>
      <c r="G21" s="193" t="s">
        <v>419</v>
      </c>
      <c r="H21" s="193">
        <v>8400</v>
      </c>
      <c r="I21" s="175" t="s">
        <v>200</v>
      </c>
      <c r="J21" s="176" t="s">
        <v>439</v>
      </c>
      <c r="K21" s="176" t="s">
        <v>420</v>
      </c>
      <c r="L21" s="177">
        <v>1200</v>
      </c>
      <c r="M21" s="177">
        <v>2400</v>
      </c>
      <c r="N21" s="177">
        <v>2400</v>
      </c>
      <c r="O21" s="177">
        <v>2400</v>
      </c>
      <c r="P21" s="177" t="s">
        <v>421</v>
      </c>
      <c r="Q21" s="177" t="s">
        <v>422</v>
      </c>
      <c r="R21" s="177"/>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f t="shared" si="0"/>
        <v>0</v>
      </c>
      <c r="AS21" s="179"/>
      <c r="AT21" s="182"/>
      <c r="AU21" s="186"/>
      <c r="AV21" s="182"/>
    </row>
    <row r="22" spans="1:48" ht="75" x14ac:dyDescent="0.25">
      <c r="A22" s="107"/>
      <c r="B22" s="107"/>
      <c r="C22" s="107">
        <v>1</v>
      </c>
      <c r="D22" s="170" t="s">
        <v>378</v>
      </c>
      <c r="E22" s="173" t="s">
        <v>413</v>
      </c>
      <c r="F22" s="173" t="s">
        <v>468</v>
      </c>
      <c r="G22" s="121" t="s">
        <v>419</v>
      </c>
      <c r="H22" s="195" t="s">
        <v>499</v>
      </c>
      <c r="I22" s="107" t="s">
        <v>200</v>
      </c>
      <c r="J22" s="173" t="s">
        <v>500</v>
      </c>
      <c r="K22" s="176" t="s">
        <v>420</v>
      </c>
      <c r="L22" s="122"/>
      <c r="M22" s="122"/>
      <c r="N22" s="122"/>
      <c r="O22" s="122"/>
      <c r="P22" s="177" t="s">
        <v>421</v>
      </c>
      <c r="Q22" s="122" t="s">
        <v>531</v>
      </c>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125"/>
      <c r="AS22" s="125"/>
      <c r="AT22" s="126"/>
      <c r="AU22" s="125"/>
      <c r="AV22" s="127"/>
    </row>
    <row r="23" spans="1:48" ht="90" x14ac:dyDescent="0.25">
      <c r="A23" s="107"/>
      <c r="B23" s="107"/>
      <c r="C23" s="107">
        <v>2</v>
      </c>
      <c r="D23" s="170" t="s">
        <v>379</v>
      </c>
      <c r="E23" s="173" t="s">
        <v>414</v>
      </c>
      <c r="F23" s="173" t="s">
        <v>469</v>
      </c>
      <c r="G23" s="121" t="s">
        <v>419</v>
      </c>
      <c r="H23" s="195" t="s">
        <v>499</v>
      </c>
      <c r="I23" s="107" t="s">
        <v>200</v>
      </c>
      <c r="J23" s="173" t="s">
        <v>501</v>
      </c>
      <c r="K23" s="176" t="s">
        <v>420</v>
      </c>
      <c r="L23" s="122"/>
      <c r="M23" s="122"/>
      <c r="N23" s="122"/>
      <c r="O23" s="122"/>
      <c r="P23" s="177" t="s">
        <v>421</v>
      </c>
      <c r="Q23" s="122" t="s">
        <v>531</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125"/>
      <c r="AS23" s="125"/>
      <c r="AT23" s="126"/>
      <c r="AU23" s="125"/>
      <c r="AV23" s="127"/>
    </row>
    <row r="24" spans="1:48" ht="101.1" customHeight="1" x14ac:dyDescent="0.25">
      <c r="A24" s="107"/>
      <c r="B24" s="107"/>
      <c r="C24" s="107">
        <v>3</v>
      </c>
      <c r="D24" s="170" t="s">
        <v>567</v>
      </c>
      <c r="E24" s="173" t="s">
        <v>415</v>
      </c>
      <c r="F24" s="173" t="s">
        <v>470</v>
      </c>
      <c r="G24" s="121" t="s">
        <v>419</v>
      </c>
      <c r="H24" s="195" t="s">
        <v>499</v>
      </c>
      <c r="I24" s="107" t="s">
        <v>200</v>
      </c>
      <c r="J24" s="173" t="s">
        <v>502</v>
      </c>
      <c r="K24" s="176" t="s">
        <v>420</v>
      </c>
      <c r="L24" s="122"/>
      <c r="M24" s="122"/>
      <c r="N24" s="122"/>
      <c r="O24" s="122"/>
      <c r="P24" s="177" t="s">
        <v>421</v>
      </c>
      <c r="Q24" s="122" t="s">
        <v>531</v>
      </c>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4"/>
      <c r="AR24" s="125"/>
      <c r="AS24" s="125"/>
      <c r="AT24" s="126"/>
      <c r="AU24" s="125"/>
      <c r="AV24" s="127"/>
    </row>
    <row r="25" spans="1:48" ht="105" x14ac:dyDescent="0.25">
      <c r="A25" s="107"/>
      <c r="B25" s="107"/>
      <c r="C25" s="107">
        <v>4</v>
      </c>
      <c r="D25" s="171" t="s">
        <v>380</v>
      </c>
      <c r="E25" s="173" t="s">
        <v>416</v>
      </c>
      <c r="F25" s="173" t="s">
        <v>471</v>
      </c>
      <c r="G25" s="121" t="s">
        <v>419</v>
      </c>
      <c r="H25" s="195" t="s">
        <v>499</v>
      </c>
      <c r="I25" s="107" t="s">
        <v>200</v>
      </c>
      <c r="J25" s="173" t="s">
        <v>503</v>
      </c>
      <c r="K25" s="176" t="s">
        <v>420</v>
      </c>
      <c r="L25" s="122"/>
      <c r="M25" s="122"/>
      <c r="N25" s="122"/>
      <c r="O25" s="122"/>
      <c r="P25" s="177" t="s">
        <v>421</v>
      </c>
      <c r="Q25" s="201" t="s">
        <v>531</v>
      </c>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AR25" s="125"/>
      <c r="AS25" s="125"/>
      <c r="AT25" s="126"/>
      <c r="AU25" s="125"/>
      <c r="AV25" s="127"/>
    </row>
    <row r="26" spans="1:48" ht="75" x14ac:dyDescent="0.25">
      <c r="A26" s="107"/>
      <c r="B26" s="107"/>
      <c r="C26" s="107">
        <v>5</v>
      </c>
      <c r="D26" s="172" t="s">
        <v>382</v>
      </c>
      <c r="E26" s="173" t="s">
        <v>441</v>
      </c>
      <c r="F26" s="173" t="s">
        <v>472</v>
      </c>
      <c r="G26" s="121" t="s">
        <v>419</v>
      </c>
      <c r="H26" s="195" t="s">
        <v>499</v>
      </c>
      <c r="I26" s="107" t="s">
        <v>200</v>
      </c>
      <c r="J26" s="173" t="s">
        <v>504</v>
      </c>
      <c r="K26" s="176" t="s">
        <v>420</v>
      </c>
      <c r="L26" s="122"/>
      <c r="M26" s="122"/>
      <c r="N26" s="122"/>
      <c r="O26" s="122"/>
      <c r="P26" s="177" t="s">
        <v>421</v>
      </c>
      <c r="Q26" s="201" t="s">
        <v>422</v>
      </c>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4"/>
      <c r="AR26" s="125"/>
      <c r="AS26" s="125"/>
      <c r="AT26" s="126"/>
      <c r="AU26" s="125"/>
      <c r="AV26" s="127"/>
    </row>
    <row r="27" spans="1:48" ht="75" x14ac:dyDescent="0.25">
      <c r="A27" s="107"/>
      <c r="B27" s="107"/>
      <c r="C27" s="107">
        <v>5</v>
      </c>
      <c r="D27" s="172" t="s">
        <v>382</v>
      </c>
      <c r="E27" s="173" t="s">
        <v>442</v>
      </c>
      <c r="F27" s="173" t="s">
        <v>473</v>
      </c>
      <c r="G27" s="121" t="s">
        <v>419</v>
      </c>
      <c r="H27" s="195" t="s">
        <v>499</v>
      </c>
      <c r="I27" s="107" t="s">
        <v>200</v>
      </c>
      <c r="J27" s="173" t="s">
        <v>505</v>
      </c>
      <c r="K27" s="176" t="s">
        <v>420</v>
      </c>
      <c r="L27" s="122"/>
      <c r="M27" s="122"/>
      <c r="N27" s="122"/>
      <c r="O27" s="122"/>
      <c r="P27" s="177" t="s">
        <v>421</v>
      </c>
      <c r="Q27" s="201" t="s">
        <v>422</v>
      </c>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4"/>
      <c r="AR27" s="125"/>
      <c r="AS27" s="125"/>
      <c r="AT27" s="126"/>
      <c r="AU27" s="125"/>
      <c r="AV27" s="127"/>
    </row>
    <row r="28" spans="1:48" ht="90" x14ac:dyDescent="0.25">
      <c r="A28" s="107"/>
      <c r="B28" s="107"/>
      <c r="C28" s="107">
        <v>6</v>
      </c>
      <c r="D28" s="172" t="s">
        <v>383</v>
      </c>
      <c r="E28" s="173" t="s">
        <v>443</v>
      </c>
      <c r="F28" s="173" t="s">
        <v>474</v>
      </c>
      <c r="G28" s="121" t="s">
        <v>419</v>
      </c>
      <c r="H28" s="195" t="s">
        <v>499</v>
      </c>
      <c r="I28" s="107" t="s">
        <v>200</v>
      </c>
      <c r="J28" s="173" t="s">
        <v>474</v>
      </c>
      <c r="K28" s="176" t="s">
        <v>420</v>
      </c>
      <c r="L28" s="122"/>
      <c r="M28" s="122"/>
      <c r="N28" s="122"/>
      <c r="O28" s="122"/>
      <c r="P28" s="177" t="s">
        <v>421</v>
      </c>
      <c r="Q28" s="201" t="s">
        <v>422</v>
      </c>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4"/>
      <c r="AR28" s="125"/>
      <c r="AS28" s="125"/>
      <c r="AT28" s="126"/>
      <c r="AU28" s="125"/>
      <c r="AV28" s="127"/>
    </row>
    <row r="29" spans="1:48" ht="57.95" customHeight="1" x14ac:dyDescent="0.25">
      <c r="A29" s="107"/>
      <c r="B29" s="107"/>
      <c r="C29" s="107">
        <v>6</v>
      </c>
      <c r="D29" s="172" t="s">
        <v>383</v>
      </c>
      <c r="E29" s="173" t="s">
        <v>444</v>
      </c>
      <c r="F29" s="173" t="s">
        <v>475</v>
      </c>
      <c r="G29" s="121" t="s">
        <v>419</v>
      </c>
      <c r="H29" s="195" t="s">
        <v>499</v>
      </c>
      <c r="I29" s="107" t="s">
        <v>200</v>
      </c>
      <c r="J29" s="173" t="s">
        <v>506</v>
      </c>
      <c r="K29" s="176" t="s">
        <v>420</v>
      </c>
      <c r="L29" s="122"/>
      <c r="M29" s="122"/>
      <c r="N29" s="122"/>
      <c r="O29" s="122"/>
      <c r="P29" s="177" t="s">
        <v>421</v>
      </c>
      <c r="Q29" s="201" t="s">
        <v>422</v>
      </c>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4"/>
      <c r="AR29" s="125"/>
      <c r="AS29" s="125"/>
      <c r="AT29" s="126"/>
      <c r="AU29" s="125"/>
      <c r="AV29" s="127"/>
    </row>
    <row r="30" spans="1:48" ht="90" x14ac:dyDescent="0.25">
      <c r="A30" s="107"/>
      <c r="B30" s="107"/>
      <c r="C30" s="107">
        <v>6</v>
      </c>
      <c r="D30" s="172" t="s">
        <v>383</v>
      </c>
      <c r="E30" s="173" t="s">
        <v>445</v>
      </c>
      <c r="F30" s="173" t="s">
        <v>476</v>
      </c>
      <c r="G30" s="121" t="s">
        <v>419</v>
      </c>
      <c r="H30" s="195" t="s">
        <v>499</v>
      </c>
      <c r="I30" s="107" t="s">
        <v>200</v>
      </c>
      <c r="J30" s="173" t="s">
        <v>507</v>
      </c>
      <c r="K30" s="176" t="s">
        <v>420</v>
      </c>
      <c r="L30" s="122"/>
      <c r="M30" s="122"/>
      <c r="N30" s="122"/>
      <c r="O30" s="122"/>
      <c r="P30" s="177" t="s">
        <v>421</v>
      </c>
      <c r="Q30" s="201" t="s">
        <v>422</v>
      </c>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4"/>
      <c r="AR30" s="125"/>
      <c r="AS30" s="125"/>
      <c r="AT30" s="126"/>
      <c r="AU30" s="125"/>
      <c r="AV30" s="127"/>
    </row>
    <row r="31" spans="1:48" ht="90" x14ac:dyDescent="0.25">
      <c r="A31" s="107"/>
      <c r="B31" s="107"/>
      <c r="C31" s="107">
        <v>6</v>
      </c>
      <c r="D31" s="172" t="s">
        <v>383</v>
      </c>
      <c r="E31" s="173" t="s">
        <v>446</v>
      </c>
      <c r="F31" s="103" t="s">
        <v>477</v>
      </c>
      <c r="G31" s="121" t="s">
        <v>419</v>
      </c>
      <c r="H31" s="195" t="s">
        <v>499</v>
      </c>
      <c r="I31" s="107" t="s">
        <v>200</v>
      </c>
      <c r="J31" s="103" t="s">
        <v>508</v>
      </c>
      <c r="K31" s="176" t="s">
        <v>420</v>
      </c>
      <c r="L31" s="122"/>
      <c r="M31" s="122"/>
      <c r="N31" s="122"/>
      <c r="O31" s="122"/>
      <c r="P31" s="177" t="s">
        <v>421</v>
      </c>
      <c r="Q31" s="201" t="s">
        <v>422</v>
      </c>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4"/>
      <c r="AR31" s="125"/>
      <c r="AS31" s="125"/>
      <c r="AT31" s="126"/>
      <c r="AU31" s="125"/>
      <c r="AV31" s="127"/>
    </row>
    <row r="32" spans="1:48" ht="105" x14ac:dyDescent="0.25">
      <c r="A32" s="107"/>
      <c r="B32" s="107"/>
      <c r="C32" s="107">
        <v>7</v>
      </c>
      <c r="D32" s="191" t="s">
        <v>387</v>
      </c>
      <c r="E32" s="191" t="s">
        <v>447</v>
      </c>
      <c r="F32" s="103" t="s">
        <v>478</v>
      </c>
      <c r="G32" s="121" t="s">
        <v>419</v>
      </c>
      <c r="H32" s="195" t="s">
        <v>499</v>
      </c>
      <c r="I32" s="107" t="s">
        <v>200</v>
      </c>
      <c r="J32" s="103" t="s">
        <v>478</v>
      </c>
      <c r="K32" s="176" t="s">
        <v>420</v>
      </c>
      <c r="L32" s="122"/>
      <c r="M32" s="122"/>
      <c r="N32" s="122"/>
      <c r="O32" s="122"/>
      <c r="P32" s="177" t="s">
        <v>421</v>
      </c>
      <c r="Q32" s="122" t="s">
        <v>422</v>
      </c>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4"/>
      <c r="AR32" s="125"/>
      <c r="AS32" s="125"/>
      <c r="AT32" s="126"/>
      <c r="AU32" s="125"/>
      <c r="AV32" s="127"/>
    </row>
    <row r="33" spans="1:48" ht="90" x14ac:dyDescent="0.25">
      <c r="A33" s="107"/>
      <c r="B33" s="107"/>
      <c r="C33" s="107">
        <v>8</v>
      </c>
      <c r="D33" s="172" t="s">
        <v>388</v>
      </c>
      <c r="E33" s="191" t="s">
        <v>448</v>
      </c>
      <c r="F33" s="103" t="s">
        <v>479</v>
      </c>
      <c r="G33" s="121" t="s">
        <v>419</v>
      </c>
      <c r="H33" s="195" t="s">
        <v>499</v>
      </c>
      <c r="I33" s="107" t="s">
        <v>200</v>
      </c>
      <c r="J33" s="103" t="s">
        <v>509</v>
      </c>
      <c r="K33" s="176" t="s">
        <v>420</v>
      </c>
      <c r="L33" s="122"/>
      <c r="M33" s="122"/>
      <c r="N33" s="122"/>
      <c r="O33" s="122"/>
      <c r="P33" s="177" t="s">
        <v>421</v>
      </c>
      <c r="Q33" s="122" t="s">
        <v>422</v>
      </c>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4"/>
      <c r="AR33" s="125"/>
      <c r="AS33" s="125"/>
      <c r="AT33" s="126"/>
      <c r="AU33" s="125"/>
      <c r="AV33" s="127"/>
    </row>
    <row r="34" spans="1:48" ht="90" x14ac:dyDescent="0.25">
      <c r="A34" s="107"/>
      <c r="B34" s="107"/>
      <c r="C34" s="107">
        <v>8</v>
      </c>
      <c r="D34" s="172" t="s">
        <v>388</v>
      </c>
      <c r="E34" s="191" t="s">
        <v>449</v>
      </c>
      <c r="F34" s="103" t="s">
        <v>480</v>
      </c>
      <c r="G34" s="121" t="s">
        <v>419</v>
      </c>
      <c r="H34" s="195" t="s">
        <v>499</v>
      </c>
      <c r="I34" s="107" t="s">
        <v>200</v>
      </c>
      <c r="J34" s="103" t="s">
        <v>510</v>
      </c>
      <c r="K34" s="176" t="s">
        <v>420</v>
      </c>
      <c r="L34" s="123"/>
      <c r="M34" s="123"/>
      <c r="N34" s="123"/>
      <c r="O34" s="123"/>
      <c r="P34" s="177" t="s">
        <v>421</v>
      </c>
      <c r="Q34" s="107" t="s">
        <v>422</v>
      </c>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4"/>
      <c r="AR34" s="124"/>
      <c r="AS34" s="124"/>
      <c r="AT34" s="124"/>
      <c r="AU34" s="124"/>
      <c r="AV34" s="123"/>
    </row>
    <row r="35" spans="1:48" ht="120" x14ac:dyDescent="0.25">
      <c r="A35" s="107"/>
      <c r="B35" s="107"/>
      <c r="C35" s="107">
        <v>9</v>
      </c>
      <c r="D35" s="172" t="s">
        <v>389</v>
      </c>
      <c r="E35" s="191" t="s">
        <v>450</v>
      </c>
      <c r="F35" s="103" t="s">
        <v>481</v>
      </c>
      <c r="G35" s="121" t="s">
        <v>419</v>
      </c>
      <c r="H35" s="195" t="s">
        <v>499</v>
      </c>
      <c r="I35" s="107" t="s">
        <v>200</v>
      </c>
      <c r="J35" s="103" t="s">
        <v>511</v>
      </c>
      <c r="K35" s="176" t="s">
        <v>420</v>
      </c>
      <c r="L35" s="123"/>
      <c r="M35" s="123"/>
      <c r="N35" s="123"/>
      <c r="O35" s="123"/>
      <c r="P35" s="177" t="s">
        <v>421</v>
      </c>
      <c r="Q35" s="121" t="s">
        <v>532</v>
      </c>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4"/>
      <c r="AR35" s="124"/>
      <c r="AS35" s="124"/>
      <c r="AT35" s="124"/>
      <c r="AU35" s="124"/>
      <c r="AV35" s="123"/>
    </row>
    <row r="36" spans="1:48" ht="120" x14ac:dyDescent="0.25">
      <c r="A36" s="107"/>
      <c r="B36" s="107"/>
      <c r="C36" s="107">
        <v>9</v>
      </c>
      <c r="D36" s="172" t="s">
        <v>389</v>
      </c>
      <c r="E36" s="191" t="s">
        <v>451</v>
      </c>
      <c r="F36" s="103" t="s">
        <v>482</v>
      </c>
      <c r="G36" s="121" t="s">
        <v>419</v>
      </c>
      <c r="H36" s="195" t="s">
        <v>499</v>
      </c>
      <c r="I36" s="107" t="s">
        <v>200</v>
      </c>
      <c r="J36" s="103" t="s">
        <v>512</v>
      </c>
      <c r="K36" s="176" t="s">
        <v>420</v>
      </c>
      <c r="L36" s="123"/>
      <c r="M36" s="123"/>
      <c r="N36" s="123"/>
      <c r="O36" s="123"/>
      <c r="P36" s="177" t="s">
        <v>421</v>
      </c>
      <c r="Q36" s="121" t="s">
        <v>532</v>
      </c>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4"/>
      <c r="AR36" s="124"/>
      <c r="AS36" s="124"/>
      <c r="AT36" s="124"/>
      <c r="AU36" s="124"/>
      <c r="AV36" s="123"/>
    </row>
    <row r="37" spans="1:48" ht="90" x14ac:dyDescent="0.25">
      <c r="A37" s="107"/>
      <c r="B37" s="107"/>
      <c r="C37" s="107">
        <v>10</v>
      </c>
      <c r="D37" s="172" t="s">
        <v>385</v>
      </c>
      <c r="E37" s="191" t="s">
        <v>452</v>
      </c>
      <c r="F37" s="103" t="s">
        <v>483</v>
      </c>
      <c r="G37" s="121" t="s">
        <v>419</v>
      </c>
      <c r="H37" s="195" t="s">
        <v>499</v>
      </c>
      <c r="I37" s="107" t="s">
        <v>200</v>
      </c>
      <c r="J37" s="103" t="s">
        <v>513</v>
      </c>
      <c r="K37" s="176" t="s">
        <v>420</v>
      </c>
      <c r="L37" s="123"/>
      <c r="M37" s="123"/>
      <c r="N37" s="123"/>
      <c r="O37" s="123"/>
      <c r="P37" s="177" t="s">
        <v>421</v>
      </c>
      <c r="Q37" s="121" t="s">
        <v>532</v>
      </c>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4"/>
      <c r="AR37" s="124"/>
      <c r="AS37" s="124"/>
      <c r="AT37" s="124"/>
      <c r="AU37" s="124"/>
      <c r="AV37" s="123"/>
    </row>
    <row r="38" spans="1:48" ht="90" x14ac:dyDescent="0.25">
      <c r="A38" s="107"/>
      <c r="B38" s="107"/>
      <c r="C38" s="107">
        <v>10</v>
      </c>
      <c r="D38" s="172" t="s">
        <v>385</v>
      </c>
      <c r="E38" s="191" t="s">
        <v>453</v>
      </c>
      <c r="F38" s="103" t="s">
        <v>484</v>
      </c>
      <c r="G38" s="121" t="s">
        <v>419</v>
      </c>
      <c r="H38" s="195" t="s">
        <v>499</v>
      </c>
      <c r="I38" s="107" t="s">
        <v>200</v>
      </c>
      <c r="J38" s="103" t="s">
        <v>484</v>
      </c>
      <c r="K38" s="176" t="s">
        <v>420</v>
      </c>
      <c r="L38" s="123"/>
      <c r="M38" s="123"/>
      <c r="N38" s="123"/>
      <c r="O38" s="123"/>
      <c r="P38" s="177" t="s">
        <v>421</v>
      </c>
      <c r="Q38" s="121" t="s">
        <v>532</v>
      </c>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4"/>
      <c r="AR38" s="124"/>
      <c r="AS38" s="124"/>
      <c r="AT38" s="124"/>
      <c r="AU38" s="124"/>
      <c r="AV38" s="123"/>
    </row>
    <row r="39" spans="1:48" ht="90" x14ac:dyDescent="0.25">
      <c r="A39" s="107"/>
      <c r="B39" s="107"/>
      <c r="C39" s="107">
        <v>10</v>
      </c>
      <c r="D39" s="172" t="s">
        <v>385</v>
      </c>
      <c r="E39" s="191" t="s">
        <v>454</v>
      </c>
      <c r="F39" s="103" t="s">
        <v>485</v>
      </c>
      <c r="G39" s="121" t="s">
        <v>419</v>
      </c>
      <c r="H39" s="195" t="s">
        <v>499</v>
      </c>
      <c r="I39" s="107" t="s">
        <v>200</v>
      </c>
      <c r="J39" s="103" t="s">
        <v>514</v>
      </c>
      <c r="K39" s="176" t="s">
        <v>420</v>
      </c>
      <c r="L39" s="123"/>
      <c r="M39" s="123"/>
      <c r="N39" s="123"/>
      <c r="O39" s="123"/>
      <c r="P39" s="177" t="s">
        <v>421</v>
      </c>
      <c r="Q39" s="121" t="s">
        <v>532</v>
      </c>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4"/>
      <c r="AR39" s="124"/>
      <c r="AS39" s="124"/>
      <c r="AT39" s="124"/>
      <c r="AU39" s="124"/>
      <c r="AV39" s="123"/>
    </row>
    <row r="40" spans="1:48" ht="180" x14ac:dyDescent="0.25">
      <c r="A40" s="107"/>
      <c r="B40" s="107"/>
      <c r="C40" s="107">
        <v>11</v>
      </c>
      <c r="D40" s="191" t="s">
        <v>391</v>
      </c>
      <c r="E40" s="191" t="s">
        <v>455</v>
      </c>
      <c r="F40" s="103" t="s">
        <v>486</v>
      </c>
      <c r="G40" s="121" t="s">
        <v>419</v>
      </c>
      <c r="H40" s="195" t="s">
        <v>499</v>
      </c>
      <c r="I40" s="107" t="s">
        <v>200</v>
      </c>
      <c r="J40" s="103" t="s">
        <v>515</v>
      </c>
      <c r="K40" s="176" t="s">
        <v>420</v>
      </c>
      <c r="L40" s="123"/>
      <c r="M40" s="123"/>
      <c r="N40" s="123"/>
      <c r="O40" s="123"/>
      <c r="P40" s="177" t="s">
        <v>421</v>
      </c>
      <c r="Q40" s="107" t="s">
        <v>533</v>
      </c>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4"/>
      <c r="AR40" s="124"/>
      <c r="AS40" s="124"/>
      <c r="AT40" s="124"/>
      <c r="AU40" s="124"/>
      <c r="AV40" s="123"/>
    </row>
    <row r="41" spans="1:48" ht="138.6" customHeight="1" x14ac:dyDescent="0.25">
      <c r="A41" s="107"/>
      <c r="B41" s="107"/>
      <c r="C41" s="107">
        <v>12</v>
      </c>
      <c r="D41" s="191" t="s">
        <v>392</v>
      </c>
      <c r="E41" s="191" t="s">
        <v>456</v>
      </c>
      <c r="F41" s="123" t="s">
        <v>487</v>
      </c>
      <c r="G41" s="121" t="s">
        <v>419</v>
      </c>
      <c r="H41" s="195" t="s">
        <v>499</v>
      </c>
      <c r="I41" s="107" t="s">
        <v>200</v>
      </c>
      <c r="J41" s="94" t="s">
        <v>516</v>
      </c>
      <c r="K41" s="176" t="s">
        <v>420</v>
      </c>
      <c r="L41" s="123"/>
      <c r="M41" s="123"/>
      <c r="N41" s="123"/>
      <c r="O41" s="123"/>
      <c r="P41" s="177" t="s">
        <v>421</v>
      </c>
      <c r="Q41" s="107" t="s">
        <v>533</v>
      </c>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4"/>
      <c r="AR41" s="124"/>
      <c r="AS41" s="124"/>
      <c r="AT41" s="124"/>
      <c r="AU41" s="124"/>
      <c r="AV41" s="123"/>
    </row>
    <row r="42" spans="1:48" ht="162" customHeight="1" x14ac:dyDescent="0.25">
      <c r="A42" s="107"/>
      <c r="B42" s="107"/>
      <c r="C42" s="107">
        <v>13</v>
      </c>
      <c r="D42" s="191" t="s">
        <v>393</v>
      </c>
      <c r="E42" s="191" t="s">
        <v>457</v>
      </c>
      <c r="F42" s="103" t="s">
        <v>488</v>
      </c>
      <c r="G42" s="121" t="s">
        <v>419</v>
      </c>
      <c r="H42" s="195" t="s">
        <v>499</v>
      </c>
      <c r="I42" s="107" t="s">
        <v>200</v>
      </c>
      <c r="J42" s="103" t="s">
        <v>517</v>
      </c>
      <c r="K42" s="176" t="s">
        <v>420</v>
      </c>
      <c r="L42" s="123"/>
      <c r="M42" s="123"/>
      <c r="N42" s="123"/>
      <c r="O42" s="123"/>
      <c r="P42" s="177" t="s">
        <v>421</v>
      </c>
      <c r="Q42" s="107" t="s">
        <v>533</v>
      </c>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4"/>
      <c r="AR42" s="124"/>
      <c r="AS42" s="124"/>
      <c r="AT42" s="124"/>
      <c r="AU42" s="124"/>
      <c r="AV42" s="123"/>
    </row>
    <row r="43" spans="1:48" ht="162" customHeight="1" x14ac:dyDescent="0.25">
      <c r="A43" s="107"/>
      <c r="B43" s="107"/>
      <c r="C43" s="107">
        <v>14</v>
      </c>
      <c r="D43" s="191" t="s">
        <v>395</v>
      </c>
      <c r="E43" s="191" t="s">
        <v>458</v>
      </c>
      <c r="F43" s="94" t="s">
        <v>489</v>
      </c>
      <c r="G43" s="121" t="s">
        <v>419</v>
      </c>
      <c r="H43" s="195" t="s">
        <v>499</v>
      </c>
      <c r="I43" s="107" t="s">
        <v>200</v>
      </c>
      <c r="J43" s="94" t="s">
        <v>518</v>
      </c>
      <c r="K43" s="176" t="s">
        <v>420</v>
      </c>
      <c r="L43" s="123"/>
      <c r="M43" s="123"/>
      <c r="N43" s="123"/>
      <c r="O43" s="123"/>
      <c r="P43" s="177" t="s">
        <v>421</v>
      </c>
      <c r="Q43" s="107" t="s">
        <v>422</v>
      </c>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4"/>
      <c r="AR43" s="124"/>
      <c r="AS43" s="124"/>
      <c r="AT43" s="124"/>
      <c r="AU43" s="124"/>
      <c r="AV43" s="123"/>
    </row>
    <row r="44" spans="1:48" ht="240" x14ac:dyDescent="0.25">
      <c r="A44" s="107"/>
      <c r="B44" s="107"/>
      <c r="C44" s="107">
        <v>15</v>
      </c>
      <c r="D44" s="191" t="s">
        <v>396</v>
      </c>
      <c r="E44" s="191" t="s">
        <v>521</v>
      </c>
      <c r="F44" s="94" t="s">
        <v>520</v>
      </c>
      <c r="G44" s="121" t="s">
        <v>419</v>
      </c>
      <c r="H44" s="195" t="s">
        <v>499</v>
      </c>
      <c r="I44" s="107" t="s">
        <v>200</v>
      </c>
      <c r="J44" s="94" t="s">
        <v>519</v>
      </c>
      <c r="K44" s="176" t="s">
        <v>420</v>
      </c>
      <c r="L44" s="123"/>
      <c r="M44" s="123"/>
      <c r="N44" s="123"/>
      <c r="O44" s="123"/>
      <c r="P44" s="177" t="s">
        <v>421</v>
      </c>
      <c r="Q44" s="107" t="s">
        <v>422</v>
      </c>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4"/>
      <c r="AR44" s="124"/>
      <c r="AS44" s="124"/>
      <c r="AT44" s="124"/>
      <c r="AU44" s="124"/>
      <c r="AV44" s="123"/>
    </row>
    <row r="45" spans="1:48" ht="104.1" customHeight="1" x14ac:dyDescent="0.25">
      <c r="A45" s="107"/>
      <c r="B45" s="107"/>
      <c r="C45" s="107">
        <v>16</v>
      </c>
      <c r="D45" s="191" t="s">
        <v>398</v>
      </c>
      <c r="E45" s="191" t="s">
        <v>459</v>
      </c>
      <c r="F45" s="103" t="s">
        <v>490</v>
      </c>
      <c r="G45" s="121" t="s">
        <v>419</v>
      </c>
      <c r="H45" s="195" t="s">
        <v>499</v>
      </c>
      <c r="I45" s="107" t="s">
        <v>200</v>
      </c>
      <c r="J45" s="103" t="s">
        <v>522</v>
      </c>
      <c r="K45" s="176" t="s">
        <v>420</v>
      </c>
      <c r="L45" s="123"/>
      <c r="M45" s="123"/>
      <c r="N45" s="123"/>
      <c r="O45" s="123"/>
      <c r="P45" s="177" t="s">
        <v>421</v>
      </c>
      <c r="Q45" s="107" t="s">
        <v>422</v>
      </c>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4"/>
      <c r="AR45" s="124"/>
      <c r="AS45" s="124"/>
      <c r="AT45" s="124"/>
      <c r="AU45" s="124"/>
      <c r="AV45" s="123"/>
    </row>
    <row r="46" spans="1:48" ht="170.1" customHeight="1" x14ac:dyDescent="0.25">
      <c r="A46" s="107"/>
      <c r="B46" s="107"/>
      <c r="C46" s="107">
        <v>17</v>
      </c>
      <c r="D46" s="191" t="s">
        <v>399</v>
      </c>
      <c r="E46" s="191" t="s">
        <v>460</v>
      </c>
      <c r="F46" s="94" t="s">
        <v>491</v>
      </c>
      <c r="G46" s="121" t="s">
        <v>419</v>
      </c>
      <c r="H46" s="195" t="s">
        <v>499</v>
      </c>
      <c r="I46" s="107" t="s">
        <v>200</v>
      </c>
      <c r="J46" s="94" t="s">
        <v>523</v>
      </c>
      <c r="K46" s="176" t="s">
        <v>420</v>
      </c>
      <c r="L46" s="123"/>
      <c r="M46" s="123"/>
      <c r="N46" s="123"/>
      <c r="O46" s="123"/>
      <c r="P46" s="177" t="s">
        <v>421</v>
      </c>
      <c r="Q46" s="121" t="s">
        <v>534</v>
      </c>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4"/>
      <c r="AR46" s="124"/>
      <c r="AS46" s="124"/>
      <c r="AT46" s="124"/>
      <c r="AU46" s="124"/>
      <c r="AV46" s="123"/>
    </row>
    <row r="47" spans="1:48" ht="182.45" customHeight="1" x14ac:dyDescent="0.25">
      <c r="A47" s="107"/>
      <c r="B47" s="107"/>
      <c r="C47" s="107">
        <v>18</v>
      </c>
      <c r="D47" s="191" t="s">
        <v>401</v>
      </c>
      <c r="E47" s="191" t="s">
        <v>461</v>
      </c>
      <c r="F47" s="94" t="s">
        <v>492</v>
      </c>
      <c r="G47" s="121" t="s">
        <v>419</v>
      </c>
      <c r="H47" s="195" t="s">
        <v>499</v>
      </c>
      <c r="I47" s="107" t="s">
        <v>200</v>
      </c>
      <c r="J47" s="94" t="s">
        <v>524</v>
      </c>
      <c r="K47" s="176" t="s">
        <v>420</v>
      </c>
      <c r="L47" s="123"/>
      <c r="M47" s="123"/>
      <c r="N47" s="123"/>
      <c r="O47" s="123"/>
      <c r="P47" s="177" t="s">
        <v>421</v>
      </c>
      <c r="Q47" s="121" t="s">
        <v>534</v>
      </c>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4"/>
      <c r="AR47" s="124"/>
      <c r="AS47" s="124"/>
      <c r="AT47" s="124"/>
      <c r="AU47" s="124"/>
      <c r="AV47" s="123"/>
    </row>
    <row r="48" spans="1:48" ht="174.6" customHeight="1" x14ac:dyDescent="0.25">
      <c r="A48" s="107"/>
      <c r="B48" s="107"/>
      <c r="C48" s="107">
        <v>19</v>
      </c>
      <c r="D48" s="191" t="s">
        <v>402</v>
      </c>
      <c r="E48" s="191" t="s">
        <v>462</v>
      </c>
      <c r="F48" s="94" t="s">
        <v>493</v>
      </c>
      <c r="G48" s="121" t="s">
        <v>419</v>
      </c>
      <c r="H48" s="195" t="s">
        <v>499</v>
      </c>
      <c r="I48" s="107" t="s">
        <v>200</v>
      </c>
      <c r="J48" s="94" t="s">
        <v>525</v>
      </c>
      <c r="K48" s="176" t="s">
        <v>420</v>
      </c>
      <c r="L48" s="123"/>
      <c r="M48" s="123"/>
      <c r="N48" s="123"/>
      <c r="O48" s="123"/>
      <c r="P48" s="177" t="s">
        <v>421</v>
      </c>
      <c r="Q48" s="121" t="s">
        <v>534</v>
      </c>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4"/>
      <c r="AR48" s="124"/>
      <c r="AS48" s="124"/>
      <c r="AT48" s="124"/>
      <c r="AU48" s="124"/>
      <c r="AV48" s="123"/>
    </row>
    <row r="49" spans="1:48" ht="200.1" customHeight="1" x14ac:dyDescent="0.25">
      <c r="A49" s="107"/>
      <c r="B49" s="107"/>
      <c r="C49" s="107">
        <v>20</v>
      </c>
      <c r="D49" s="191" t="s">
        <v>404</v>
      </c>
      <c r="E49" s="176" t="s">
        <v>570</v>
      </c>
      <c r="F49" s="176" t="s">
        <v>571</v>
      </c>
      <c r="G49" s="175" t="s">
        <v>419</v>
      </c>
      <c r="H49" s="175" t="s">
        <v>574</v>
      </c>
      <c r="I49" s="175" t="s">
        <v>200</v>
      </c>
      <c r="J49" s="176" t="s">
        <v>575</v>
      </c>
      <c r="K49" s="176" t="s">
        <v>420</v>
      </c>
      <c r="L49" s="123"/>
      <c r="M49" s="123"/>
      <c r="N49" s="123"/>
      <c r="O49" s="123"/>
      <c r="P49" s="177" t="s">
        <v>421</v>
      </c>
      <c r="Q49" s="177" t="s">
        <v>578</v>
      </c>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4"/>
      <c r="AR49" s="124"/>
      <c r="AS49" s="124"/>
      <c r="AT49" s="124"/>
      <c r="AU49" s="124"/>
      <c r="AV49" s="123"/>
    </row>
    <row r="50" spans="1:48" ht="206.45" customHeight="1" x14ac:dyDescent="0.25">
      <c r="A50" s="107"/>
      <c r="B50" s="107"/>
      <c r="C50" s="107">
        <v>21</v>
      </c>
      <c r="D50" s="191" t="s">
        <v>405</v>
      </c>
      <c r="E50" s="176" t="s">
        <v>569</v>
      </c>
      <c r="F50" s="176" t="s">
        <v>572</v>
      </c>
      <c r="G50" s="175" t="s">
        <v>419</v>
      </c>
      <c r="H50" s="175" t="s">
        <v>574</v>
      </c>
      <c r="I50" s="175" t="s">
        <v>200</v>
      </c>
      <c r="J50" s="176" t="s">
        <v>576</v>
      </c>
      <c r="K50" s="176" t="s">
        <v>420</v>
      </c>
      <c r="L50" s="123"/>
      <c r="M50" s="123"/>
      <c r="N50" s="123"/>
      <c r="O50" s="123"/>
      <c r="P50" s="177" t="s">
        <v>421</v>
      </c>
      <c r="Q50" s="177" t="s">
        <v>578</v>
      </c>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3"/>
    </row>
    <row r="51" spans="1:48" ht="111" customHeight="1" x14ac:dyDescent="0.25">
      <c r="A51" s="107"/>
      <c r="B51" s="107"/>
      <c r="C51" s="107">
        <v>22</v>
      </c>
      <c r="D51" s="191" t="s">
        <v>406</v>
      </c>
      <c r="E51" s="176" t="s">
        <v>568</v>
      </c>
      <c r="F51" s="176" t="s">
        <v>573</v>
      </c>
      <c r="G51" s="175" t="s">
        <v>419</v>
      </c>
      <c r="H51" s="175" t="s">
        <v>574</v>
      </c>
      <c r="I51" s="175" t="s">
        <v>200</v>
      </c>
      <c r="J51" s="176" t="s">
        <v>577</v>
      </c>
      <c r="K51" s="176" t="s">
        <v>420</v>
      </c>
      <c r="L51" s="123"/>
      <c r="M51" s="123"/>
      <c r="N51" s="123"/>
      <c r="O51" s="123"/>
      <c r="P51" s="177" t="s">
        <v>421</v>
      </c>
      <c r="Q51" s="177" t="s">
        <v>578</v>
      </c>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4"/>
      <c r="AR51" s="124"/>
      <c r="AS51" s="124"/>
      <c r="AT51" s="124"/>
      <c r="AU51" s="124"/>
      <c r="AV51" s="123"/>
    </row>
    <row r="52" spans="1:48" ht="144" customHeight="1" x14ac:dyDescent="0.25">
      <c r="A52" s="107"/>
      <c r="B52" s="107"/>
      <c r="C52" s="107">
        <v>23</v>
      </c>
      <c r="D52" s="213" t="s">
        <v>601</v>
      </c>
      <c r="E52" s="213" t="s">
        <v>598</v>
      </c>
      <c r="F52" s="214" t="s">
        <v>599</v>
      </c>
      <c r="G52" s="215"/>
      <c r="H52" s="216" t="s">
        <v>499</v>
      </c>
      <c r="I52" s="215" t="s">
        <v>200</v>
      </c>
      <c r="J52" s="214" t="s">
        <v>600</v>
      </c>
      <c r="K52" s="176" t="s">
        <v>420</v>
      </c>
      <c r="L52" s="123"/>
      <c r="M52" s="123"/>
      <c r="N52" s="123"/>
      <c r="O52" s="123"/>
      <c r="P52" s="177" t="s">
        <v>421</v>
      </c>
      <c r="Q52" s="177" t="s">
        <v>578</v>
      </c>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4"/>
      <c r="AR52" s="124"/>
      <c r="AS52" s="124"/>
      <c r="AT52" s="124"/>
      <c r="AU52" s="124"/>
      <c r="AV52" s="123"/>
    </row>
    <row r="53" spans="1:48" ht="116.45" customHeight="1" x14ac:dyDescent="0.25">
      <c r="A53" s="107"/>
      <c r="B53" s="107"/>
      <c r="C53" s="107">
        <v>24</v>
      </c>
      <c r="D53" s="191" t="s">
        <v>408</v>
      </c>
      <c r="E53" s="191" t="s">
        <v>463</v>
      </c>
      <c r="F53" s="94" t="s">
        <v>494</v>
      </c>
      <c r="G53" s="121" t="s">
        <v>419</v>
      </c>
      <c r="H53" s="195" t="s">
        <v>499</v>
      </c>
      <c r="I53" s="107" t="s">
        <v>200</v>
      </c>
      <c r="J53" s="94" t="s">
        <v>526</v>
      </c>
      <c r="K53" s="176" t="s">
        <v>420</v>
      </c>
      <c r="L53" s="123"/>
      <c r="M53" s="123"/>
      <c r="N53" s="123"/>
      <c r="O53" s="123"/>
      <c r="P53" s="177" t="s">
        <v>421</v>
      </c>
      <c r="Q53" s="121" t="s">
        <v>535</v>
      </c>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4"/>
      <c r="AR53" s="124"/>
      <c r="AS53" s="124"/>
      <c r="AT53" s="124"/>
      <c r="AU53" s="124"/>
      <c r="AV53" s="123"/>
    </row>
    <row r="54" spans="1:48" ht="108.6" customHeight="1" x14ac:dyDescent="0.25">
      <c r="A54" s="107"/>
      <c r="B54" s="107"/>
      <c r="C54" s="107">
        <v>25</v>
      </c>
      <c r="D54" s="191" t="s">
        <v>409</v>
      </c>
      <c r="E54" s="191" t="s">
        <v>464</v>
      </c>
      <c r="F54" s="94" t="s">
        <v>495</v>
      </c>
      <c r="G54" s="121" t="s">
        <v>419</v>
      </c>
      <c r="H54" s="195" t="s">
        <v>499</v>
      </c>
      <c r="I54" s="107" t="s">
        <v>200</v>
      </c>
      <c r="J54" s="94" t="s">
        <v>527</v>
      </c>
      <c r="K54" s="176" t="s">
        <v>420</v>
      </c>
      <c r="L54" s="123"/>
      <c r="M54" s="123"/>
      <c r="N54" s="123"/>
      <c r="O54" s="123"/>
      <c r="P54" s="177" t="s">
        <v>421</v>
      </c>
      <c r="Q54" s="121" t="s">
        <v>535</v>
      </c>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4"/>
      <c r="AR54" s="124"/>
      <c r="AS54" s="124"/>
      <c r="AT54" s="124"/>
      <c r="AU54" s="124"/>
      <c r="AV54" s="123"/>
    </row>
    <row r="55" spans="1:48" ht="84" customHeight="1" x14ac:dyDescent="0.25">
      <c r="A55" s="107"/>
      <c r="B55" s="107"/>
      <c r="C55" s="107">
        <v>26</v>
      </c>
      <c r="D55" s="191" t="s">
        <v>410</v>
      </c>
      <c r="E55" s="191" t="s">
        <v>465</v>
      </c>
      <c r="F55" s="94" t="s">
        <v>496</v>
      </c>
      <c r="G55" s="121" t="s">
        <v>419</v>
      </c>
      <c r="H55" s="195" t="s">
        <v>499</v>
      </c>
      <c r="I55" s="107" t="s">
        <v>200</v>
      </c>
      <c r="J55" s="94" t="s">
        <v>528</v>
      </c>
      <c r="K55" s="176" t="s">
        <v>420</v>
      </c>
      <c r="L55" s="123"/>
      <c r="M55" s="123"/>
      <c r="N55" s="123"/>
      <c r="O55" s="123"/>
      <c r="P55" s="177" t="s">
        <v>421</v>
      </c>
      <c r="Q55" s="121" t="s">
        <v>535</v>
      </c>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4"/>
      <c r="AR55" s="124"/>
      <c r="AS55" s="124"/>
      <c r="AT55" s="124"/>
      <c r="AU55" s="124"/>
      <c r="AV55" s="123"/>
    </row>
    <row r="56" spans="1:48" ht="60.6" customHeight="1" x14ac:dyDescent="0.25">
      <c r="A56" s="107"/>
      <c r="B56" s="107"/>
      <c r="C56" s="107">
        <v>27</v>
      </c>
      <c r="D56" s="191" t="s">
        <v>411</v>
      </c>
      <c r="E56" s="191" t="s">
        <v>466</v>
      </c>
      <c r="F56" s="94" t="s">
        <v>497</v>
      </c>
      <c r="G56" s="121" t="s">
        <v>419</v>
      </c>
      <c r="H56" s="195" t="s">
        <v>499</v>
      </c>
      <c r="I56" s="107" t="s">
        <v>200</v>
      </c>
      <c r="J56" s="94" t="s">
        <v>529</v>
      </c>
      <c r="K56" s="176" t="s">
        <v>420</v>
      </c>
      <c r="L56" s="123"/>
      <c r="M56" s="123"/>
      <c r="N56" s="123"/>
      <c r="O56" s="123"/>
      <c r="P56" s="177" t="s">
        <v>421</v>
      </c>
      <c r="Q56" s="121" t="s">
        <v>535</v>
      </c>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4"/>
      <c r="AR56" s="124"/>
      <c r="AS56" s="124"/>
      <c r="AT56" s="124"/>
      <c r="AU56" s="124"/>
      <c r="AV56" s="123"/>
    </row>
    <row r="57" spans="1:48" ht="71.099999999999994" customHeight="1" x14ac:dyDescent="0.25">
      <c r="A57" s="107"/>
      <c r="B57" s="107"/>
      <c r="C57" s="107">
        <v>28</v>
      </c>
      <c r="D57" s="191" t="s">
        <v>412</v>
      </c>
      <c r="E57" s="191" t="s">
        <v>467</v>
      </c>
      <c r="F57" s="94" t="s">
        <v>498</v>
      </c>
      <c r="G57" s="121" t="s">
        <v>419</v>
      </c>
      <c r="H57" s="195" t="s">
        <v>499</v>
      </c>
      <c r="I57" s="107" t="s">
        <v>200</v>
      </c>
      <c r="J57" s="94" t="s">
        <v>530</v>
      </c>
      <c r="K57" s="176" t="s">
        <v>420</v>
      </c>
      <c r="L57" s="123"/>
      <c r="M57" s="123"/>
      <c r="N57" s="123"/>
      <c r="O57" s="123"/>
      <c r="P57" s="177" t="s">
        <v>421</v>
      </c>
      <c r="Q57" s="121" t="s">
        <v>535</v>
      </c>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4"/>
      <c r="AR57" s="124"/>
      <c r="AS57" s="124"/>
      <c r="AT57" s="124"/>
      <c r="AU57" s="124"/>
      <c r="AV57" s="123"/>
    </row>
    <row r="58" spans="1:48" x14ac:dyDescent="0.25">
      <c r="A58" s="402" t="s">
        <v>72</v>
      </c>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4"/>
    </row>
    <row r="59" spans="1:48" ht="50.1" customHeight="1" x14ac:dyDescent="0.25">
      <c r="A59" s="382" t="s">
        <v>96</v>
      </c>
      <c r="B59" s="381" t="s">
        <v>97</v>
      </c>
      <c r="C59" s="381"/>
      <c r="D59" s="381"/>
      <c r="E59" s="383" t="s">
        <v>98</v>
      </c>
      <c r="F59" s="383"/>
      <c r="G59" s="383"/>
      <c r="H59" s="383"/>
      <c r="I59" s="383"/>
      <c r="J59" s="383"/>
      <c r="K59" s="383"/>
      <c r="L59" s="383"/>
      <c r="M59" s="381" t="s">
        <v>97</v>
      </c>
      <c r="N59" s="381"/>
      <c r="O59" s="381"/>
      <c r="P59" s="381"/>
      <c r="Q59" s="381"/>
      <c r="R59" s="381" t="s">
        <v>97</v>
      </c>
      <c r="S59" s="381"/>
      <c r="T59" s="381"/>
      <c r="U59" s="381"/>
      <c r="V59" s="381"/>
      <c r="W59" s="381"/>
      <c r="X59" s="381"/>
      <c r="Y59" s="381"/>
      <c r="Z59" s="381" t="s">
        <v>97</v>
      </c>
      <c r="AA59" s="381"/>
      <c r="AB59" s="381"/>
      <c r="AC59" s="381"/>
      <c r="AD59" s="381"/>
      <c r="AE59" s="381"/>
      <c r="AF59" s="381"/>
      <c r="AG59" s="381"/>
      <c r="AH59" s="381"/>
      <c r="AI59" s="381"/>
      <c r="AJ59" s="381"/>
      <c r="AK59" s="381"/>
      <c r="AL59" s="383" t="s">
        <v>99</v>
      </c>
      <c r="AM59" s="383"/>
      <c r="AN59" s="383"/>
      <c r="AO59" s="383"/>
      <c r="AP59" s="381" t="s">
        <v>100</v>
      </c>
      <c r="AQ59" s="381"/>
      <c r="AR59" s="381"/>
      <c r="AS59" s="381"/>
      <c r="AT59" s="381"/>
      <c r="AU59" s="381"/>
      <c r="AV59" s="381"/>
    </row>
    <row r="60" spans="1:48" ht="50.1" customHeight="1" x14ac:dyDescent="0.25">
      <c r="A60" s="382"/>
      <c r="B60" s="381" t="s">
        <v>579</v>
      </c>
      <c r="C60" s="381"/>
      <c r="D60" s="381"/>
      <c r="E60" s="383"/>
      <c r="F60" s="383"/>
      <c r="G60" s="383"/>
      <c r="H60" s="383"/>
      <c r="I60" s="383"/>
      <c r="J60" s="383"/>
      <c r="K60" s="383"/>
      <c r="L60" s="383"/>
      <c r="M60" s="381" t="s">
        <v>581</v>
      </c>
      <c r="N60" s="381"/>
      <c r="O60" s="381"/>
      <c r="P60" s="381"/>
      <c r="Q60" s="381"/>
      <c r="R60" s="381" t="s">
        <v>583</v>
      </c>
      <c r="S60" s="381"/>
      <c r="T60" s="381"/>
      <c r="U60" s="381"/>
      <c r="V60" s="381"/>
      <c r="W60" s="381"/>
      <c r="X60" s="381"/>
      <c r="Y60" s="381"/>
      <c r="Z60" s="381" t="s">
        <v>101</v>
      </c>
      <c r="AA60" s="381"/>
      <c r="AB60" s="381"/>
      <c r="AC60" s="381"/>
      <c r="AD60" s="381"/>
      <c r="AE60" s="381"/>
      <c r="AF60" s="381"/>
      <c r="AG60" s="381"/>
      <c r="AH60" s="381"/>
      <c r="AI60" s="381"/>
      <c r="AJ60" s="381"/>
      <c r="AK60" s="381"/>
      <c r="AL60" s="383"/>
      <c r="AM60" s="383"/>
      <c r="AN60" s="383"/>
      <c r="AO60" s="383"/>
      <c r="AP60" s="381" t="s">
        <v>597</v>
      </c>
      <c r="AQ60" s="381"/>
      <c r="AR60" s="381"/>
      <c r="AS60" s="381"/>
      <c r="AT60" s="381"/>
      <c r="AU60" s="381"/>
      <c r="AV60" s="381"/>
    </row>
    <row r="61" spans="1:48" ht="50.1" customHeight="1" x14ac:dyDescent="0.25">
      <c r="A61" s="382"/>
      <c r="B61" s="381" t="s">
        <v>580</v>
      </c>
      <c r="C61" s="381"/>
      <c r="D61" s="381"/>
      <c r="E61" s="383"/>
      <c r="F61" s="383"/>
      <c r="G61" s="383"/>
      <c r="H61" s="383"/>
      <c r="I61" s="383"/>
      <c r="J61" s="383"/>
      <c r="K61" s="383"/>
      <c r="L61" s="383"/>
      <c r="M61" s="381" t="s">
        <v>582</v>
      </c>
      <c r="N61" s="381"/>
      <c r="O61" s="381"/>
      <c r="P61" s="381"/>
      <c r="Q61" s="381"/>
      <c r="R61" s="381" t="s">
        <v>584</v>
      </c>
      <c r="S61" s="381"/>
      <c r="T61" s="381"/>
      <c r="U61" s="381"/>
      <c r="V61" s="381"/>
      <c r="W61" s="381"/>
      <c r="X61" s="381"/>
      <c r="Y61" s="381"/>
      <c r="Z61" s="381" t="s">
        <v>102</v>
      </c>
      <c r="AA61" s="381"/>
      <c r="AB61" s="381"/>
      <c r="AC61" s="381"/>
      <c r="AD61" s="381"/>
      <c r="AE61" s="381"/>
      <c r="AF61" s="381"/>
      <c r="AG61" s="381"/>
      <c r="AH61" s="381"/>
      <c r="AI61" s="381"/>
      <c r="AJ61" s="381"/>
      <c r="AK61" s="381"/>
      <c r="AL61" s="383"/>
      <c r="AM61" s="383"/>
      <c r="AN61" s="383"/>
      <c r="AO61" s="383"/>
      <c r="AP61" s="381" t="s">
        <v>213</v>
      </c>
      <c r="AQ61" s="381"/>
      <c r="AR61" s="381"/>
      <c r="AS61" s="381"/>
      <c r="AT61" s="381"/>
      <c r="AU61" s="381"/>
      <c r="AV61" s="381"/>
    </row>
  </sheetData>
  <mergeCells count="54">
    <mergeCell ref="R60:Y60"/>
    <mergeCell ref="R61:Y61"/>
    <mergeCell ref="A10:C10"/>
    <mergeCell ref="D9:AC9"/>
    <mergeCell ref="D10:AC10"/>
    <mergeCell ref="A11:C11"/>
    <mergeCell ref="H11:H12"/>
    <mergeCell ref="A58:AV58"/>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60:AV60"/>
    <mergeCell ref="AP59:AV59"/>
    <mergeCell ref="B60:D60"/>
    <mergeCell ref="A59:A61"/>
    <mergeCell ref="E59:L61"/>
    <mergeCell ref="Z59:AK59"/>
    <mergeCell ref="Z60:AK60"/>
    <mergeCell ref="Z61:AK61"/>
    <mergeCell ref="AP61:AV61"/>
    <mergeCell ref="AL59:AO61"/>
    <mergeCell ref="M59:Q59"/>
    <mergeCell ref="M60:Q60"/>
    <mergeCell ref="M61:Q61"/>
    <mergeCell ref="R59:Y59"/>
    <mergeCell ref="B59:D59"/>
    <mergeCell ref="B61:D61"/>
    <mergeCell ref="AU1:AV1"/>
    <mergeCell ref="AU2:AV2"/>
    <mergeCell ref="AU3:AV3"/>
    <mergeCell ref="AU4:AV4"/>
    <mergeCell ref="A1:AT1"/>
    <mergeCell ref="A2:AT2"/>
    <mergeCell ref="A3:AT4"/>
  </mergeCells>
  <dataValidations count="2">
    <dataValidation type="list" allowBlank="1" showInputMessage="1" showErrorMessage="1" sqref="G16:G21" xr:uid="{13953121-AC9C-4BCC-B0F8-603AF5F16162}">
      <formula1>$XFB$13:$XFD$62</formula1>
    </dataValidation>
    <dataValidation type="list" allowBlank="1" showInputMessage="1" showErrorMessage="1" sqref="G49:G51" xr:uid="{A72A28DE-547A-43E5-9481-A3830D5C75E0}">
      <formula1>$XFD$13:$XFD$56</formula1>
    </dataValidation>
  </dataValidations>
  <pageMargins left="0.7" right="0.7" top="0.75" bottom="0.75" header="0.3" footer="0.3"/>
  <pageSetup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G52:G57 G22:G48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5" x14ac:dyDescent="0.25"/>
  <sheetData>
    <row r="1" spans="1:2" x14ac:dyDescent="0.25">
      <c r="A1" t="s">
        <v>186</v>
      </c>
      <c r="B1" t="s">
        <v>187</v>
      </c>
    </row>
    <row r="2" spans="1:2" x14ac:dyDescent="0.25">
      <c r="A2" t="s">
        <v>188</v>
      </c>
      <c r="B2" t="s">
        <v>200</v>
      </c>
    </row>
    <row r="3" spans="1:2" x14ac:dyDescent="0.25">
      <c r="A3" t="s">
        <v>189</v>
      </c>
      <c r="B3" t="s">
        <v>201</v>
      </c>
    </row>
    <row r="4" spans="1:2" x14ac:dyDescent="0.25">
      <c r="A4" t="s">
        <v>190</v>
      </c>
    </row>
    <row r="5" spans="1:2" x14ac:dyDescent="0.25">
      <c r="A5" t="s">
        <v>191</v>
      </c>
    </row>
    <row r="6" spans="1:2" x14ac:dyDescent="0.25">
      <c r="A6" t="s">
        <v>192</v>
      </c>
    </row>
    <row r="7" spans="1:2" x14ac:dyDescent="0.25">
      <c r="A7" t="s">
        <v>193</v>
      </c>
    </row>
    <row r="8" spans="1:2" x14ac:dyDescent="0.25">
      <c r="A8" t="s">
        <v>194</v>
      </c>
    </row>
    <row r="9" spans="1:2" x14ac:dyDescent="0.25">
      <c r="A9" t="s">
        <v>195</v>
      </c>
    </row>
    <row r="10" spans="1:2" x14ac:dyDescent="0.25">
      <c r="A10" t="s">
        <v>196</v>
      </c>
    </row>
    <row r="11" spans="1:2" x14ac:dyDescent="0.25">
      <c r="A11" t="s">
        <v>197</v>
      </c>
    </row>
    <row r="12" spans="1:2" x14ac:dyDescent="0.25">
      <c r="A12" t="s">
        <v>198</v>
      </c>
    </row>
    <row r="13" spans="1:2" x14ac:dyDescent="0.25">
      <c r="A13"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32"/>
  <sheetViews>
    <sheetView zoomScale="70" zoomScaleNormal="70" workbookViewId="0">
      <selection activeCell="A7" sqref="A7"/>
    </sheetView>
  </sheetViews>
  <sheetFormatPr baseColWidth="10" defaultColWidth="19.42578125" defaultRowHeight="14.25" x14ac:dyDescent="0.25"/>
  <cols>
    <col min="1" max="1" width="29.5703125" style="15" bestFit="1" customWidth="1"/>
    <col min="2" max="12" width="11" style="15" customWidth="1"/>
    <col min="13" max="13" width="21.7109375" style="15" bestFit="1" customWidth="1"/>
    <col min="14" max="17" width="11" style="15" customWidth="1"/>
    <col min="18" max="18" width="12.140625" style="15" customWidth="1"/>
    <col min="19" max="19" width="24.28515625" style="15" bestFit="1"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x14ac:dyDescent="0.25">
      <c r="A1" s="407" t="s">
        <v>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6" t="s">
        <v>103</v>
      </c>
      <c r="BJ1" s="406"/>
      <c r="BK1" s="406"/>
    </row>
    <row r="2" spans="1:63" ht="15.95" customHeight="1" x14ac:dyDescent="0.25">
      <c r="A2" s="407" t="s">
        <v>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6" t="s">
        <v>203</v>
      </c>
      <c r="BJ2" s="406"/>
      <c r="BK2" s="406"/>
    </row>
    <row r="3" spans="1:63" ht="26.1" customHeight="1" x14ac:dyDescent="0.25">
      <c r="A3" s="407" t="s">
        <v>104</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6" t="s">
        <v>354</v>
      </c>
      <c r="BJ3" s="406"/>
      <c r="BK3" s="406"/>
    </row>
    <row r="4" spans="1:63" ht="15.95" customHeight="1" x14ac:dyDescent="0.25">
      <c r="A4" s="407" t="s">
        <v>105</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11" t="s">
        <v>106</v>
      </c>
      <c r="BJ4" s="412"/>
      <c r="BK4" s="413"/>
    </row>
    <row r="5" spans="1:63" ht="26.1" customHeight="1" x14ac:dyDescent="0.25">
      <c r="A5" s="415" t="s">
        <v>75</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G5" s="415" t="s">
        <v>107</v>
      </c>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6"/>
      <c r="BJ5" s="416"/>
      <c r="BK5" s="416"/>
    </row>
    <row r="6" spans="1:63" ht="31.5" customHeight="1" x14ac:dyDescent="0.25">
      <c r="A6" s="129" t="s">
        <v>225</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row>
    <row r="7" spans="1:63" ht="31.5" customHeight="1" x14ac:dyDescent="0.25">
      <c r="A7" s="130" t="s">
        <v>215</v>
      </c>
      <c r="B7" s="419" t="s">
        <v>407</v>
      </c>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1"/>
    </row>
    <row r="8" spans="1:63" ht="18.75" customHeight="1" x14ac:dyDescent="0.25">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25">
      <c r="A9" s="417" t="s">
        <v>108</v>
      </c>
      <c r="B9" s="133" t="s">
        <v>16</v>
      </c>
      <c r="C9" s="133" t="s">
        <v>17</v>
      </c>
      <c r="D9" s="408" t="s">
        <v>18</v>
      </c>
      <c r="E9" s="409"/>
      <c r="F9" s="133" t="s">
        <v>19</v>
      </c>
      <c r="G9" s="133" t="s">
        <v>20</v>
      </c>
      <c r="H9" s="408" t="s">
        <v>21</v>
      </c>
      <c r="I9" s="409"/>
      <c r="J9" s="133" t="s">
        <v>22</v>
      </c>
      <c r="K9" s="133" t="s">
        <v>23</v>
      </c>
      <c r="L9" s="408" t="s">
        <v>24</v>
      </c>
      <c r="M9" s="409"/>
      <c r="N9" s="133" t="s">
        <v>25</v>
      </c>
      <c r="O9" s="133" t="s">
        <v>26</v>
      </c>
      <c r="P9" s="408" t="s">
        <v>27</v>
      </c>
      <c r="Q9" s="409"/>
      <c r="R9" s="408" t="s">
        <v>109</v>
      </c>
      <c r="S9" s="409"/>
      <c r="T9" s="408" t="s">
        <v>110</v>
      </c>
      <c r="U9" s="414"/>
      <c r="V9" s="414"/>
      <c r="W9" s="414"/>
      <c r="X9" s="414"/>
      <c r="Y9" s="409"/>
      <c r="Z9" s="408" t="s">
        <v>111</v>
      </c>
      <c r="AA9" s="414"/>
      <c r="AB9" s="414"/>
      <c r="AC9" s="414"/>
      <c r="AD9" s="414"/>
      <c r="AE9" s="409"/>
      <c r="AG9" s="417" t="s">
        <v>108</v>
      </c>
      <c r="AH9" s="133" t="s">
        <v>16</v>
      </c>
      <c r="AI9" s="133" t="s">
        <v>17</v>
      </c>
      <c r="AJ9" s="408" t="s">
        <v>18</v>
      </c>
      <c r="AK9" s="409"/>
      <c r="AL9" s="133" t="s">
        <v>19</v>
      </c>
      <c r="AM9" s="133" t="s">
        <v>20</v>
      </c>
      <c r="AN9" s="408" t="s">
        <v>21</v>
      </c>
      <c r="AO9" s="409"/>
      <c r="AP9" s="133" t="s">
        <v>22</v>
      </c>
      <c r="AQ9" s="133" t="s">
        <v>23</v>
      </c>
      <c r="AR9" s="408" t="s">
        <v>24</v>
      </c>
      <c r="AS9" s="409"/>
      <c r="AT9" s="133" t="s">
        <v>25</v>
      </c>
      <c r="AU9" s="133" t="s">
        <v>26</v>
      </c>
      <c r="AV9" s="408" t="s">
        <v>27</v>
      </c>
      <c r="AW9" s="409"/>
      <c r="AX9" s="408" t="s">
        <v>109</v>
      </c>
      <c r="AY9" s="409"/>
      <c r="AZ9" s="408" t="s">
        <v>110</v>
      </c>
      <c r="BA9" s="414"/>
      <c r="BB9" s="414"/>
      <c r="BC9" s="414"/>
      <c r="BD9" s="414"/>
      <c r="BE9" s="409"/>
      <c r="BF9" s="408" t="s">
        <v>111</v>
      </c>
      <c r="BG9" s="414"/>
      <c r="BH9" s="414"/>
      <c r="BI9" s="414"/>
      <c r="BJ9" s="414"/>
      <c r="BK9" s="409"/>
    </row>
    <row r="10" spans="1:63" ht="36" customHeight="1" x14ac:dyDescent="0.25">
      <c r="A10" s="418"/>
      <c r="B10" s="120" t="s">
        <v>112</v>
      </c>
      <c r="C10" s="120" t="s">
        <v>112</v>
      </c>
      <c r="D10" s="120" t="s">
        <v>112</v>
      </c>
      <c r="E10" s="120" t="s">
        <v>113</v>
      </c>
      <c r="F10" s="120" t="s">
        <v>112</v>
      </c>
      <c r="G10" s="120" t="s">
        <v>112</v>
      </c>
      <c r="H10" s="120" t="s">
        <v>112</v>
      </c>
      <c r="I10" s="120" t="s">
        <v>113</v>
      </c>
      <c r="J10" s="120" t="s">
        <v>112</v>
      </c>
      <c r="K10" s="120" t="s">
        <v>112</v>
      </c>
      <c r="L10" s="120" t="s">
        <v>112</v>
      </c>
      <c r="M10" s="120" t="s">
        <v>113</v>
      </c>
      <c r="N10" s="120" t="s">
        <v>112</v>
      </c>
      <c r="O10" s="120" t="s">
        <v>112</v>
      </c>
      <c r="P10" s="120" t="s">
        <v>112</v>
      </c>
      <c r="Q10" s="120" t="s">
        <v>113</v>
      </c>
      <c r="R10" s="120" t="s">
        <v>112</v>
      </c>
      <c r="S10" s="120" t="s">
        <v>113</v>
      </c>
      <c r="T10" s="134" t="s">
        <v>114</v>
      </c>
      <c r="U10" s="134" t="s">
        <v>115</v>
      </c>
      <c r="V10" s="134" t="s">
        <v>116</v>
      </c>
      <c r="W10" s="134" t="s">
        <v>117</v>
      </c>
      <c r="X10" s="135" t="s">
        <v>118</v>
      </c>
      <c r="Y10" s="134" t="s">
        <v>119</v>
      </c>
      <c r="Z10" s="120" t="s">
        <v>120</v>
      </c>
      <c r="AA10" s="136" t="s">
        <v>121</v>
      </c>
      <c r="AB10" s="120" t="s">
        <v>122</v>
      </c>
      <c r="AC10" s="120" t="s">
        <v>123</v>
      </c>
      <c r="AD10" s="120" t="s">
        <v>124</v>
      </c>
      <c r="AE10" s="120" t="s">
        <v>125</v>
      </c>
      <c r="AG10" s="418"/>
      <c r="AH10" s="120" t="s">
        <v>112</v>
      </c>
      <c r="AI10" s="120" t="s">
        <v>112</v>
      </c>
      <c r="AJ10" s="120" t="s">
        <v>112</v>
      </c>
      <c r="AK10" s="120" t="s">
        <v>113</v>
      </c>
      <c r="AL10" s="120" t="s">
        <v>112</v>
      </c>
      <c r="AM10" s="120" t="s">
        <v>112</v>
      </c>
      <c r="AN10" s="120" t="s">
        <v>112</v>
      </c>
      <c r="AO10" s="120" t="s">
        <v>113</v>
      </c>
      <c r="AP10" s="120" t="s">
        <v>112</v>
      </c>
      <c r="AQ10" s="120" t="s">
        <v>112</v>
      </c>
      <c r="AR10" s="120" t="s">
        <v>112</v>
      </c>
      <c r="AS10" s="120" t="s">
        <v>113</v>
      </c>
      <c r="AT10" s="120" t="s">
        <v>112</v>
      </c>
      <c r="AU10" s="120" t="s">
        <v>112</v>
      </c>
      <c r="AV10" s="120" t="s">
        <v>112</v>
      </c>
      <c r="AW10" s="120" t="s">
        <v>113</v>
      </c>
      <c r="AX10" s="120" t="s">
        <v>112</v>
      </c>
      <c r="AY10" s="120" t="s">
        <v>113</v>
      </c>
      <c r="AZ10" s="134" t="s">
        <v>114</v>
      </c>
      <c r="BA10" s="134" t="s">
        <v>115</v>
      </c>
      <c r="BB10" s="134" t="s">
        <v>116</v>
      </c>
      <c r="BC10" s="134" t="s">
        <v>117</v>
      </c>
      <c r="BD10" s="135" t="s">
        <v>118</v>
      </c>
      <c r="BE10" s="134" t="s">
        <v>119</v>
      </c>
      <c r="BF10" s="137" t="s">
        <v>120</v>
      </c>
      <c r="BG10" s="138" t="s">
        <v>121</v>
      </c>
      <c r="BH10" s="137" t="s">
        <v>122</v>
      </c>
      <c r="BI10" s="137" t="s">
        <v>123</v>
      </c>
      <c r="BJ10" s="137" t="s">
        <v>124</v>
      </c>
      <c r="BK10" s="137" t="s">
        <v>125</v>
      </c>
    </row>
    <row r="11" spans="1:63" ht="15" x14ac:dyDescent="0.25">
      <c r="A11" s="139" t="s">
        <v>126</v>
      </c>
      <c r="B11" s="139"/>
      <c r="C11" s="139"/>
      <c r="D11" s="139"/>
      <c r="E11" s="140"/>
      <c r="F11" s="139"/>
      <c r="G11" s="139"/>
      <c r="H11" s="139"/>
      <c r="I11" s="140"/>
      <c r="J11" s="139">
        <v>0</v>
      </c>
      <c r="K11" s="139">
        <v>0</v>
      </c>
      <c r="L11" s="139">
        <v>0</v>
      </c>
      <c r="M11" s="140"/>
      <c r="N11" s="139">
        <v>0</v>
      </c>
      <c r="O11" s="139">
        <v>0</v>
      </c>
      <c r="P11" s="139">
        <v>0</v>
      </c>
      <c r="Q11" s="140"/>
      <c r="R11" s="141">
        <v>0</v>
      </c>
      <c r="S11" s="142">
        <f>+E11+I11+M11+Q11</f>
        <v>0</v>
      </c>
      <c r="T11" s="143"/>
      <c r="U11" s="143"/>
      <c r="V11" s="143"/>
      <c r="W11" s="143"/>
      <c r="X11" s="143"/>
      <c r="Y11" s="144"/>
      <c r="Z11" s="144"/>
      <c r="AA11" s="144"/>
      <c r="AB11" s="144"/>
      <c r="AC11" s="144"/>
      <c r="AD11" s="144"/>
      <c r="AE11" s="145"/>
      <c r="AG11" s="139" t="s">
        <v>126</v>
      </c>
      <c r="AH11" s="139"/>
      <c r="AI11" s="139"/>
      <c r="AJ11" s="139"/>
      <c r="AK11" s="140"/>
      <c r="AL11" s="139"/>
      <c r="AM11" s="139"/>
      <c r="AN11" s="139"/>
      <c r="AO11" s="140"/>
      <c r="AP11" s="139"/>
      <c r="AQ11" s="139"/>
      <c r="AR11" s="139"/>
      <c r="AS11" s="140"/>
      <c r="AT11" s="139"/>
      <c r="AU11" s="139"/>
      <c r="AV11" s="139"/>
      <c r="AW11" s="140"/>
      <c r="AX11" s="141">
        <f t="shared" ref="AX11:AX31" si="0">AH11+AI11+AJ11+AL11+AM11+AN11+AP11+AQ11+AR11+AT11+AU11+AV11</f>
        <v>0</v>
      </c>
      <c r="AY11" s="142">
        <f>+AK11+AO11+AS11+AW11</f>
        <v>0</v>
      </c>
      <c r="AZ11" s="144"/>
      <c r="BA11" s="144"/>
      <c r="BB11" s="144"/>
      <c r="BC11" s="144"/>
      <c r="BD11" s="144"/>
      <c r="BE11" s="144"/>
      <c r="BF11" s="144"/>
      <c r="BG11" s="144"/>
      <c r="BH11" s="144"/>
      <c r="BI11" s="144"/>
      <c r="BJ11" s="144"/>
      <c r="BK11" s="145"/>
    </row>
    <row r="12" spans="1:63" ht="15" x14ac:dyDescent="0.25">
      <c r="A12" s="139" t="s">
        <v>127</v>
      </c>
      <c r="B12" s="139"/>
      <c r="C12" s="139"/>
      <c r="D12" s="139"/>
      <c r="E12" s="140"/>
      <c r="F12" s="139"/>
      <c r="G12" s="139"/>
      <c r="H12" s="139"/>
      <c r="I12" s="140"/>
      <c r="J12" s="139">
        <v>1</v>
      </c>
      <c r="K12" s="139">
        <v>1</v>
      </c>
      <c r="L12" s="139">
        <v>1</v>
      </c>
      <c r="M12" s="202">
        <v>31640500</v>
      </c>
      <c r="N12" s="139">
        <v>1</v>
      </c>
      <c r="O12" s="139">
        <v>1</v>
      </c>
      <c r="P12" s="139">
        <v>1</v>
      </c>
      <c r="Q12" s="140"/>
      <c r="R12" s="141">
        <v>1</v>
      </c>
      <c r="S12" s="142">
        <f t="shared" ref="S12:S31" si="1">+E12+I12+M12+Q12</f>
        <v>31640500</v>
      </c>
      <c r="T12" s="143"/>
      <c r="U12" s="143"/>
      <c r="V12" s="143"/>
      <c r="W12" s="143"/>
      <c r="X12" s="143"/>
      <c r="Y12" s="144"/>
      <c r="Z12" s="144"/>
      <c r="AA12" s="144"/>
      <c r="AB12" s="144"/>
      <c r="AC12" s="144"/>
      <c r="AD12" s="144"/>
      <c r="AE12" s="144"/>
      <c r="AG12" s="139" t="s">
        <v>127</v>
      </c>
      <c r="AH12" s="139"/>
      <c r="AI12" s="139"/>
      <c r="AJ12" s="139"/>
      <c r="AK12" s="140"/>
      <c r="AL12" s="139"/>
      <c r="AM12" s="139"/>
      <c r="AN12" s="139"/>
      <c r="AO12" s="140"/>
      <c r="AP12" s="139"/>
      <c r="AQ12" s="139"/>
      <c r="AR12" s="139"/>
      <c r="AS12" s="140"/>
      <c r="AT12" s="139"/>
      <c r="AU12" s="139"/>
      <c r="AV12" s="139"/>
      <c r="AW12" s="140"/>
      <c r="AX12" s="141">
        <f t="shared" si="0"/>
        <v>0</v>
      </c>
      <c r="AY12" s="142">
        <f t="shared" ref="AY12:AY31" si="2">+AK12+AO12+AS12+AW12</f>
        <v>0</v>
      </c>
      <c r="AZ12" s="144"/>
      <c r="BA12" s="144"/>
      <c r="BB12" s="144"/>
      <c r="BC12" s="144"/>
      <c r="BD12" s="144"/>
      <c r="BE12" s="144"/>
      <c r="BF12" s="144"/>
      <c r="BG12" s="144"/>
      <c r="BH12" s="144"/>
      <c r="BI12" s="144"/>
      <c r="BJ12" s="144"/>
      <c r="BK12" s="144"/>
    </row>
    <row r="13" spans="1:63" ht="15" x14ac:dyDescent="0.25">
      <c r="A13" s="139" t="s">
        <v>128</v>
      </c>
      <c r="B13" s="139"/>
      <c r="C13" s="139"/>
      <c r="D13" s="139"/>
      <c r="E13" s="140"/>
      <c r="F13" s="139"/>
      <c r="G13" s="139"/>
      <c r="H13" s="139"/>
      <c r="I13" s="140"/>
      <c r="J13" s="139">
        <v>1</v>
      </c>
      <c r="K13" s="139">
        <v>1</v>
      </c>
      <c r="L13" s="139">
        <v>1</v>
      </c>
      <c r="M13" s="202">
        <v>31640500</v>
      </c>
      <c r="N13" s="139">
        <v>1</v>
      </c>
      <c r="O13" s="139">
        <v>1</v>
      </c>
      <c r="P13" s="139">
        <v>1</v>
      </c>
      <c r="Q13" s="140"/>
      <c r="R13" s="141">
        <v>1</v>
      </c>
      <c r="S13" s="142">
        <f t="shared" si="1"/>
        <v>31640500</v>
      </c>
      <c r="T13" s="143"/>
      <c r="U13" s="143"/>
      <c r="V13" s="143"/>
      <c r="W13" s="143"/>
      <c r="X13" s="143"/>
      <c r="Y13" s="144"/>
      <c r="Z13" s="144"/>
      <c r="AA13" s="144"/>
      <c r="AB13" s="144"/>
      <c r="AC13" s="144"/>
      <c r="AD13" s="144"/>
      <c r="AE13" s="144"/>
      <c r="AG13" s="139" t="s">
        <v>128</v>
      </c>
      <c r="AH13" s="139"/>
      <c r="AI13" s="139"/>
      <c r="AJ13" s="139"/>
      <c r="AK13" s="140"/>
      <c r="AL13" s="139"/>
      <c r="AM13" s="139"/>
      <c r="AN13" s="139"/>
      <c r="AO13" s="140"/>
      <c r="AP13" s="139"/>
      <c r="AQ13" s="139"/>
      <c r="AR13" s="139"/>
      <c r="AS13" s="140"/>
      <c r="AT13" s="139"/>
      <c r="AU13" s="139"/>
      <c r="AV13" s="139"/>
      <c r="AW13" s="140"/>
      <c r="AX13" s="141">
        <f t="shared" si="0"/>
        <v>0</v>
      </c>
      <c r="AY13" s="142">
        <f t="shared" si="2"/>
        <v>0</v>
      </c>
      <c r="AZ13" s="144"/>
      <c r="BA13" s="144"/>
      <c r="BB13" s="144"/>
      <c r="BC13" s="144"/>
      <c r="BD13" s="144"/>
      <c r="BE13" s="144"/>
      <c r="BF13" s="144"/>
      <c r="BG13" s="144"/>
      <c r="BH13" s="144"/>
      <c r="BI13" s="144"/>
      <c r="BJ13" s="144"/>
      <c r="BK13" s="144"/>
    </row>
    <row r="14" spans="1:63" ht="15" x14ac:dyDescent="0.25">
      <c r="A14" s="139" t="s">
        <v>129</v>
      </c>
      <c r="B14" s="139"/>
      <c r="C14" s="139"/>
      <c r="D14" s="139"/>
      <c r="E14" s="140"/>
      <c r="F14" s="139"/>
      <c r="G14" s="139"/>
      <c r="H14" s="139"/>
      <c r="I14" s="140"/>
      <c r="J14" s="139">
        <v>1</v>
      </c>
      <c r="K14" s="139">
        <v>1</v>
      </c>
      <c r="L14" s="139">
        <v>1</v>
      </c>
      <c r="M14" s="202">
        <v>31640500</v>
      </c>
      <c r="N14" s="139">
        <v>1</v>
      </c>
      <c r="O14" s="139">
        <v>1</v>
      </c>
      <c r="P14" s="139">
        <v>1</v>
      </c>
      <c r="Q14" s="140"/>
      <c r="R14" s="141">
        <v>1</v>
      </c>
      <c r="S14" s="142">
        <f t="shared" si="1"/>
        <v>31640500</v>
      </c>
      <c r="T14" s="143"/>
      <c r="U14" s="143"/>
      <c r="V14" s="143"/>
      <c r="W14" s="143"/>
      <c r="X14" s="143"/>
      <c r="Y14" s="144"/>
      <c r="Z14" s="144"/>
      <c r="AA14" s="144"/>
      <c r="AB14" s="144"/>
      <c r="AC14" s="144"/>
      <c r="AD14" s="144"/>
      <c r="AE14" s="144"/>
      <c r="AG14" s="139" t="s">
        <v>129</v>
      </c>
      <c r="AH14" s="139"/>
      <c r="AI14" s="139"/>
      <c r="AJ14" s="139"/>
      <c r="AK14" s="140"/>
      <c r="AL14" s="139"/>
      <c r="AM14" s="139"/>
      <c r="AN14" s="139"/>
      <c r="AO14" s="140"/>
      <c r="AP14" s="139"/>
      <c r="AQ14" s="139"/>
      <c r="AR14" s="139"/>
      <c r="AS14" s="140"/>
      <c r="AT14" s="139"/>
      <c r="AU14" s="139"/>
      <c r="AV14" s="139"/>
      <c r="AW14" s="140"/>
      <c r="AX14" s="141">
        <f t="shared" si="0"/>
        <v>0</v>
      </c>
      <c r="AY14" s="142">
        <f t="shared" si="2"/>
        <v>0</v>
      </c>
      <c r="AZ14" s="144"/>
      <c r="BA14" s="144"/>
      <c r="BB14" s="144"/>
      <c r="BC14" s="144"/>
      <c r="BD14" s="144"/>
      <c r="BE14" s="144"/>
      <c r="BF14" s="144"/>
      <c r="BG14" s="144"/>
      <c r="BH14" s="144"/>
      <c r="BI14" s="144"/>
      <c r="BJ14" s="144"/>
      <c r="BK14" s="144"/>
    </row>
    <row r="15" spans="1:63" ht="15" x14ac:dyDescent="0.25">
      <c r="A15" s="139" t="s">
        <v>130</v>
      </c>
      <c r="B15" s="139"/>
      <c r="C15" s="139"/>
      <c r="D15" s="139"/>
      <c r="E15" s="140"/>
      <c r="F15" s="139"/>
      <c r="G15" s="139"/>
      <c r="H15" s="139"/>
      <c r="I15" s="140"/>
      <c r="J15" s="139">
        <v>1</v>
      </c>
      <c r="K15" s="139">
        <v>1</v>
      </c>
      <c r="L15" s="139">
        <v>1</v>
      </c>
      <c r="M15" s="202">
        <v>31640500</v>
      </c>
      <c r="N15" s="139">
        <v>1</v>
      </c>
      <c r="O15" s="139">
        <v>1</v>
      </c>
      <c r="P15" s="139">
        <v>1</v>
      </c>
      <c r="Q15" s="140"/>
      <c r="R15" s="141">
        <v>1</v>
      </c>
      <c r="S15" s="142">
        <f t="shared" si="1"/>
        <v>31640500</v>
      </c>
      <c r="T15" s="143"/>
      <c r="U15" s="143"/>
      <c r="V15" s="143"/>
      <c r="W15" s="143"/>
      <c r="X15" s="143"/>
      <c r="Y15" s="144"/>
      <c r="Z15" s="144"/>
      <c r="AA15" s="144"/>
      <c r="AB15" s="144"/>
      <c r="AC15" s="144"/>
      <c r="AD15" s="144"/>
      <c r="AE15" s="144"/>
      <c r="AG15" s="139" t="s">
        <v>130</v>
      </c>
      <c r="AH15" s="139"/>
      <c r="AI15" s="139"/>
      <c r="AJ15" s="139"/>
      <c r="AK15" s="140"/>
      <c r="AL15" s="139"/>
      <c r="AM15" s="139"/>
      <c r="AN15" s="139"/>
      <c r="AO15" s="140"/>
      <c r="AP15" s="139"/>
      <c r="AQ15" s="139"/>
      <c r="AR15" s="139"/>
      <c r="AS15" s="140"/>
      <c r="AT15" s="139"/>
      <c r="AU15" s="139"/>
      <c r="AV15" s="139"/>
      <c r="AW15" s="140"/>
      <c r="AX15" s="141">
        <f t="shared" si="0"/>
        <v>0</v>
      </c>
      <c r="AY15" s="142">
        <f t="shared" si="2"/>
        <v>0</v>
      </c>
      <c r="AZ15" s="144"/>
      <c r="BA15" s="144"/>
      <c r="BB15" s="144"/>
      <c r="BC15" s="144"/>
      <c r="BD15" s="144"/>
      <c r="BE15" s="144"/>
      <c r="BF15" s="144"/>
      <c r="BG15" s="144"/>
      <c r="BH15" s="144"/>
      <c r="BI15" s="144"/>
      <c r="BJ15" s="144"/>
      <c r="BK15" s="144"/>
    </row>
    <row r="16" spans="1:63" ht="15" x14ac:dyDescent="0.25">
      <c r="A16" s="139" t="s">
        <v>131</v>
      </c>
      <c r="B16" s="139"/>
      <c r="C16" s="139"/>
      <c r="D16" s="139"/>
      <c r="E16" s="140"/>
      <c r="F16" s="139"/>
      <c r="G16" s="139"/>
      <c r="H16" s="139"/>
      <c r="I16" s="140"/>
      <c r="J16" s="139">
        <v>1</v>
      </c>
      <c r="K16" s="139">
        <v>1</v>
      </c>
      <c r="L16" s="139">
        <v>1</v>
      </c>
      <c r="M16" s="202">
        <v>31640500</v>
      </c>
      <c r="N16" s="139">
        <v>1</v>
      </c>
      <c r="O16" s="139">
        <v>1</v>
      </c>
      <c r="P16" s="139">
        <v>1</v>
      </c>
      <c r="Q16" s="140"/>
      <c r="R16" s="141">
        <v>1</v>
      </c>
      <c r="S16" s="142">
        <f t="shared" si="1"/>
        <v>31640500</v>
      </c>
      <c r="T16" s="143"/>
      <c r="U16" s="143"/>
      <c r="V16" s="143"/>
      <c r="W16" s="143"/>
      <c r="X16" s="143"/>
      <c r="Y16" s="144"/>
      <c r="Z16" s="144"/>
      <c r="AA16" s="144"/>
      <c r="AB16" s="144"/>
      <c r="AC16" s="144"/>
      <c r="AD16" s="144"/>
      <c r="AE16" s="144"/>
      <c r="AG16" s="139" t="s">
        <v>131</v>
      </c>
      <c r="AH16" s="139"/>
      <c r="AI16" s="139"/>
      <c r="AJ16" s="139"/>
      <c r="AK16" s="140"/>
      <c r="AL16" s="139"/>
      <c r="AM16" s="139"/>
      <c r="AN16" s="139"/>
      <c r="AO16" s="140"/>
      <c r="AP16" s="139"/>
      <c r="AQ16" s="139"/>
      <c r="AR16" s="139"/>
      <c r="AS16" s="140"/>
      <c r="AT16" s="139"/>
      <c r="AU16" s="139"/>
      <c r="AV16" s="139"/>
      <c r="AW16" s="140"/>
      <c r="AX16" s="141">
        <f t="shared" si="0"/>
        <v>0</v>
      </c>
      <c r="AY16" s="142">
        <f t="shared" si="2"/>
        <v>0</v>
      </c>
      <c r="AZ16" s="144"/>
      <c r="BA16" s="144"/>
      <c r="BB16" s="144"/>
      <c r="BC16" s="144"/>
      <c r="BD16" s="144"/>
      <c r="BE16" s="144"/>
      <c r="BF16" s="144"/>
      <c r="BG16" s="144"/>
      <c r="BH16" s="144"/>
      <c r="BI16" s="144"/>
      <c r="BJ16" s="144"/>
      <c r="BK16" s="144"/>
    </row>
    <row r="17" spans="1:63" ht="15" x14ac:dyDescent="0.25">
      <c r="A17" s="139" t="s">
        <v>132</v>
      </c>
      <c r="B17" s="139"/>
      <c r="C17" s="139"/>
      <c r="D17" s="139"/>
      <c r="E17" s="140"/>
      <c r="F17" s="139"/>
      <c r="G17" s="139"/>
      <c r="H17" s="139"/>
      <c r="I17" s="140"/>
      <c r="J17" s="139">
        <v>1</v>
      </c>
      <c r="K17" s="139">
        <v>1</v>
      </c>
      <c r="L17" s="139">
        <v>1</v>
      </c>
      <c r="M17" s="202">
        <v>31640500</v>
      </c>
      <c r="N17" s="139">
        <v>1</v>
      </c>
      <c r="O17" s="139">
        <v>1</v>
      </c>
      <c r="P17" s="139">
        <v>1</v>
      </c>
      <c r="Q17" s="140"/>
      <c r="R17" s="141">
        <v>1</v>
      </c>
      <c r="S17" s="142">
        <f t="shared" si="1"/>
        <v>31640500</v>
      </c>
      <c r="T17" s="143"/>
      <c r="U17" s="143"/>
      <c r="V17" s="143"/>
      <c r="W17" s="143"/>
      <c r="X17" s="143"/>
      <c r="Y17" s="144"/>
      <c r="Z17" s="144"/>
      <c r="AA17" s="144"/>
      <c r="AB17" s="144"/>
      <c r="AC17" s="144"/>
      <c r="AD17" s="144"/>
      <c r="AE17" s="144"/>
      <c r="AG17" s="139" t="s">
        <v>132</v>
      </c>
      <c r="AH17" s="139"/>
      <c r="AI17" s="139"/>
      <c r="AJ17" s="139"/>
      <c r="AK17" s="140"/>
      <c r="AL17" s="139"/>
      <c r="AM17" s="139"/>
      <c r="AN17" s="139"/>
      <c r="AO17" s="140"/>
      <c r="AP17" s="139"/>
      <c r="AQ17" s="139"/>
      <c r="AR17" s="139"/>
      <c r="AS17" s="140"/>
      <c r="AT17" s="139"/>
      <c r="AU17" s="139"/>
      <c r="AV17" s="139"/>
      <c r="AW17" s="140"/>
      <c r="AX17" s="141">
        <f t="shared" si="0"/>
        <v>0</v>
      </c>
      <c r="AY17" s="142">
        <f t="shared" si="2"/>
        <v>0</v>
      </c>
      <c r="AZ17" s="144"/>
      <c r="BA17" s="144"/>
      <c r="BB17" s="144"/>
      <c r="BC17" s="144"/>
      <c r="BD17" s="144"/>
      <c r="BE17" s="144"/>
      <c r="BF17" s="144"/>
      <c r="BG17" s="144"/>
      <c r="BH17" s="144"/>
      <c r="BI17" s="144"/>
      <c r="BJ17" s="144"/>
      <c r="BK17" s="144"/>
    </row>
    <row r="18" spans="1:63" ht="15" x14ac:dyDescent="0.25">
      <c r="A18" s="139" t="s">
        <v>133</v>
      </c>
      <c r="B18" s="139"/>
      <c r="C18" s="139"/>
      <c r="D18" s="139"/>
      <c r="E18" s="140"/>
      <c r="F18" s="139"/>
      <c r="G18" s="139"/>
      <c r="H18" s="139"/>
      <c r="I18" s="140"/>
      <c r="J18" s="139">
        <v>1</v>
      </c>
      <c r="K18" s="139">
        <v>1</v>
      </c>
      <c r="L18" s="139">
        <v>1</v>
      </c>
      <c r="M18" s="202">
        <v>31640500</v>
      </c>
      <c r="N18" s="139">
        <v>1</v>
      </c>
      <c r="O18" s="139">
        <v>1</v>
      </c>
      <c r="P18" s="139">
        <v>1</v>
      </c>
      <c r="Q18" s="140"/>
      <c r="R18" s="141">
        <v>1</v>
      </c>
      <c r="S18" s="142">
        <f t="shared" si="1"/>
        <v>31640500</v>
      </c>
      <c r="T18" s="143"/>
      <c r="U18" s="143"/>
      <c r="V18" s="143"/>
      <c r="W18" s="143"/>
      <c r="X18" s="143"/>
      <c r="Y18" s="144"/>
      <c r="Z18" s="144"/>
      <c r="AA18" s="144"/>
      <c r="AB18" s="144"/>
      <c r="AC18" s="144"/>
      <c r="AD18" s="144"/>
      <c r="AE18" s="144"/>
      <c r="AG18" s="139" t="s">
        <v>133</v>
      </c>
      <c r="AH18" s="139"/>
      <c r="AI18" s="139"/>
      <c r="AJ18" s="139"/>
      <c r="AK18" s="140"/>
      <c r="AL18" s="139"/>
      <c r="AM18" s="139"/>
      <c r="AN18" s="139"/>
      <c r="AO18" s="140"/>
      <c r="AP18" s="139"/>
      <c r="AQ18" s="139"/>
      <c r="AR18" s="139"/>
      <c r="AS18" s="140"/>
      <c r="AT18" s="139"/>
      <c r="AU18" s="139"/>
      <c r="AV18" s="139"/>
      <c r="AW18" s="140"/>
      <c r="AX18" s="141">
        <f t="shared" si="0"/>
        <v>0</v>
      </c>
      <c r="AY18" s="142">
        <f t="shared" si="2"/>
        <v>0</v>
      </c>
      <c r="AZ18" s="144"/>
      <c r="BA18" s="144"/>
      <c r="BB18" s="144"/>
      <c r="BC18" s="144"/>
      <c r="BD18" s="144"/>
      <c r="BE18" s="144"/>
      <c r="BF18" s="144"/>
      <c r="BG18" s="144"/>
      <c r="BH18" s="144"/>
      <c r="BI18" s="144"/>
      <c r="BJ18" s="144"/>
      <c r="BK18" s="144"/>
    </row>
    <row r="19" spans="1:63" ht="15" x14ac:dyDescent="0.25">
      <c r="A19" s="139" t="s">
        <v>134</v>
      </c>
      <c r="B19" s="139"/>
      <c r="C19" s="139"/>
      <c r="D19" s="139"/>
      <c r="E19" s="140"/>
      <c r="F19" s="139"/>
      <c r="G19" s="139"/>
      <c r="H19" s="139"/>
      <c r="I19" s="140"/>
      <c r="J19" s="139">
        <v>1</v>
      </c>
      <c r="K19" s="139">
        <v>1</v>
      </c>
      <c r="L19" s="139">
        <v>1</v>
      </c>
      <c r="M19" s="202">
        <v>31640500</v>
      </c>
      <c r="N19" s="139">
        <v>1</v>
      </c>
      <c r="O19" s="139">
        <v>1</v>
      </c>
      <c r="P19" s="139">
        <v>1</v>
      </c>
      <c r="Q19" s="140"/>
      <c r="R19" s="141">
        <v>1</v>
      </c>
      <c r="S19" s="142">
        <f t="shared" si="1"/>
        <v>31640500</v>
      </c>
      <c r="T19" s="143"/>
      <c r="U19" s="143"/>
      <c r="V19" s="143"/>
      <c r="W19" s="143"/>
      <c r="X19" s="143"/>
      <c r="Y19" s="144"/>
      <c r="Z19" s="144"/>
      <c r="AA19" s="144"/>
      <c r="AB19" s="144"/>
      <c r="AC19" s="144"/>
      <c r="AD19" s="144"/>
      <c r="AE19" s="144"/>
      <c r="AG19" s="139" t="s">
        <v>134</v>
      </c>
      <c r="AH19" s="139"/>
      <c r="AI19" s="139"/>
      <c r="AJ19" s="139"/>
      <c r="AK19" s="140"/>
      <c r="AL19" s="139"/>
      <c r="AM19" s="139"/>
      <c r="AN19" s="139"/>
      <c r="AO19" s="140"/>
      <c r="AP19" s="139"/>
      <c r="AQ19" s="139"/>
      <c r="AR19" s="139"/>
      <c r="AS19" s="140"/>
      <c r="AT19" s="139"/>
      <c r="AU19" s="139"/>
      <c r="AV19" s="139"/>
      <c r="AW19" s="140"/>
      <c r="AX19" s="141">
        <f t="shared" si="0"/>
        <v>0</v>
      </c>
      <c r="AY19" s="142">
        <f t="shared" si="2"/>
        <v>0</v>
      </c>
      <c r="AZ19" s="144"/>
      <c r="BA19" s="144"/>
      <c r="BB19" s="144"/>
      <c r="BC19" s="144"/>
      <c r="BD19" s="144"/>
      <c r="BE19" s="144"/>
      <c r="BF19" s="144"/>
      <c r="BG19" s="144"/>
      <c r="BH19" s="144"/>
      <c r="BI19" s="139"/>
      <c r="BJ19" s="139"/>
      <c r="BK19" s="139"/>
    </row>
    <row r="20" spans="1:63" ht="15" x14ac:dyDescent="0.25">
      <c r="A20" s="139" t="s">
        <v>135</v>
      </c>
      <c r="B20" s="139"/>
      <c r="C20" s="139"/>
      <c r="D20" s="139"/>
      <c r="E20" s="140"/>
      <c r="F20" s="139"/>
      <c r="G20" s="139"/>
      <c r="H20" s="139"/>
      <c r="I20" s="140"/>
      <c r="J20" s="139">
        <v>1</v>
      </c>
      <c r="K20" s="139">
        <v>1</v>
      </c>
      <c r="L20" s="139">
        <v>1</v>
      </c>
      <c r="M20" s="202">
        <v>31640500</v>
      </c>
      <c r="N20" s="139">
        <v>1</v>
      </c>
      <c r="O20" s="139">
        <v>1</v>
      </c>
      <c r="P20" s="139">
        <v>1</v>
      </c>
      <c r="Q20" s="140"/>
      <c r="R20" s="141">
        <v>1</v>
      </c>
      <c r="S20" s="142">
        <f t="shared" si="1"/>
        <v>31640500</v>
      </c>
      <c r="T20" s="143"/>
      <c r="U20" s="143"/>
      <c r="V20" s="143"/>
      <c r="W20" s="143"/>
      <c r="X20" s="143"/>
      <c r="Y20" s="144"/>
      <c r="Z20" s="144"/>
      <c r="AA20" s="144"/>
      <c r="AB20" s="144"/>
      <c r="AC20" s="144"/>
      <c r="AD20" s="144"/>
      <c r="AE20" s="144"/>
      <c r="AG20" s="139" t="s">
        <v>135</v>
      </c>
      <c r="AH20" s="139"/>
      <c r="AI20" s="139"/>
      <c r="AJ20" s="139"/>
      <c r="AK20" s="140"/>
      <c r="AL20" s="139"/>
      <c r="AM20" s="139"/>
      <c r="AN20" s="139"/>
      <c r="AO20" s="140"/>
      <c r="AP20" s="139"/>
      <c r="AQ20" s="139"/>
      <c r="AR20" s="139"/>
      <c r="AS20" s="140"/>
      <c r="AT20" s="139"/>
      <c r="AU20" s="139"/>
      <c r="AV20" s="139"/>
      <c r="AW20" s="140"/>
      <c r="AX20" s="141">
        <f t="shared" si="0"/>
        <v>0</v>
      </c>
      <c r="AY20" s="142">
        <f t="shared" si="2"/>
        <v>0</v>
      </c>
      <c r="AZ20" s="144"/>
      <c r="BA20" s="144"/>
      <c r="BB20" s="144"/>
      <c r="BC20" s="144"/>
      <c r="BD20" s="144"/>
      <c r="BE20" s="144"/>
      <c r="BF20" s="144"/>
      <c r="BG20" s="144"/>
      <c r="BH20" s="144"/>
      <c r="BI20" s="139"/>
      <c r="BJ20" s="139"/>
      <c r="BK20" s="139"/>
    </row>
    <row r="21" spans="1:63" ht="15" x14ac:dyDescent="0.25">
      <c r="A21" s="139" t="s">
        <v>136</v>
      </c>
      <c r="B21" s="139"/>
      <c r="C21" s="139"/>
      <c r="D21" s="139"/>
      <c r="E21" s="140"/>
      <c r="F21" s="139"/>
      <c r="G21" s="139"/>
      <c r="H21" s="139"/>
      <c r="I21" s="140"/>
      <c r="J21" s="139">
        <v>1</v>
      </c>
      <c r="K21" s="139">
        <v>1</v>
      </c>
      <c r="L21" s="139">
        <v>1</v>
      </c>
      <c r="M21" s="202">
        <v>31640500</v>
      </c>
      <c r="N21" s="139">
        <v>1</v>
      </c>
      <c r="O21" s="139">
        <v>1</v>
      </c>
      <c r="P21" s="139">
        <v>1</v>
      </c>
      <c r="Q21" s="140"/>
      <c r="R21" s="141">
        <v>1</v>
      </c>
      <c r="S21" s="142">
        <f t="shared" si="1"/>
        <v>31640500</v>
      </c>
      <c r="T21" s="143"/>
      <c r="U21" s="143"/>
      <c r="V21" s="143"/>
      <c r="W21" s="143"/>
      <c r="X21" s="143"/>
      <c r="Y21" s="144"/>
      <c r="Z21" s="144"/>
      <c r="AA21" s="144"/>
      <c r="AB21" s="144"/>
      <c r="AC21" s="144"/>
      <c r="AD21" s="144"/>
      <c r="AE21" s="144"/>
      <c r="AG21" s="139" t="s">
        <v>136</v>
      </c>
      <c r="AH21" s="139"/>
      <c r="AI21" s="139"/>
      <c r="AJ21" s="139"/>
      <c r="AK21" s="140"/>
      <c r="AL21" s="139"/>
      <c r="AM21" s="139"/>
      <c r="AN21" s="139"/>
      <c r="AO21" s="140"/>
      <c r="AP21" s="139"/>
      <c r="AQ21" s="139"/>
      <c r="AR21" s="139"/>
      <c r="AS21" s="140"/>
      <c r="AT21" s="139"/>
      <c r="AU21" s="139"/>
      <c r="AV21" s="139"/>
      <c r="AW21" s="140"/>
      <c r="AX21" s="141">
        <f t="shared" si="0"/>
        <v>0</v>
      </c>
      <c r="AY21" s="142">
        <f t="shared" si="2"/>
        <v>0</v>
      </c>
      <c r="AZ21" s="144"/>
      <c r="BA21" s="144"/>
      <c r="BB21" s="144"/>
      <c r="BC21" s="144"/>
      <c r="BD21" s="144"/>
      <c r="BE21" s="144"/>
      <c r="BF21" s="144"/>
      <c r="BG21" s="144"/>
      <c r="BH21" s="144"/>
      <c r="BI21" s="139"/>
      <c r="BJ21" s="139"/>
      <c r="BK21" s="139"/>
    </row>
    <row r="22" spans="1:63" ht="15" x14ac:dyDescent="0.25">
      <c r="A22" s="139" t="s">
        <v>137</v>
      </c>
      <c r="B22" s="139"/>
      <c r="C22" s="139"/>
      <c r="D22" s="139"/>
      <c r="E22" s="140"/>
      <c r="F22" s="139"/>
      <c r="G22" s="139"/>
      <c r="H22" s="139"/>
      <c r="I22" s="140"/>
      <c r="J22" s="139">
        <v>1</v>
      </c>
      <c r="K22" s="139">
        <v>1</v>
      </c>
      <c r="L22" s="139">
        <v>1</v>
      </c>
      <c r="M22" s="202">
        <v>31640500</v>
      </c>
      <c r="N22" s="139">
        <v>1</v>
      </c>
      <c r="O22" s="139">
        <v>1</v>
      </c>
      <c r="P22" s="139">
        <v>1</v>
      </c>
      <c r="Q22" s="140"/>
      <c r="R22" s="141">
        <v>1</v>
      </c>
      <c r="S22" s="142">
        <f t="shared" si="1"/>
        <v>31640500</v>
      </c>
      <c r="T22" s="143"/>
      <c r="U22" s="143"/>
      <c r="V22" s="143"/>
      <c r="W22" s="143"/>
      <c r="X22" s="143"/>
      <c r="Y22" s="144"/>
      <c r="Z22" s="144"/>
      <c r="AA22" s="144"/>
      <c r="AB22" s="144"/>
      <c r="AC22" s="144"/>
      <c r="AD22" s="144"/>
      <c r="AE22" s="144"/>
      <c r="AG22" s="139" t="s">
        <v>137</v>
      </c>
      <c r="AH22" s="139"/>
      <c r="AI22" s="139"/>
      <c r="AJ22" s="139"/>
      <c r="AK22" s="140"/>
      <c r="AL22" s="139"/>
      <c r="AM22" s="139"/>
      <c r="AN22" s="139"/>
      <c r="AO22" s="140"/>
      <c r="AP22" s="139"/>
      <c r="AQ22" s="139"/>
      <c r="AR22" s="139"/>
      <c r="AS22" s="140"/>
      <c r="AT22" s="139"/>
      <c r="AU22" s="139"/>
      <c r="AV22" s="139"/>
      <c r="AW22" s="140"/>
      <c r="AX22" s="141">
        <f t="shared" si="0"/>
        <v>0</v>
      </c>
      <c r="AY22" s="142">
        <f t="shared" si="2"/>
        <v>0</v>
      </c>
      <c r="AZ22" s="144"/>
      <c r="BA22" s="144"/>
      <c r="BB22" s="144"/>
      <c r="BC22" s="144"/>
      <c r="BD22" s="144"/>
      <c r="BE22" s="144"/>
      <c r="BF22" s="144"/>
      <c r="BG22" s="144"/>
      <c r="BH22" s="144"/>
      <c r="BI22" s="144"/>
      <c r="BJ22" s="144"/>
      <c r="BK22" s="144"/>
    </row>
    <row r="23" spans="1:63" ht="15" x14ac:dyDescent="0.25">
      <c r="A23" s="139" t="s">
        <v>138</v>
      </c>
      <c r="B23" s="139"/>
      <c r="C23" s="139"/>
      <c r="D23" s="139"/>
      <c r="E23" s="140"/>
      <c r="F23" s="139"/>
      <c r="G23" s="139"/>
      <c r="H23" s="139"/>
      <c r="I23" s="140"/>
      <c r="J23" s="139">
        <v>1</v>
      </c>
      <c r="K23" s="139">
        <v>1</v>
      </c>
      <c r="L23" s="139">
        <v>1</v>
      </c>
      <c r="M23" s="202">
        <v>31640500</v>
      </c>
      <c r="N23" s="139">
        <v>1</v>
      </c>
      <c r="O23" s="139">
        <v>1</v>
      </c>
      <c r="P23" s="139">
        <v>1</v>
      </c>
      <c r="Q23" s="140"/>
      <c r="R23" s="141">
        <v>1</v>
      </c>
      <c r="S23" s="142">
        <f t="shared" si="1"/>
        <v>31640500</v>
      </c>
      <c r="T23" s="143"/>
      <c r="U23" s="143"/>
      <c r="V23" s="143"/>
      <c r="W23" s="143"/>
      <c r="X23" s="143"/>
      <c r="Y23" s="144"/>
      <c r="Z23" s="144"/>
      <c r="AA23" s="144"/>
      <c r="AB23" s="144"/>
      <c r="AC23" s="144"/>
      <c r="AD23" s="144"/>
      <c r="AE23" s="144"/>
      <c r="AG23" s="139" t="s">
        <v>138</v>
      </c>
      <c r="AH23" s="139"/>
      <c r="AI23" s="139"/>
      <c r="AJ23" s="139"/>
      <c r="AK23" s="140"/>
      <c r="AL23" s="139"/>
      <c r="AM23" s="139"/>
      <c r="AN23" s="139"/>
      <c r="AO23" s="140"/>
      <c r="AP23" s="139"/>
      <c r="AQ23" s="139"/>
      <c r="AR23" s="139"/>
      <c r="AS23" s="140"/>
      <c r="AT23" s="139"/>
      <c r="AU23" s="139"/>
      <c r="AV23" s="139"/>
      <c r="AW23" s="140"/>
      <c r="AX23" s="141">
        <f t="shared" si="0"/>
        <v>0</v>
      </c>
      <c r="AY23" s="142">
        <f t="shared" si="2"/>
        <v>0</v>
      </c>
      <c r="AZ23" s="144"/>
      <c r="BA23" s="144"/>
      <c r="BB23" s="144"/>
      <c r="BC23" s="144"/>
      <c r="BD23" s="144"/>
      <c r="BE23" s="144"/>
      <c r="BF23" s="144"/>
      <c r="BG23" s="144"/>
      <c r="BH23" s="144"/>
      <c r="BI23" s="144"/>
      <c r="BJ23" s="144"/>
      <c r="BK23" s="144"/>
    </row>
    <row r="24" spans="1:63" ht="15" x14ac:dyDescent="0.25">
      <c r="A24" s="139" t="s">
        <v>139</v>
      </c>
      <c r="B24" s="139"/>
      <c r="C24" s="139"/>
      <c r="D24" s="139"/>
      <c r="E24" s="140"/>
      <c r="F24" s="139"/>
      <c r="G24" s="139"/>
      <c r="H24" s="139"/>
      <c r="I24" s="140"/>
      <c r="J24" s="139">
        <v>1</v>
      </c>
      <c r="K24" s="139">
        <v>1</v>
      </c>
      <c r="L24" s="139">
        <v>1</v>
      </c>
      <c r="M24" s="202">
        <v>31640500</v>
      </c>
      <c r="N24" s="139">
        <v>1</v>
      </c>
      <c r="O24" s="139">
        <v>1</v>
      </c>
      <c r="P24" s="139">
        <v>1</v>
      </c>
      <c r="Q24" s="140"/>
      <c r="R24" s="141">
        <v>1</v>
      </c>
      <c r="S24" s="142">
        <f t="shared" si="1"/>
        <v>31640500</v>
      </c>
      <c r="T24" s="143"/>
      <c r="U24" s="143"/>
      <c r="V24" s="143"/>
      <c r="W24" s="143"/>
      <c r="X24" s="143"/>
      <c r="Y24" s="144"/>
      <c r="Z24" s="144"/>
      <c r="AA24" s="144"/>
      <c r="AB24" s="144"/>
      <c r="AC24" s="144"/>
      <c r="AD24" s="144"/>
      <c r="AE24" s="144"/>
      <c r="AG24" s="139" t="s">
        <v>139</v>
      </c>
      <c r="AH24" s="139"/>
      <c r="AI24" s="139"/>
      <c r="AJ24" s="139"/>
      <c r="AK24" s="140"/>
      <c r="AL24" s="139"/>
      <c r="AM24" s="139"/>
      <c r="AN24" s="139"/>
      <c r="AO24" s="140"/>
      <c r="AP24" s="139"/>
      <c r="AQ24" s="139"/>
      <c r="AR24" s="139"/>
      <c r="AS24" s="140"/>
      <c r="AT24" s="139"/>
      <c r="AU24" s="139"/>
      <c r="AV24" s="139"/>
      <c r="AW24" s="140"/>
      <c r="AX24" s="141">
        <f t="shared" si="0"/>
        <v>0</v>
      </c>
      <c r="AY24" s="142">
        <f t="shared" si="2"/>
        <v>0</v>
      </c>
      <c r="AZ24" s="144"/>
      <c r="BA24" s="144"/>
      <c r="BB24" s="144"/>
      <c r="BC24" s="144"/>
      <c r="BD24" s="144"/>
      <c r="BE24" s="144"/>
      <c r="BF24" s="144"/>
      <c r="BG24" s="144"/>
      <c r="BH24" s="144"/>
      <c r="BI24" s="144"/>
      <c r="BJ24" s="144"/>
      <c r="BK24" s="144"/>
    </row>
    <row r="25" spans="1:63" ht="15" x14ac:dyDescent="0.25">
      <c r="A25" s="139" t="s">
        <v>140</v>
      </c>
      <c r="B25" s="139"/>
      <c r="C25" s="139"/>
      <c r="D25" s="139"/>
      <c r="E25" s="140"/>
      <c r="F25" s="139"/>
      <c r="G25" s="139"/>
      <c r="H25" s="139"/>
      <c r="I25" s="140"/>
      <c r="J25" s="139">
        <v>1</v>
      </c>
      <c r="K25" s="139">
        <v>1</v>
      </c>
      <c r="L25" s="139">
        <v>1</v>
      </c>
      <c r="M25" s="202">
        <v>31640500</v>
      </c>
      <c r="N25" s="139">
        <v>1</v>
      </c>
      <c r="O25" s="139">
        <v>1</v>
      </c>
      <c r="P25" s="139">
        <v>1</v>
      </c>
      <c r="Q25" s="140"/>
      <c r="R25" s="141">
        <v>1</v>
      </c>
      <c r="S25" s="142">
        <f t="shared" si="1"/>
        <v>31640500</v>
      </c>
      <c r="T25" s="143"/>
      <c r="U25" s="143"/>
      <c r="V25" s="143"/>
      <c r="W25" s="143"/>
      <c r="X25" s="143"/>
      <c r="Y25" s="144"/>
      <c r="Z25" s="144"/>
      <c r="AA25" s="144"/>
      <c r="AB25" s="144"/>
      <c r="AC25" s="144"/>
      <c r="AD25" s="144"/>
      <c r="AE25" s="144"/>
      <c r="AG25" s="139" t="s">
        <v>140</v>
      </c>
      <c r="AH25" s="139"/>
      <c r="AI25" s="139"/>
      <c r="AJ25" s="139"/>
      <c r="AK25" s="140"/>
      <c r="AL25" s="139"/>
      <c r="AM25" s="139"/>
      <c r="AN25" s="139"/>
      <c r="AO25" s="140"/>
      <c r="AP25" s="139"/>
      <c r="AQ25" s="139"/>
      <c r="AR25" s="139"/>
      <c r="AS25" s="140"/>
      <c r="AT25" s="139"/>
      <c r="AU25" s="139"/>
      <c r="AV25" s="139"/>
      <c r="AW25" s="140"/>
      <c r="AX25" s="141">
        <f t="shared" si="0"/>
        <v>0</v>
      </c>
      <c r="AY25" s="142">
        <f t="shared" si="2"/>
        <v>0</v>
      </c>
      <c r="AZ25" s="144"/>
      <c r="BA25" s="144"/>
      <c r="BB25" s="144"/>
      <c r="BC25" s="144"/>
      <c r="BD25" s="144"/>
      <c r="BE25" s="144"/>
      <c r="BF25" s="144"/>
      <c r="BG25" s="144"/>
      <c r="BH25" s="144"/>
      <c r="BI25" s="144"/>
      <c r="BJ25" s="144"/>
      <c r="BK25" s="144"/>
    </row>
    <row r="26" spans="1:63" ht="15" x14ac:dyDescent="0.25">
      <c r="A26" s="139" t="s">
        <v>141</v>
      </c>
      <c r="B26" s="139"/>
      <c r="C26" s="139"/>
      <c r="D26" s="139"/>
      <c r="E26" s="140"/>
      <c r="F26" s="139"/>
      <c r="G26" s="139"/>
      <c r="H26" s="139"/>
      <c r="I26" s="140"/>
      <c r="J26" s="139">
        <v>1</v>
      </c>
      <c r="K26" s="139">
        <v>1</v>
      </c>
      <c r="L26" s="139">
        <v>1</v>
      </c>
      <c r="M26" s="202">
        <v>31640500</v>
      </c>
      <c r="N26" s="139">
        <v>1</v>
      </c>
      <c r="O26" s="139">
        <v>1</v>
      </c>
      <c r="P26" s="139">
        <v>1</v>
      </c>
      <c r="Q26" s="140"/>
      <c r="R26" s="141">
        <v>1</v>
      </c>
      <c r="S26" s="142">
        <f t="shared" si="1"/>
        <v>31640500</v>
      </c>
      <c r="T26" s="143"/>
      <c r="U26" s="143"/>
      <c r="V26" s="143"/>
      <c r="W26" s="143"/>
      <c r="X26" s="143"/>
      <c r="Y26" s="144"/>
      <c r="Z26" s="144"/>
      <c r="AA26" s="144"/>
      <c r="AB26" s="144"/>
      <c r="AC26" s="144"/>
      <c r="AD26" s="144"/>
      <c r="AE26" s="144"/>
      <c r="AG26" s="139" t="s">
        <v>141</v>
      </c>
      <c r="AH26" s="139"/>
      <c r="AI26" s="139"/>
      <c r="AJ26" s="139"/>
      <c r="AK26" s="140"/>
      <c r="AL26" s="139"/>
      <c r="AM26" s="139"/>
      <c r="AN26" s="139"/>
      <c r="AO26" s="140"/>
      <c r="AP26" s="139"/>
      <c r="AQ26" s="139"/>
      <c r="AR26" s="139"/>
      <c r="AS26" s="140"/>
      <c r="AT26" s="139"/>
      <c r="AU26" s="139"/>
      <c r="AV26" s="139"/>
      <c r="AW26" s="140"/>
      <c r="AX26" s="141">
        <f t="shared" si="0"/>
        <v>0</v>
      </c>
      <c r="AY26" s="142">
        <f t="shared" si="2"/>
        <v>0</v>
      </c>
      <c r="AZ26" s="144"/>
      <c r="BA26" s="144"/>
      <c r="BB26" s="144"/>
      <c r="BC26" s="144"/>
      <c r="BD26" s="144"/>
      <c r="BE26" s="144"/>
      <c r="BF26" s="144"/>
      <c r="BG26" s="144"/>
      <c r="BH26" s="144"/>
      <c r="BI26" s="144"/>
      <c r="BJ26" s="144"/>
      <c r="BK26" s="144"/>
    </row>
    <row r="27" spans="1:63" ht="15" x14ac:dyDescent="0.25">
      <c r="A27" s="139" t="s">
        <v>142</v>
      </c>
      <c r="B27" s="139"/>
      <c r="C27" s="139"/>
      <c r="D27" s="139"/>
      <c r="E27" s="140"/>
      <c r="F27" s="139"/>
      <c r="G27" s="139"/>
      <c r="H27" s="139"/>
      <c r="I27" s="140"/>
      <c r="J27" s="139">
        <v>1</v>
      </c>
      <c r="K27" s="139">
        <v>1</v>
      </c>
      <c r="L27" s="139">
        <v>1</v>
      </c>
      <c r="M27" s="202">
        <v>31640500</v>
      </c>
      <c r="N27" s="139">
        <v>1</v>
      </c>
      <c r="O27" s="139">
        <v>1</v>
      </c>
      <c r="P27" s="139">
        <v>1</v>
      </c>
      <c r="Q27" s="140"/>
      <c r="R27" s="141">
        <v>1</v>
      </c>
      <c r="S27" s="142">
        <f t="shared" si="1"/>
        <v>31640500</v>
      </c>
      <c r="T27" s="143"/>
      <c r="U27" s="143"/>
      <c r="V27" s="143"/>
      <c r="W27" s="143"/>
      <c r="X27" s="143"/>
      <c r="Y27" s="144"/>
      <c r="Z27" s="144"/>
      <c r="AA27" s="144"/>
      <c r="AB27" s="144"/>
      <c r="AC27" s="144"/>
      <c r="AD27" s="144"/>
      <c r="AE27" s="144"/>
      <c r="AG27" s="139" t="s">
        <v>142</v>
      </c>
      <c r="AH27" s="139"/>
      <c r="AI27" s="139"/>
      <c r="AJ27" s="139"/>
      <c r="AK27" s="140"/>
      <c r="AL27" s="139"/>
      <c r="AM27" s="139"/>
      <c r="AN27" s="139"/>
      <c r="AO27" s="140"/>
      <c r="AP27" s="139"/>
      <c r="AQ27" s="139"/>
      <c r="AR27" s="139"/>
      <c r="AS27" s="140"/>
      <c r="AT27" s="139"/>
      <c r="AU27" s="139"/>
      <c r="AV27" s="139"/>
      <c r="AW27" s="140"/>
      <c r="AX27" s="141">
        <f t="shared" si="0"/>
        <v>0</v>
      </c>
      <c r="AY27" s="142">
        <f t="shared" si="2"/>
        <v>0</v>
      </c>
      <c r="AZ27" s="144"/>
      <c r="BA27" s="144"/>
      <c r="BB27" s="144"/>
      <c r="BC27" s="144"/>
      <c r="BD27" s="144"/>
      <c r="BE27" s="144"/>
      <c r="BF27" s="144"/>
      <c r="BG27" s="144"/>
      <c r="BH27" s="144"/>
      <c r="BI27" s="144"/>
      <c r="BJ27" s="144"/>
      <c r="BK27" s="144"/>
    </row>
    <row r="28" spans="1:63" ht="15" x14ac:dyDescent="0.25">
      <c r="A28" s="139" t="s">
        <v>143</v>
      </c>
      <c r="B28" s="139"/>
      <c r="C28" s="139"/>
      <c r="D28" s="139"/>
      <c r="E28" s="140"/>
      <c r="F28" s="139"/>
      <c r="G28" s="139"/>
      <c r="H28" s="139"/>
      <c r="I28" s="140"/>
      <c r="J28" s="139">
        <v>1</v>
      </c>
      <c r="K28" s="139">
        <v>1</v>
      </c>
      <c r="L28" s="139">
        <v>1</v>
      </c>
      <c r="M28" s="202">
        <v>31640500</v>
      </c>
      <c r="N28" s="139">
        <v>1</v>
      </c>
      <c r="O28" s="139">
        <v>1</v>
      </c>
      <c r="P28" s="139">
        <v>1</v>
      </c>
      <c r="Q28" s="140"/>
      <c r="R28" s="141">
        <v>1</v>
      </c>
      <c r="S28" s="142">
        <f t="shared" si="1"/>
        <v>31640500</v>
      </c>
      <c r="T28" s="143"/>
      <c r="U28" s="143"/>
      <c r="V28" s="143"/>
      <c r="W28" s="143"/>
      <c r="X28" s="143"/>
      <c r="Y28" s="144"/>
      <c r="Z28" s="144"/>
      <c r="AA28" s="144"/>
      <c r="AB28" s="144"/>
      <c r="AC28" s="144"/>
      <c r="AD28" s="144"/>
      <c r="AE28" s="144"/>
      <c r="AG28" s="139" t="s">
        <v>143</v>
      </c>
      <c r="AH28" s="139"/>
      <c r="AI28" s="139"/>
      <c r="AJ28" s="139"/>
      <c r="AK28" s="140"/>
      <c r="AL28" s="139"/>
      <c r="AM28" s="139"/>
      <c r="AN28" s="139"/>
      <c r="AO28" s="140"/>
      <c r="AP28" s="139"/>
      <c r="AQ28" s="139"/>
      <c r="AR28" s="139"/>
      <c r="AS28" s="140"/>
      <c r="AT28" s="139"/>
      <c r="AU28" s="139"/>
      <c r="AV28" s="139"/>
      <c r="AW28" s="140"/>
      <c r="AX28" s="141">
        <f t="shared" si="0"/>
        <v>0</v>
      </c>
      <c r="AY28" s="142">
        <f t="shared" si="2"/>
        <v>0</v>
      </c>
      <c r="AZ28" s="144"/>
      <c r="BA28" s="144"/>
      <c r="BB28" s="144"/>
      <c r="BC28" s="144"/>
      <c r="BD28" s="144"/>
      <c r="BE28" s="144"/>
      <c r="BF28" s="144"/>
      <c r="BG28" s="144"/>
      <c r="BH28" s="144"/>
      <c r="BI28" s="144"/>
      <c r="BJ28" s="144"/>
      <c r="BK28" s="144"/>
    </row>
    <row r="29" spans="1:63" ht="15" x14ac:dyDescent="0.25">
      <c r="A29" s="139" t="s">
        <v>144</v>
      </c>
      <c r="B29" s="139"/>
      <c r="C29" s="139"/>
      <c r="D29" s="139"/>
      <c r="E29" s="140"/>
      <c r="F29" s="139"/>
      <c r="G29" s="139"/>
      <c r="H29" s="139"/>
      <c r="I29" s="140"/>
      <c r="J29" s="139">
        <v>1</v>
      </c>
      <c r="K29" s="139">
        <v>1</v>
      </c>
      <c r="L29" s="139">
        <v>1</v>
      </c>
      <c r="M29" s="202">
        <v>31640500</v>
      </c>
      <c r="N29" s="139">
        <v>1</v>
      </c>
      <c r="O29" s="139">
        <v>1</v>
      </c>
      <c r="P29" s="139">
        <v>1</v>
      </c>
      <c r="Q29" s="140"/>
      <c r="R29" s="141">
        <v>1</v>
      </c>
      <c r="S29" s="142">
        <f t="shared" si="1"/>
        <v>31640500</v>
      </c>
      <c r="T29" s="143"/>
      <c r="U29" s="143"/>
      <c r="V29" s="143"/>
      <c r="W29" s="143"/>
      <c r="X29" s="143"/>
      <c r="Y29" s="144"/>
      <c r="Z29" s="144"/>
      <c r="AA29" s="144"/>
      <c r="AB29" s="144"/>
      <c r="AC29" s="144"/>
      <c r="AD29" s="144"/>
      <c r="AE29" s="144"/>
      <c r="AG29" s="139" t="s">
        <v>144</v>
      </c>
      <c r="AH29" s="139"/>
      <c r="AI29" s="139"/>
      <c r="AJ29" s="139"/>
      <c r="AK29" s="140"/>
      <c r="AL29" s="139"/>
      <c r="AM29" s="139"/>
      <c r="AN29" s="139"/>
      <c r="AO29" s="140"/>
      <c r="AP29" s="139"/>
      <c r="AQ29" s="139"/>
      <c r="AR29" s="139"/>
      <c r="AS29" s="140"/>
      <c r="AT29" s="139"/>
      <c r="AU29" s="139"/>
      <c r="AV29" s="139"/>
      <c r="AW29" s="140"/>
      <c r="AX29" s="141">
        <f t="shared" si="0"/>
        <v>0</v>
      </c>
      <c r="AY29" s="142">
        <f t="shared" si="2"/>
        <v>0</v>
      </c>
      <c r="AZ29" s="144"/>
      <c r="BA29" s="144"/>
      <c r="BB29" s="144"/>
      <c r="BC29" s="144"/>
      <c r="BD29" s="144"/>
      <c r="BE29" s="144"/>
      <c r="BF29" s="144"/>
      <c r="BG29" s="144"/>
      <c r="BH29" s="144"/>
      <c r="BI29" s="144"/>
      <c r="BJ29" s="144"/>
      <c r="BK29" s="144"/>
    </row>
    <row r="30" spans="1:63" ht="15" x14ac:dyDescent="0.25">
      <c r="A30" s="139" t="s">
        <v>145</v>
      </c>
      <c r="B30" s="139"/>
      <c r="C30" s="139"/>
      <c r="D30" s="139"/>
      <c r="E30" s="140"/>
      <c r="F30" s="139"/>
      <c r="G30" s="139"/>
      <c r="H30" s="139"/>
      <c r="I30" s="140"/>
      <c r="J30" s="139">
        <v>1</v>
      </c>
      <c r="K30" s="139">
        <v>1</v>
      </c>
      <c r="L30" s="139">
        <v>1</v>
      </c>
      <c r="M30" s="202">
        <v>31640500</v>
      </c>
      <c r="N30" s="139">
        <v>1</v>
      </c>
      <c r="O30" s="139">
        <v>1</v>
      </c>
      <c r="P30" s="139">
        <v>1</v>
      </c>
      <c r="Q30" s="140"/>
      <c r="R30" s="141">
        <v>1</v>
      </c>
      <c r="S30" s="142">
        <f t="shared" si="1"/>
        <v>31640500</v>
      </c>
      <c r="T30" s="143"/>
      <c r="U30" s="143"/>
      <c r="V30" s="143"/>
      <c r="W30" s="143"/>
      <c r="X30" s="143"/>
      <c r="Y30" s="144"/>
      <c r="Z30" s="144"/>
      <c r="AA30" s="144"/>
      <c r="AB30" s="144"/>
      <c r="AC30" s="144"/>
      <c r="AD30" s="144"/>
      <c r="AE30" s="144"/>
      <c r="AG30" s="139" t="s">
        <v>145</v>
      </c>
      <c r="AH30" s="139"/>
      <c r="AI30" s="139"/>
      <c r="AJ30" s="139"/>
      <c r="AK30" s="140"/>
      <c r="AL30" s="139"/>
      <c r="AM30" s="139"/>
      <c r="AN30" s="139"/>
      <c r="AO30" s="140"/>
      <c r="AP30" s="139"/>
      <c r="AQ30" s="139"/>
      <c r="AR30" s="139"/>
      <c r="AS30" s="140"/>
      <c r="AT30" s="139"/>
      <c r="AU30" s="139"/>
      <c r="AV30" s="139"/>
      <c r="AW30" s="140"/>
      <c r="AX30" s="141">
        <f t="shared" si="0"/>
        <v>0</v>
      </c>
      <c r="AY30" s="142">
        <f t="shared" si="2"/>
        <v>0</v>
      </c>
      <c r="AZ30" s="144"/>
      <c r="BA30" s="144"/>
      <c r="BB30" s="144"/>
      <c r="BC30" s="144"/>
      <c r="BD30" s="144"/>
      <c r="BE30" s="144"/>
      <c r="BF30" s="144"/>
      <c r="BG30" s="144"/>
      <c r="BH30" s="144"/>
      <c r="BI30" s="144"/>
      <c r="BJ30" s="144"/>
      <c r="BK30" s="144"/>
    </row>
    <row r="31" spans="1:63" ht="15" x14ac:dyDescent="0.25">
      <c r="A31" s="139" t="s">
        <v>146</v>
      </c>
      <c r="B31" s="139"/>
      <c r="C31" s="139"/>
      <c r="D31" s="139"/>
      <c r="E31" s="140"/>
      <c r="F31" s="139"/>
      <c r="G31" s="139"/>
      <c r="H31" s="139"/>
      <c r="I31" s="140"/>
      <c r="J31" s="139">
        <v>1</v>
      </c>
      <c r="K31" s="139">
        <v>1</v>
      </c>
      <c r="L31" s="139">
        <v>1</v>
      </c>
      <c r="M31" s="202">
        <v>31640500</v>
      </c>
      <c r="N31" s="139">
        <v>1</v>
      </c>
      <c r="O31" s="139">
        <v>1</v>
      </c>
      <c r="P31" s="139">
        <v>1</v>
      </c>
      <c r="Q31" s="140"/>
      <c r="R31" s="141">
        <v>1</v>
      </c>
      <c r="S31" s="142">
        <f t="shared" si="1"/>
        <v>31640500</v>
      </c>
      <c r="T31" s="143"/>
      <c r="U31" s="143"/>
      <c r="V31" s="143"/>
      <c r="W31" s="143"/>
      <c r="X31" s="143"/>
      <c r="Y31" s="144"/>
      <c r="Z31" s="144"/>
      <c r="AA31" s="144"/>
      <c r="AB31" s="144"/>
      <c r="AC31" s="144"/>
      <c r="AD31" s="144"/>
      <c r="AE31" s="144"/>
      <c r="AG31" s="139" t="s">
        <v>146</v>
      </c>
      <c r="AH31" s="139"/>
      <c r="AI31" s="139"/>
      <c r="AJ31" s="139"/>
      <c r="AK31" s="140"/>
      <c r="AL31" s="139"/>
      <c r="AM31" s="139"/>
      <c r="AN31" s="139"/>
      <c r="AO31" s="140"/>
      <c r="AP31" s="139"/>
      <c r="AQ31" s="139"/>
      <c r="AR31" s="139"/>
      <c r="AS31" s="140"/>
      <c r="AT31" s="139"/>
      <c r="AU31" s="139"/>
      <c r="AV31" s="139"/>
      <c r="AW31" s="140"/>
      <c r="AX31" s="141">
        <f t="shared" si="0"/>
        <v>0</v>
      </c>
      <c r="AY31" s="142">
        <f t="shared" si="2"/>
        <v>0</v>
      </c>
      <c r="AZ31" s="144"/>
      <c r="BA31" s="144"/>
      <c r="BB31" s="144"/>
      <c r="BC31" s="144"/>
      <c r="BD31" s="144"/>
      <c r="BE31" s="144"/>
      <c r="BF31" s="144"/>
      <c r="BG31" s="144"/>
      <c r="BH31" s="144"/>
      <c r="BI31" s="144"/>
      <c r="BJ31" s="144"/>
      <c r="BK31" s="144"/>
    </row>
    <row r="32" spans="1:63" ht="15" x14ac:dyDescent="0.25">
      <c r="A32" s="146" t="s">
        <v>147</v>
      </c>
      <c r="B32" s="147">
        <f>SUM(B11:B31)</f>
        <v>0</v>
      </c>
      <c r="C32" s="147">
        <f t="shared" ref="C32:AE32" si="3">SUM(C11:C31)</f>
        <v>0</v>
      </c>
      <c r="D32" s="147">
        <f t="shared" si="3"/>
        <v>0</v>
      </c>
      <c r="E32" s="148">
        <f>SUM(E11:E31)</f>
        <v>0</v>
      </c>
      <c r="F32" s="147">
        <f t="shared" si="3"/>
        <v>0</v>
      </c>
      <c r="G32" s="147">
        <f t="shared" si="3"/>
        <v>0</v>
      </c>
      <c r="H32" s="147">
        <f t="shared" si="3"/>
        <v>0</v>
      </c>
      <c r="I32" s="148">
        <f>SUM(I11:I31)</f>
        <v>0</v>
      </c>
      <c r="J32" s="147">
        <f t="shared" si="3"/>
        <v>20</v>
      </c>
      <c r="K32" s="147">
        <f t="shared" si="3"/>
        <v>20</v>
      </c>
      <c r="L32" s="147">
        <f t="shared" si="3"/>
        <v>20</v>
      </c>
      <c r="M32" s="148">
        <f>SUM(M11:M31)</f>
        <v>632810000</v>
      </c>
      <c r="N32" s="147">
        <f t="shared" si="3"/>
        <v>20</v>
      </c>
      <c r="O32" s="147">
        <f t="shared" si="3"/>
        <v>20</v>
      </c>
      <c r="P32" s="147">
        <f t="shared" si="3"/>
        <v>20</v>
      </c>
      <c r="Q32" s="148">
        <f>SUM(Q11:Q31)</f>
        <v>0</v>
      </c>
      <c r="R32" s="147">
        <f t="shared" si="3"/>
        <v>20</v>
      </c>
      <c r="S32" s="142">
        <f t="shared" si="3"/>
        <v>632810000</v>
      </c>
      <c r="T32" s="147">
        <f t="shared" si="3"/>
        <v>0</v>
      </c>
      <c r="U32" s="147">
        <f t="shared" si="3"/>
        <v>0</v>
      </c>
      <c r="V32" s="147">
        <f t="shared" si="3"/>
        <v>0</v>
      </c>
      <c r="W32" s="147">
        <f t="shared" si="3"/>
        <v>0</v>
      </c>
      <c r="X32" s="147">
        <f t="shared" si="3"/>
        <v>0</v>
      </c>
      <c r="Y32" s="147">
        <f t="shared" si="3"/>
        <v>0</v>
      </c>
      <c r="Z32" s="147">
        <f t="shared" si="3"/>
        <v>0</v>
      </c>
      <c r="AA32" s="147">
        <f t="shared" si="3"/>
        <v>0</v>
      </c>
      <c r="AB32" s="147">
        <f t="shared" si="3"/>
        <v>0</v>
      </c>
      <c r="AC32" s="147">
        <f t="shared" si="3"/>
        <v>0</v>
      </c>
      <c r="AD32" s="147">
        <f t="shared" si="3"/>
        <v>0</v>
      </c>
      <c r="AE32" s="147">
        <f t="shared" si="3"/>
        <v>0</v>
      </c>
      <c r="AG32" s="146" t="s">
        <v>147</v>
      </c>
      <c r="AH32" s="147">
        <f t="shared" ref="AH32:AW32" si="4">SUM(AH11:AH31)</f>
        <v>0</v>
      </c>
      <c r="AI32" s="147">
        <f t="shared" si="4"/>
        <v>0</v>
      </c>
      <c r="AJ32" s="147">
        <f t="shared" si="4"/>
        <v>0</v>
      </c>
      <c r="AK32" s="148">
        <f t="shared" si="4"/>
        <v>0</v>
      </c>
      <c r="AL32" s="147">
        <f t="shared" si="4"/>
        <v>0</v>
      </c>
      <c r="AM32" s="147">
        <f t="shared" si="4"/>
        <v>0</v>
      </c>
      <c r="AN32" s="147">
        <f t="shared" si="4"/>
        <v>0</v>
      </c>
      <c r="AO32" s="148">
        <f t="shared" si="4"/>
        <v>0</v>
      </c>
      <c r="AP32" s="147">
        <f t="shared" si="4"/>
        <v>0</v>
      </c>
      <c r="AQ32" s="147">
        <f t="shared" si="4"/>
        <v>0</v>
      </c>
      <c r="AR32" s="147">
        <f t="shared" si="4"/>
        <v>0</v>
      </c>
      <c r="AS32" s="148">
        <f t="shared" si="4"/>
        <v>0</v>
      </c>
      <c r="AT32" s="147">
        <f t="shared" si="4"/>
        <v>0</v>
      </c>
      <c r="AU32" s="147">
        <f t="shared" si="4"/>
        <v>0</v>
      </c>
      <c r="AV32" s="147">
        <f t="shared" si="4"/>
        <v>0</v>
      </c>
      <c r="AW32" s="148">
        <f t="shared" si="4"/>
        <v>0</v>
      </c>
      <c r="AX32" s="149">
        <f t="shared" ref="AX32:BK32" si="5">SUM(AX11:AX31)</f>
        <v>0</v>
      </c>
      <c r="AY32" s="150">
        <f t="shared" si="5"/>
        <v>0</v>
      </c>
      <c r="AZ32" s="147">
        <f t="shared" si="5"/>
        <v>0</v>
      </c>
      <c r="BA32" s="147">
        <f t="shared" si="5"/>
        <v>0</v>
      </c>
      <c r="BB32" s="147">
        <f t="shared" si="5"/>
        <v>0</v>
      </c>
      <c r="BC32" s="147">
        <f t="shared" si="5"/>
        <v>0</v>
      </c>
      <c r="BD32" s="147">
        <f t="shared" si="5"/>
        <v>0</v>
      </c>
      <c r="BE32" s="147">
        <f t="shared" si="5"/>
        <v>0</v>
      </c>
      <c r="BF32" s="147">
        <f t="shared" si="5"/>
        <v>0</v>
      </c>
      <c r="BG32" s="147">
        <f t="shared" si="5"/>
        <v>0</v>
      </c>
      <c r="BH32" s="147">
        <f t="shared" si="5"/>
        <v>0</v>
      </c>
      <c r="BI32" s="147">
        <f t="shared" si="5"/>
        <v>0</v>
      </c>
      <c r="BJ32" s="147">
        <f t="shared" si="5"/>
        <v>0</v>
      </c>
      <c r="BK32" s="147">
        <f t="shared" si="5"/>
        <v>0</v>
      </c>
    </row>
  </sheetData>
  <mergeCells count="28">
    <mergeCell ref="P9:Q9"/>
    <mergeCell ref="B7:BK7"/>
    <mergeCell ref="T9:Y9"/>
    <mergeCell ref="AR9:AS9"/>
    <mergeCell ref="A9:A10"/>
    <mergeCell ref="D9:E9"/>
    <mergeCell ref="H9:I9"/>
    <mergeCell ref="B6:BK6"/>
    <mergeCell ref="R9:S9"/>
    <mergeCell ref="AV9:AW9"/>
    <mergeCell ref="BI4:BK4"/>
    <mergeCell ref="A4:BH4"/>
    <mergeCell ref="BF9:BK9"/>
    <mergeCell ref="AZ9:BE9"/>
    <mergeCell ref="AX9:AY9"/>
    <mergeCell ref="AG5:BK5"/>
    <mergeCell ref="A5:AE5"/>
    <mergeCell ref="AJ9:AK9"/>
    <mergeCell ref="AN9:AO9"/>
    <mergeCell ref="Z9:AE9"/>
    <mergeCell ref="AG9:AG10"/>
    <mergeCell ref="L9:M9"/>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H13" sqref="H13"/>
    </sheetView>
  </sheetViews>
  <sheetFormatPr baseColWidth="10" defaultColWidth="11.42578125" defaultRowHeight="14.25" x14ac:dyDescent="0.2"/>
  <cols>
    <col min="1" max="1" width="21" style="67" customWidth="1"/>
    <col min="2" max="4" width="20.5703125" style="67" customWidth="1"/>
    <col min="5" max="5" width="24.42578125" style="67" customWidth="1"/>
    <col min="6" max="16384" width="11.42578125" style="67"/>
  </cols>
  <sheetData>
    <row r="1" spans="1:5" s="15" customFormat="1" ht="16.5" customHeight="1" x14ac:dyDescent="0.25">
      <c r="A1" s="433"/>
      <c r="B1" s="436" t="s">
        <v>0</v>
      </c>
      <c r="C1" s="436"/>
      <c r="D1" s="436"/>
      <c r="E1" s="151" t="s">
        <v>1</v>
      </c>
    </row>
    <row r="2" spans="1:5" s="15" customFormat="1" ht="20.25" customHeight="1" x14ac:dyDescent="0.25">
      <c r="A2" s="434"/>
      <c r="B2" s="437" t="s">
        <v>2</v>
      </c>
      <c r="C2" s="437"/>
      <c r="D2" s="437"/>
      <c r="E2" s="152" t="s">
        <v>203</v>
      </c>
    </row>
    <row r="3" spans="1:5" s="15" customFormat="1" ht="30" customHeight="1" x14ac:dyDescent="0.25">
      <c r="A3" s="434"/>
      <c r="B3" s="438" t="s">
        <v>3</v>
      </c>
      <c r="C3" s="438"/>
      <c r="D3" s="438"/>
      <c r="E3" s="152" t="s">
        <v>354</v>
      </c>
    </row>
    <row r="4" spans="1:5" s="15" customFormat="1" ht="16.5" customHeight="1" thickBot="1" x14ac:dyDescent="0.3">
      <c r="A4" s="435"/>
      <c r="B4" s="331"/>
      <c r="C4" s="331"/>
      <c r="D4" s="331"/>
      <c r="E4" s="153" t="s">
        <v>202</v>
      </c>
    </row>
    <row r="5" spans="1:5" s="15" customFormat="1" ht="9" customHeight="1" thickBot="1" x14ac:dyDescent="0.25">
      <c r="A5" s="67"/>
      <c r="B5" s="67"/>
      <c r="C5" s="67"/>
      <c r="D5" s="67"/>
      <c r="E5" s="67"/>
    </row>
    <row r="6" spans="1:5" ht="14.25" customHeight="1" x14ac:dyDescent="0.2">
      <c r="A6" s="425" t="s">
        <v>148</v>
      </c>
      <c r="B6" s="260"/>
      <c r="C6" s="260"/>
      <c r="D6" s="260"/>
      <c r="E6" s="426"/>
    </row>
    <row r="7" spans="1:5" ht="15.75" customHeight="1" thickBot="1" x14ac:dyDescent="0.25">
      <c r="A7" s="154" t="s">
        <v>149</v>
      </c>
      <c r="B7" s="155" t="s">
        <v>150</v>
      </c>
      <c r="C7" s="439" t="s">
        <v>151</v>
      </c>
      <c r="D7" s="439"/>
      <c r="E7" s="440"/>
    </row>
    <row r="8" spans="1:5" x14ac:dyDescent="0.2">
      <c r="A8" s="156"/>
      <c r="B8" s="157"/>
      <c r="C8" s="430"/>
      <c r="D8" s="431"/>
      <c r="E8" s="432"/>
    </row>
    <row r="9" spans="1:5" x14ac:dyDescent="0.2">
      <c r="A9" s="158"/>
      <c r="B9" s="159"/>
      <c r="C9" s="427"/>
      <c r="D9" s="428"/>
      <c r="E9" s="429"/>
    </row>
    <row r="10" spans="1:5" x14ac:dyDescent="0.2">
      <c r="A10" s="158"/>
      <c r="B10" s="159"/>
      <c r="C10" s="427"/>
      <c r="D10" s="428"/>
      <c r="E10" s="429"/>
    </row>
    <row r="11" spans="1:5" x14ac:dyDescent="0.2">
      <c r="A11" s="158"/>
      <c r="B11" s="159"/>
      <c r="C11" s="427"/>
      <c r="D11" s="428"/>
      <c r="E11" s="429"/>
    </row>
    <row r="12" spans="1:5" x14ac:dyDescent="0.2">
      <c r="A12" s="158"/>
      <c r="B12" s="159"/>
      <c r="C12" s="427"/>
      <c r="D12" s="428"/>
      <c r="E12" s="429"/>
    </row>
    <row r="13" spans="1:5" x14ac:dyDescent="0.2">
      <c r="A13" s="158"/>
      <c r="B13" s="159"/>
      <c r="C13" s="427"/>
      <c r="D13" s="428"/>
      <c r="E13" s="429"/>
    </row>
    <row r="14" spans="1:5" x14ac:dyDescent="0.2">
      <c r="A14" s="158"/>
      <c r="B14" s="159"/>
      <c r="C14" s="427"/>
      <c r="D14" s="428"/>
      <c r="E14" s="429"/>
    </row>
    <row r="15" spans="1:5" x14ac:dyDescent="0.2">
      <c r="A15" s="158"/>
      <c r="B15" s="159"/>
      <c r="C15" s="427"/>
      <c r="D15" s="428"/>
      <c r="E15" s="429"/>
    </row>
    <row r="16" spans="1:5" x14ac:dyDescent="0.2">
      <c r="A16" s="158"/>
      <c r="B16" s="159"/>
      <c r="C16" s="427"/>
      <c r="D16" s="428"/>
      <c r="E16" s="429"/>
    </row>
    <row r="17" spans="1:5" x14ac:dyDescent="0.2">
      <c r="A17" s="158"/>
      <c r="B17" s="159"/>
      <c r="C17" s="427"/>
      <c r="D17" s="428"/>
      <c r="E17" s="429"/>
    </row>
    <row r="18" spans="1:5" x14ac:dyDescent="0.2">
      <c r="A18" s="158"/>
      <c r="B18" s="159"/>
      <c r="C18" s="427"/>
      <c r="D18" s="428"/>
      <c r="E18" s="429"/>
    </row>
    <row r="19" spans="1:5" x14ac:dyDescent="0.2">
      <c r="A19" s="158"/>
      <c r="B19" s="159"/>
      <c r="C19" s="427"/>
      <c r="D19" s="428"/>
      <c r="E19" s="429"/>
    </row>
    <row r="20" spans="1:5" x14ac:dyDescent="0.2">
      <c r="A20" s="158"/>
      <c r="B20" s="159"/>
      <c r="C20" s="427"/>
      <c r="D20" s="428"/>
      <c r="E20" s="429"/>
    </row>
    <row r="21" spans="1:5" x14ac:dyDescent="0.2">
      <c r="A21" s="158"/>
      <c r="B21" s="159"/>
      <c r="C21" s="427"/>
      <c r="D21" s="428"/>
      <c r="E21" s="429"/>
    </row>
    <row r="22" spans="1:5" x14ac:dyDescent="0.2">
      <c r="A22" s="158"/>
      <c r="B22" s="159"/>
      <c r="C22" s="427"/>
      <c r="D22" s="428"/>
      <c r="E22" s="429"/>
    </row>
    <row r="23" spans="1:5" x14ac:dyDescent="0.2">
      <c r="A23" s="158"/>
      <c r="B23" s="159"/>
      <c r="C23" s="427"/>
      <c r="D23" s="428"/>
      <c r="E23" s="429"/>
    </row>
    <row r="24" spans="1:5" x14ac:dyDescent="0.2">
      <c r="A24" s="158"/>
      <c r="B24" s="159"/>
      <c r="C24" s="427"/>
      <c r="D24" s="428"/>
      <c r="E24" s="429"/>
    </row>
    <row r="25" spans="1:5" x14ac:dyDescent="0.2">
      <c r="A25" s="158"/>
      <c r="B25" s="159"/>
      <c r="C25" s="427"/>
      <c r="D25" s="428"/>
      <c r="E25" s="429"/>
    </row>
    <row r="26" spans="1:5" x14ac:dyDescent="0.2">
      <c r="A26" s="158"/>
      <c r="B26" s="159"/>
      <c r="C26" s="427"/>
      <c r="D26" s="428"/>
      <c r="E26" s="429"/>
    </row>
    <row r="27" spans="1:5" x14ac:dyDescent="0.2">
      <c r="A27" s="158"/>
      <c r="B27" s="159"/>
      <c r="C27" s="427"/>
      <c r="D27" s="428"/>
      <c r="E27" s="429"/>
    </row>
    <row r="28" spans="1:5" x14ac:dyDescent="0.2">
      <c r="A28" s="158"/>
      <c r="B28" s="159"/>
      <c r="C28" s="427"/>
      <c r="D28" s="428"/>
      <c r="E28" s="429"/>
    </row>
    <row r="29" spans="1:5" x14ac:dyDescent="0.2">
      <c r="A29" s="158"/>
      <c r="B29" s="159"/>
      <c r="C29" s="427"/>
      <c r="D29" s="428"/>
      <c r="E29" s="429"/>
    </row>
    <row r="30" spans="1:5" x14ac:dyDescent="0.2">
      <c r="A30" s="158"/>
      <c r="B30" s="159"/>
      <c r="C30" s="427"/>
      <c r="D30" s="428"/>
      <c r="E30" s="429"/>
    </row>
    <row r="31" spans="1:5" x14ac:dyDescent="0.2">
      <c r="A31" s="158"/>
      <c r="B31" s="159"/>
      <c r="C31" s="427"/>
      <c r="D31" s="428"/>
      <c r="E31" s="429"/>
    </row>
    <row r="32" spans="1:5" x14ac:dyDescent="0.2">
      <c r="A32" s="158"/>
      <c r="B32" s="159"/>
      <c r="C32" s="427"/>
      <c r="D32" s="428"/>
      <c r="E32" s="429"/>
    </row>
    <row r="33" spans="1:5" x14ac:dyDescent="0.2">
      <c r="A33" s="158"/>
      <c r="B33" s="159"/>
      <c r="C33" s="427"/>
      <c r="D33" s="428"/>
      <c r="E33" s="429"/>
    </row>
    <row r="34" spans="1:5" x14ac:dyDescent="0.2">
      <c r="A34" s="158"/>
      <c r="B34" s="159"/>
      <c r="C34" s="427"/>
      <c r="D34" s="428"/>
      <c r="E34" s="429"/>
    </row>
    <row r="35" spans="1:5" ht="15" thickBot="1" x14ac:dyDescent="0.25">
      <c r="A35" s="160"/>
      <c r="B35" s="161"/>
      <c r="C35" s="422"/>
      <c r="D35" s="423"/>
      <c r="E35" s="424"/>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x14ac:dyDescent="0.25">
      <c r="A1" s="9" t="s">
        <v>292</v>
      </c>
      <c r="B1" s="9" t="s">
        <v>11</v>
      </c>
      <c r="C1" s="9" t="s">
        <v>293</v>
      </c>
      <c r="D1" s="9" t="s">
        <v>294</v>
      </c>
      <c r="E1" s="9" t="s">
        <v>295</v>
      </c>
      <c r="F1" s="10" t="s">
        <v>296</v>
      </c>
      <c r="G1" s="10" t="s">
        <v>152</v>
      </c>
      <c r="H1" s="10" t="s">
        <v>153</v>
      </c>
      <c r="I1" s="10" t="s">
        <v>153</v>
      </c>
      <c r="J1" s="10" t="s">
        <v>110</v>
      </c>
    </row>
    <row r="2" spans="1:10" x14ac:dyDescent="0.25">
      <c r="A2" s="11"/>
      <c r="B2" s="11"/>
      <c r="C2" s="11"/>
      <c r="D2" s="11"/>
      <c r="E2" s="11"/>
      <c r="F2" s="12"/>
      <c r="G2" s="3" t="s">
        <v>355</v>
      </c>
      <c r="H2" s="8" t="s">
        <v>369</v>
      </c>
      <c r="I2" s="8" t="s">
        <v>154</v>
      </c>
      <c r="J2" s="8" t="s">
        <v>155</v>
      </c>
    </row>
    <row r="3" spans="1:10" x14ac:dyDescent="0.25">
      <c r="A3" s="8" t="s">
        <v>297</v>
      </c>
      <c r="B3" s="14" t="s">
        <v>298</v>
      </c>
      <c r="C3" s="13" t="s">
        <v>299</v>
      </c>
      <c r="D3" s="8" t="s">
        <v>374</v>
      </c>
      <c r="E3" s="8" t="s">
        <v>300</v>
      </c>
      <c r="F3" s="8" t="s">
        <v>301</v>
      </c>
      <c r="G3" s="8" t="s">
        <v>356</v>
      </c>
      <c r="H3" s="8" t="s">
        <v>370</v>
      </c>
      <c r="I3" s="8" t="s">
        <v>156</v>
      </c>
      <c r="J3" s="8" t="s">
        <v>119</v>
      </c>
    </row>
    <row r="4" spans="1:10" x14ac:dyDescent="0.25">
      <c r="A4" s="8" t="s">
        <v>373</v>
      </c>
      <c r="B4" s="14" t="s">
        <v>302</v>
      </c>
      <c r="C4" s="13" t="s">
        <v>303</v>
      </c>
      <c r="D4" s="8" t="s">
        <v>304</v>
      </c>
      <c r="E4" s="8" t="s">
        <v>305</v>
      </c>
      <c r="F4" s="8" t="s">
        <v>306</v>
      </c>
      <c r="G4" s="8" t="s">
        <v>357</v>
      </c>
      <c r="H4" s="8" t="s">
        <v>371</v>
      </c>
      <c r="I4" s="8" t="s">
        <v>157</v>
      </c>
      <c r="J4" s="8" t="s">
        <v>114</v>
      </c>
    </row>
    <row r="5" spans="1:10" x14ac:dyDescent="0.25">
      <c r="A5" s="8" t="s">
        <v>307</v>
      </c>
      <c r="B5" s="14" t="s">
        <v>308</v>
      </c>
      <c r="C5" s="13" t="s">
        <v>309</v>
      </c>
      <c r="D5" s="8" t="s">
        <v>310</v>
      </c>
      <c r="E5" s="8" t="s">
        <v>311</v>
      </c>
      <c r="F5" s="8" t="s">
        <v>312</v>
      </c>
      <c r="G5" s="8" t="s">
        <v>358</v>
      </c>
      <c r="H5" s="8" t="s">
        <v>372</v>
      </c>
      <c r="I5" s="8" t="s">
        <v>158</v>
      </c>
      <c r="J5" s="8" t="s">
        <v>115</v>
      </c>
    </row>
    <row r="6" spans="1:10" x14ac:dyDescent="0.25">
      <c r="A6" s="8" t="s">
        <v>313</v>
      </c>
      <c r="B6" s="14" t="s">
        <v>314</v>
      </c>
      <c r="C6" s="13" t="s">
        <v>315</v>
      </c>
      <c r="D6" s="8" t="s">
        <v>316</v>
      </c>
      <c r="E6" s="8" t="s">
        <v>317</v>
      </c>
      <c r="F6" s="8" t="s">
        <v>318</v>
      </c>
      <c r="G6" s="8" t="s">
        <v>359</v>
      </c>
      <c r="H6" s="8"/>
      <c r="I6" s="8" t="s">
        <v>159</v>
      </c>
      <c r="J6" s="8" t="s">
        <v>116</v>
      </c>
    </row>
    <row r="7" spans="1:10" x14ac:dyDescent="0.25">
      <c r="A7" s="8"/>
      <c r="B7" s="14" t="s">
        <v>319</v>
      </c>
      <c r="C7" s="13" t="s">
        <v>320</v>
      </c>
      <c r="D7" s="8" t="s">
        <v>321</v>
      </c>
      <c r="E7" s="8" t="s">
        <v>322</v>
      </c>
      <c r="F7" s="8" t="s">
        <v>323</v>
      </c>
      <c r="G7" s="8" t="s">
        <v>360</v>
      </c>
      <c r="H7" s="8"/>
      <c r="I7" s="8" t="s">
        <v>125</v>
      </c>
      <c r="J7" s="8" t="s">
        <v>117</v>
      </c>
    </row>
    <row r="8" spans="1:10" x14ac:dyDescent="0.25">
      <c r="A8" s="8"/>
      <c r="B8" s="14" t="s">
        <v>324</v>
      </c>
      <c r="C8" s="13" t="s">
        <v>325</v>
      </c>
      <c r="D8" s="8" t="s">
        <v>326</v>
      </c>
      <c r="E8" s="8" t="s">
        <v>327</v>
      </c>
      <c r="F8" s="8" t="s">
        <v>328</v>
      </c>
      <c r="G8" s="8" t="s">
        <v>361</v>
      </c>
      <c r="H8" s="8"/>
      <c r="I8" s="8"/>
      <c r="J8" s="8"/>
    </row>
    <row r="9" spans="1:10" x14ac:dyDescent="0.25">
      <c r="C9" s="13" t="s">
        <v>329</v>
      </c>
      <c r="D9" s="8" t="s">
        <v>330</v>
      </c>
      <c r="E9" s="8"/>
      <c r="F9" s="8"/>
      <c r="G9" s="8" t="s">
        <v>362</v>
      </c>
    </row>
    <row r="10" spans="1:10" x14ac:dyDescent="0.25">
      <c r="C10" s="13" t="s">
        <v>331</v>
      </c>
      <c r="D10" s="8" t="s">
        <v>332</v>
      </c>
      <c r="E10" s="8"/>
      <c r="F10" s="8"/>
      <c r="G10" s="8" t="s">
        <v>363</v>
      </c>
    </row>
    <row r="11" spans="1:10" x14ac:dyDescent="0.25">
      <c r="C11" s="13" t="s">
        <v>333</v>
      </c>
      <c r="D11" s="8" t="s">
        <v>334</v>
      </c>
      <c r="E11" s="8"/>
      <c r="F11" s="8"/>
      <c r="G11" s="8" t="s">
        <v>364</v>
      </c>
    </row>
    <row r="12" spans="1:10" x14ac:dyDescent="0.25">
      <c r="C12" s="13" t="s">
        <v>335</v>
      </c>
      <c r="D12" s="8" t="s">
        <v>336</v>
      </c>
      <c r="E12" s="8"/>
      <c r="F12" s="8"/>
      <c r="G12" s="8" t="s">
        <v>365</v>
      </c>
    </row>
    <row r="13" spans="1:10" x14ac:dyDescent="0.25">
      <c r="C13" s="13" t="s">
        <v>337</v>
      </c>
      <c r="D13" s="8" t="s">
        <v>338</v>
      </c>
      <c r="E13" s="8"/>
      <c r="F13" s="8"/>
      <c r="G13" s="8" t="s">
        <v>366</v>
      </c>
    </row>
    <row r="14" spans="1:10" x14ac:dyDescent="0.25">
      <c r="B14" s="1"/>
      <c r="C14" s="13" t="s">
        <v>339</v>
      </c>
      <c r="D14" s="8" t="s">
        <v>340</v>
      </c>
      <c r="E14" s="8"/>
      <c r="F14" s="8"/>
      <c r="G14" s="8" t="s">
        <v>367</v>
      </c>
    </row>
    <row r="15" spans="1:10" x14ac:dyDescent="0.25">
      <c r="B15" s="1"/>
      <c r="C15" s="13" t="s">
        <v>341</v>
      </c>
      <c r="D15" s="8" t="s">
        <v>342</v>
      </c>
      <c r="E15" s="8"/>
      <c r="F15" s="8"/>
      <c r="G15" s="8" t="s">
        <v>368</v>
      </c>
    </row>
    <row r="16" spans="1:10" x14ac:dyDescent="0.25">
      <c r="C16" s="13" t="s">
        <v>343</v>
      </c>
      <c r="D16" s="8"/>
      <c r="E16" s="1"/>
      <c r="G16" s="5"/>
    </row>
    <row r="17" spans="2:7" x14ac:dyDescent="0.25">
      <c r="C17" s="13" t="s">
        <v>344</v>
      </c>
      <c r="D17" s="8"/>
      <c r="E17" s="1"/>
      <c r="G17" s="5"/>
    </row>
    <row r="18" spans="2:7" x14ac:dyDescent="0.25">
      <c r="C18" s="13" t="s">
        <v>345</v>
      </c>
      <c r="D18" s="8"/>
      <c r="E18" s="1"/>
      <c r="G18" s="5"/>
    </row>
    <row r="19" spans="2:7" x14ac:dyDescent="0.25">
      <c r="C19" s="13" t="s">
        <v>346</v>
      </c>
      <c r="D19" s="8"/>
      <c r="E19" s="1"/>
      <c r="G19" s="5"/>
    </row>
    <row r="20" spans="2:7" x14ac:dyDescent="0.25">
      <c r="B20" s="1"/>
      <c r="C20" s="13" t="s">
        <v>347</v>
      </c>
      <c r="D20" s="8"/>
      <c r="E20" s="1"/>
      <c r="G20" s="5"/>
    </row>
    <row r="21" spans="2:7" x14ac:dyDescent="0.25">
      <c r="E21" s="1"/>
      <c r="G21" s="5"/>
    </row>
    <row r="22" spans="2:7" x14ac:dyDescent="0.25">
      <c r="E22" s="1"/>
      <c r="G22" s="5"/>
    </row>
    <row r="23" spans="2:7" x14ac:dyDescent="0.25">
      <c r="G23" s="5"/>
    </row>
    <row r="24" spans="2:7" x14ac:dyDescent="0.25">
      <c r="G24" s="6" t="s">
        <v>160</v>
      </c>
    </row>
    <row r="25" spans="2:7" x14ac:dyDescent="0.25">
      <c r="G25" s="4" t="s">
        <v>161</v>
      </c>
    </row>
    <row r="26" spans="2:7" x14ac:dyDescent="0.25">
      <c r="G26" s="4" t="s">
        <v>162</v>
      </c>
    </row>
    <row r="27" spans="2:7" x14ac:dyDescent="0.25">
      <c r="G27" s="4" t="s">
        <v>163</v>
      </c>
    </row>
    <row r="28" spans="2:7" x14ac:dyDescent="0.25">
      <c r="G28" s="4" t="s">
        <v>164</v>
      </c>
    </row>
    <row r="29" spans="2:7" x14ac:dyDescent="0.25">
      <c r="G29" s="4" t="s">
        <v>165</v>
      </c>
    </row>
    <row r="30" spans="2:7" x14ac:dyDescent="0.25">
      <c r="G30" s="4" t="s">
        <v>166</v>
      </c>
    </row>
    <row r="31" spans="2:7" x14ac:dyDescent="0.25">
      <c r="G31" s="4" t="s">
        <v>167</v>
      </c>
    </row>
    <row r="32" spans="2:7" x14ac:dyDescent="0.25">
      <c r="G32" s="4" t="s">
        <v>168</v>
      </c>
    </row>
    <row r="33" spans="7:7" x14ac:dyDescent="0.25">
      <c r="G33" s="4" t="s">
        <v>169</v>
      </c>
    </row>
    <row r="34" spans="7:7" x14ac:dyDescent="0.25">
      <c r="G34" s="4" t="s">
        <v>170</v>
      </c>
    </row>
    <row r="35" spans="7:7" x14ac:dyDescent="0.25">
      <c r="G35" s="4" t="s">
        <v>171</v>
      </c>
    </row>
    <row r="36" spans="7:7" x14ac:dyDescent="0.25">
      <c r="G36" s="4" t="s">
        <v>172</v>
      </c>
    </row>
    <row r="37" spans="7:7" x14ac:dyDescent="0.25">
      <c r="G37" s="4" t="s">
        <v>173</v>
      </c>
    </row>
    <row r="38" spans="7:7" x14ac:dyDescent="0.25">
      <c r="G38" s="4" t="s">
        <v>174</v>
      </c>
    </row>
    <row r="39" spans="7:7" x14ac:dyDescent="0.25">
      <c r="G39" s="4" t="s">
        <v>175</v>
      </c>
    </row>
    <row r="40" spans="7:7" x14ac:dyDescent="0.25">
      <c r="G40" s="4" t="s">
        <v>176</v>
      </c>
    </row>
    <row r="41" spans="7:7" x14ac:dyDescent="0.25">
      <c r="G41" s="4" t="s">
        <v>177</v>
      </c>
    </row>
    <row r="42" spans="7:7" x14ac:dyDescent="0.25">
      <c r="G42" s="4" t="s">
        <v>178</v>
      </c>
    </row>
    <row r="43" spans="7:7" x14ac:dyDescent="0.25">
      <c r="G43" s="4" t="s">
        <v>179</v>
      </c>
    </row>
    <row r="44" spans="7:7" x14ac:dyDescent="0.25">
      <c r="G44" s="4" t="s">
        <v>180</v>
      </c>
    </row>
    <row r="45" spans="7:7" x14ac:dyDescent="0.25">
      <c r="G45" s="4" t="s">
        <v>181</v>
      </c>
    </row>
    <row r="46" spans="7:7" x14ac:dyDescent="0.25">
      <c r="G46" s="4" t="s">
        <v>182</v>
      </c>
    </row>
    <row r="47" spans="7:7" x14ac:dyDescent="0.25">
      <c r="G47" s="4" t="s">
        <v>183</v>
      </c>
    </row>
    <row r="48" spans="7:7" x14ac:dyDescent="0.25">
      <c r="G48" s="4" t="s">
        <v>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FD355E73-E3FD-4B64-884E-85AC37FF5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Instructivo</vt:lpstr>
      <vt:lpstr>META 1 OPERACIÓN CR</vt:lpstr>
      <vt:lpstr>META 2 ATENCIÓN CR</vt:lpstr>
      <vt:lpstr>META 3 ATENCIÓN LPD</vt:lpstr>
      <vt:lpstr>META 4 AGENCIAMUJ</vt:lpstr>
      <vt:lpstr>META 5 SAAT</vt:lpstr>
      <vt:lpstr>META 6 ATENCIÓN PSICOSOCIAL</vt:lpstr>
      <vt:lpstr>META 7 ATENCIÓN PSICOJURÍDICA</vt:lpstr>
      <vt:lpstr>META 8 HOSPITALES</vt:lpstr>
      <vt:lpstr>META 9 SISTEMA SOFIA</vt:lpstr>
      <vt:lpstr>META 10 CLSM - PLSM</vt:lpstr>
      <vt:lpstr>Indicadores PA</vt:lpstr>
      <vt:lpstr>Hoja1</vt:lpstr>
      <vt:lpstr>Territorialización PA</vt:lpstr>
      <vt:lpstr>Control de Cambios</vt:lpstr>
      <vt:lpstr>listas</vt:lpstr>
      <vt:lpstr>'META 1 OPERACIÓN CR'!Área_de_impresión</vt:lpstr>
      <vt:lpstr>'META 10 CLSM - PLSM'!Área_de_impresión</vt:lpstr>
      <vt:lpstr>'META 2 ATENCIÓN CR'!Área_de_impresión</vt:lpstr>
      <vt:lpstr>'META 3 ATENCIÓN LPD'!Área_de_impresión</vt:lpstr>
      <vt:lpstr>'META 4 AGENCIAMUJ'!Área_de_impresión</vt:lpstr>
      <vt:lpstr>'META 5 SAAT'!Área_de_impresión</vt:lpstr>
      <vt:lpstr>'META 6 ATENCIÓN PSICOSOCIAL'!Área_de_impresión</vt:lpstr>
      <vt:lpstr>'META 7 ATENCIÓN PSICOJURÍDICA'!Área_de_impresión</vt:lpstr>
      <vt:lpstr>'META 8 HOSPITALES'!Área_de_impresión</vt:lpstr>
      <vt:lpstr>'META 9 SISTEMA SOFIA'!Área_de_impresión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2024-06-28T15:26:13Z</cp:lastPrinted>
  <dcterms:created xsi:type="dcterms:W3CDTF">2011-04-26T22:16:52Z</dcterms:created>
  <dcterms:modified xsi:type="dcterms:W3CDTF">2024-09-02T19:45:42Z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