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24226"/>
  <mc:AlternateContent xmlns:mc="http://schemas.openxmlformats.org/markup-compatibility/2006">
    <mc:Choice Requires="x15">
      <x15ac:absPath xmlns:x15ac="http://schemas.microsoft.com/office/spreadsheetml/2010/11/ac" url="C:\Users\crios\OneDrive - Secretaria Distrital De La Mujer\SDMUJER\3. SDLMUJER\1. PLAN DE ACCIÓN\0. 2024\3. Marzo\FIRMADOS\"/>
    </mc:Choice>
  </mc:AlternateContent>
  <xr:revisionPtr revIDLastSave="0" documentId="13_ncr:1_{220CA9B9-941F-4C74-B08F-8C15994CDFDC}" xr6:coauthVersionLast="47" xr6:coauthVersionMax="47" xr10:uidLastSave="{00000000-0000-0000-0000-000000000000}"/>
  <bookViews>
    <workbookView xWindow="-120" yWindow="-120" windowWidth="20730" windowHeight="11160" tabRatio="727" activeTab="1" xr2:uid="{00000000-000D-0000-FFFF-FFFF00000000}"/>
  </bookViews>
  <sheets>
    <sheet name="M1-DGC" sheetId="45" r:id="rId1"/>
    <sheet name="M3-SCPI" sheetId="46" r:id="rId2"/>
    <sheet name="Indicadores.PA" sheetId="47" r:id="rId3"/>
    <sheet name="Hoja1" sheetId="42" state="hidden" r:id="rId4"/>
    <sheet name="Territorialización PA" sheetId="48" r:id="rId5"/>
    <sheet name="Control de Cambios" sheetId="41" r:id="rId6"/>
    <sheet name="Avance.PDD" sheetId="49" r:id="rId7"/>
    <sheet name="LISTAS" sheetId="38" state="hidden" r:id="rId8"/>
  </sheets>
  <externalReferences>
    <externalReference r:id="rId9"/>
    <externalReference r:id="rId10"/>
  </externalReferences>
  <definedNames>
    <definedName name="_xlnm._FilterDatabase" localSheetId="2" hidden="1">Indicadores.PA!$A$12:$BI$23</definedName>
    <definedName name="_xlnm.Print_Area" localSheetId="2">Indicadores.PA!$A$1:$BB$23</definedName>
    <definedName name="_xlnm.Print_Area" localSheetId="0">'M1-DGC'!$A$1:$AE$48</definedName>
    <definedName name="_xlnm.Print_Area" localSheetId="1">'M3-SCPI'!$A$1:$AE$44</definedName>
    <definedName name="_xlnm.Print_Area" localSheetId="4">'Territorialización PA'!$A$1:$BL$60</definedName>
  </definedName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26" i="45" l="1"/>
  <c r="BF17" i="47"/>
  <c r="AV16" i="47"/>
  <c r="AI44" i="46"/>
  <c r="AI36" i="46"/>
  <c r="AV15" i="47"/>
  <c r="AW13" i="47"/>
  <c r="AI36" i="45"/>
  <c r="AH36" i="45"/>
  <c r="AW15" i="47"/>
  <c r="AN78" i="48"/>
  <c r="AK39" i="48"/>
  <c r="S45" i="48"/>
  <c r="S44" i="48"/>
  <c r="R44" i="48"/>
  <c r="S43" i="48"/>
  <c r="R43" i="48"/>
  <c r="S42" i="48"/>
  <c r="R42" i="48"/>
  <c r="S41" i="48"/>
  <c r="R41" i="48"/>
  <c r="S40" i="48"/>
  <c r="R40" i="48"/>
  <c r="BL32" i="48"/>
  <c r="BK32" i="48"/>
  <c r="BJ32" i="48"/>
  <c r="BI32" i="48"/>
  <c r="BH32" i="48"/>
  <c r="BG32" i="48"/>
  <c r="BF32" i="48"/>
  <c r="BE32" i="48"/>
  <c r="BD32" i="48"/>
  <c r="BC32" i="48"/>
  <c r="BB32" i="48"/>
  <c r="BA32" i="48"/>
  <c r="AX32" i="48"/>
  <c r="AW32" i="48"/>
  <c r="AV32" i="48"/>
  <c r="AU32" i="48"/>
  <c r="AT32" i="48"/>
  <c r="AS32" i="48"/>
  <c r="AR32" i="48"/>
  <c r="AQ32" i="48"/>
  <c r="AP32" i="48"/>
  <c r="AO32" i="48"/>
  <c r="AN32" i="48"/>
  <c r="AM32" i="48"/>
  <c r="AL32" i="48"/>
  <c r="AK32" i="48"/>
  <c r="AJ32" i="48"/>
  <c r="AI32" i="48"/>
  <c r="AH32" i="48"/>
  <c r="AE32" i="48"/>
  <c r="AD32" i="48"/>
  <c r="AC32" i="48"/>
  <c r="AB32" i="48"/>
  <c r="AA32" i="48"/>
  <c r="Z32" i="48"/>
  <c r="Y32" i="48"/>
  <c r="X32" i="48"/>
  <c r="W32" i="48"/>
  <c r="V32" i="48"/>
  <c r="U32" i="48"/>
  <c r="T32" i="48"/>
  <c r="Q32" i="48"/>
  <c r="P32" i="48"/>
  <c r="O32" i="48"/>
  <c r="N32" i="48"/>
  <c r="M32" i="48"/>
  <c r="L32" i="48"/>
  <c r="K32" i="48"/>
  <c r="J32" i="48"/>
  <c r="I32" i="48"/>
  <c r="H32" i="48"/>
  <c r="G32" i="48"/>
  <c r="F32" i="48"/>
  <c r="E32" i="48"/>
  <c r="D32" i="48"/>
  <c r="C32" i="48"/>
  <c r="B32" i="48"/>
  <c r="AZ31" i="48"/>
  <c r="AY31" i="48"/>
  <c r="S31" i="48"/>
  <c r="R31" i="48"/>
  <c r="AZ30" i="48"/>
  <c r="AY30" i="48"/>
  <c r="S30" i="48"/>
  <c r="R30" i="48"/>
  <c r="AZ29" i="48"/>
  <c r="AY29" i="48"/>
  <c r="S29" i="48"/>
  <c r="R29" i="48"/>
  <c r="AZ28" i="48"/>
  <c r="AY28" i="48"/>
  <c r="S28" i="48"/>
  <c r="R28" i="48"/>
  <c r="AZ27" i="48"/>
  <c r="AY27" i="48"/>
  <c r="S27" i="48"/>
  <c r="R27" i="48"/>
  <c r="AZ26" i="48"/>
  <c r="AY26" i="48"/>
  <c r="S26" i="48"/>
  <c r="R26" i="48"/>
  <c r="AZ25" i="48"/>
  <c r="AY25" i="48"/>
  <c r="S25" i="48"/>
  <c r="R25" i="48"/>
  <c r="AZ24" i="48"/>
  <c r="AY24" i="48"/>
  <c r="S24" i="48"/>
  <c r="R24" i="48"/>
  <c r="AZ23" i="48"/>
  <c r="AY23" i="48"/>
  <c r="S23" i="48"/>
  <c r="R23" i="48"/>
  <c r="AZ22" i="48"/>
  <c r="AY22" i="48"/>
  <c r="S22" i="48"/>
  <c r="R22" i="48"/>
  <c r="AZ21" i="48"/>
  <c r="AY21" i="48"/>
  <c r="S21" i="48"/>
  <c r="R21" i="48"/>
  <c r="AZ20" i="48"/>
  <c r="AY20" i="48"/>
  <c r="S20" i="48"/>
  <c r="R20" i="48"/>
  <c r="AZ19" i="48"/>
  <c r="AY19" i="48"/>
  <c r="S19" i="48"/>
  <c r="R19" i="48"/>
  <c r="AZ18" i="48"/>
  <c r="AY18" i="48"/>
  <c r="S18" i="48"/>
  <c r="R18" i="48"/>
  <c r="AZ17" i="48"/>
  <c r="AY17" i="48"/>
  <c r="S17" i="48"/>
  <c r="R17" i="48"/>
  <c r="AZ16" i="48"/>
  <c r="AY16" i="48"/>
  <c r="S16" i="48"/>
  <c r="R16" i="48"/>
  <c r="AZ15" i="48"/>
  <c r="AY15" i="48"/>
  <c r="S15" i="48"/>
  <c r="R15" i="48"/>
  <c r="AZ14" i="48"/>
  <c r="AY14" i="48"/>
  <c r="S14" i="48"/>
  <c r="R14" i="48"/>
  <c r="AZ13" i="48"/>
  <c r="AY13" i="48"/>
  <c r="S13" i="48"/>
  <c r="R13" i="48"/>
  <c r="AZ12" i="48"/>
  <c r="AY12" i="48"/>
  <c r="S12" i="48"/>
  <c r="S32" i="48"/>
  <c r="R12" i="48"/>
  <c r="AZ11" i="48"/>
  <c r="AZ32" i="48"/>
  <c r="AY11" i="48"/>
  <c r="AY32" i="48"/>
  <c r="S11" i="48"/>
  <c r="R11" i="48"/>
  <c r="R32" i="48"/>
  <c r="AV19" i="47"/>
  <c r="P11" i="49"/>
  <c r="P12" i="49"/>
  <c r="Q11" i="49"/>
  <c r="AV13" i="47"/>
  <c r="AV14" i="47"/>
  <c r="AW14" i="47"/>
  <c r="P48" i="45"/>
  <c r="P47" i="45"/>
  <c r="P46" i="45"/>
  <c r="P45" i="45"/>
  <c r="P44" i="45"/>
  <c r="P43" i="45"/>
  <c r="P42" i="45"/>
  <c r="P41" i="45"/>
  <c r="P36" i="45"/>
  <c r="P35" i="45"/>
  <c r="AC23" i="46"/>
  <c r="AH44" i="46"/>
  <c r="AH36" i="46"/>
  <c r="AI39" i="48"/>
  <c r="AI60" i="48"/>
  <c r="AH39" i="48"/>
  <c r="AH60" i="48"/>
  <c r="I39" i="48"/>
  <c r="S39" i="48"/>
  <c r="S60" i="48"/>
  <c r="AC25" i="45"/>
  <c r="AC24" i="45"/>
  <c r="AC23" i="45"/>
  <c r="AC22" i="45"/>
  <c r="N25" i="45"/>
  <c r="N24" i="45"/>
  <c r="N23" i="45"/>
  <c r="N22" i="45"/>
  <c r="AC15" i="47"/>
  <c r="AB15" i="47"/>
  <c r="AA15" i="47"/>
  <c r="Z15" i="47"/>
  <c r="Y15" i="47"/>
  <c r="X15" i="47"/>
  <c r="O12" i="49"/>
  <c r="AJ15" i="47"/>
  <c r="U16" i="49"/>
  <c r="P9" i="49"/>
  <c r="Q9" i="49"/>
  <c r="R9" i="49"/>
  <c r="J2" i="49"/>
  <c r="S9" i="49"/>
  <c r="T9" i="49"/>
  <c r="O9" i="49"/>
  <c r="P2" i="49"/>
  <c r="Q2" i="49"/>
  <c r="R2" i="49"/>
  <c r="S2" i="49"/>
  <c r="T2" i="49"/>
  <c r="O2" i="49"/>
  <c r="G6" i="49"/>
  <c r="F5" i="49"/>
  <c r="E5" i="49"/>
  <c r="D5" i="49"/>
  <c r="C5" i="49"/>
  <c r="B5" i="49"/>
  <c r="G5" i="49"/>
  <c r="G4" i="49"/>
  <c r="T3" i="49"/>
  <c r="T5" i="49"/>
  <c r="S3" i="49"/>
  <c r="R3" i="49"/>
  <c r="R5" i="49"/>
  <c r="Q3" i="49"/>
  <c r="P3" i="49"/>
  <c r="P5" i="49"/>
  <c r="O3" i="49"/>
  <c r="O5" i="49"/>
  <c r="G3" i="49"/>
  <c r="G2" i="49"/>
  <c r="AA9" i="49"/>
  <c r="I2" i="49"/>
  <c r="M2" i="49"/>
  <c r="AA2" i="49"/>
  <c r="AA10" i="49"/>
  <c r="B35" i="46"/>
  <c r="P60" i="46"/>
  <c r="P59" i="46"/>
  <c r="P58" i="46"/>
  <c r="P57" i="46"/>
  <c r="P56" i="46"/>
  <c r="P55" i="46"/>
  <c r="B53" i="46"/>
  <c r="A53" i="46"/>
  <c r="A51" i="46"/>
  <c r="AW19" i="47"/>
  <c r="AV18" i="47"/>
  <c r="AW18" i="47"/>
  <c r="AV17" i="47"/>
  <c r="AW17" i="47"/>
  <c r="AW16" i="47"/>
  <c r="BL60" i="48"/>
  <c r="BK60" i="48"/>
  <c r="BJ60" i="48"/>
  <c r="BI60" i="48"/>
  <c r="BH60" i="48"/>
  <c r="BG60" i="48"/>
  <c r="BF60" i="48"/>
  <c r="BE60" i="48"/>
  <c r="BD60" i="48"/>
  <c r="BC60" i="48"/>
  <c r="BB60" i="48"/>
  <c r="BA60" i="48"/>
  <c r="AX60" i="48"/>
  <c r="AW60" i="48"/>
  <c r="AV60" i="48"/>
  <c r="AU60" i="48"/>
  <c r="AT60" i="48"/>
  <c r="AS60" i="48"/>
  <c r="AR60" i="48"/>
  <c r="AQ60" i="48"/>
  <c r="AP60" i="48"/>
  <c r="AO60" i="48"/>
  <c r="AN60" i="48"/>
  <c r="AM60" i="48"/>
  <c r="AL60" i="48"/>
  <c r="AK60" i="48"/>
  <c r="AE60" i="48"/>
  <c r="AD60" i="48"/>
  <c r="AC60" i="48"/>
  <c r="AB60" i="48"/>
  <c r="AA60" i="48"/>
  <c r="Z60" i="48"/>
  <c r="Y60" i="48"/>
  <c r="X60" i="48"/>
  <c r="W60" i="48"/>
  <c r="V60" i="48"/>
  <c r="U60" i="48"/>
  <c r="T60" i="48"/>
  <c r="Q60" i="48"/>
  <c r="P60" i="48"/>
  <c r="O60" i="48"/>
  <c r="N60" i="48"/>
  <c r="M60" i="48"/>
  <c r="L60" i="48"/>
  <c r="K60" i="48"/>
  <c r="J60" i="48"/>
  <c r="E60" i="48"/>
  <c r="AZ59" i="48"/>
  <c r="AY59" i="48"/>
  <c r="S59" i="48"/>
  <c r="R59" i="48"/>
  <c r="AZ58" i="48"/>
  <c r="AY58" i="48"/>
  <c r="S58" i="48"/>
  <c r="R58" i="48"/>
  <c r="AZ57" i="48"/>
  <c r="AY57" i="48"/>
  <c r="S57" i="48"/>
  <c r="R57" i="48"/>
  <c r="AZ56" i="48"/>
  <c r="AY56" i="48"/>
  <c r="S56" i="48"/>
  <c r="R56" i="48"/>
  <c r="AZ55" i="48"/>
  <c r="AY55" i="48"/>
  <c r="S55" i="48"/>
  <c r="R55" i="48"/>
  <c r="AZ54" i="48"/>
  <c r="AY54" i="48"/>
  <c r="S54" i="48"/>
  <c r="R54" i="48"/>
  <c r="AZ53" i="48"/>
  <c r="AY53" i="48"/>
  <c r="S53" i="48"/>
  <c r="R53" i="48"/>
  <c r="AZ52" i="48"/>
  <c r="AY52" i="48"/>
  <c r="S52" i="48"/>
  <c r="R52" i="48"/>
  <c r="AZ51" i="48"/>
  <c r="AY51" i="48"/>
  <c r="S51" i="48"/>
  <c r="R51" i="48"/>
  <c r="AZ50" i="48"/>
  <c r="AY50" i="48"/>
  <c r="S50" i="48"/>
  <c r="R50" i="48"/>
  <c r="AZ49" i="48"/>
  <c r="AY49" i="48"/>
  <c r="S49" i="48"/>
  <c r="R49" i="48"/>
  <c r="AZ48" i="48"/>
  <c r="AY48" i="48"/>
  <c r="S48" i="48"/>
  <c r="R48" i="48"/>
  <c r="AZ47" i="48"/>
  <c r="AY47" i="48"/>
  <c r="S47" i="48"/>
  <c r="R47" i="48"/>
  <c r="AZ46" i="48"/>
  <c r="AY46" i="48"/>
  <c r="S46" i="48"/>
  <c r="R46" i="48"/>
  <c r="AZ45" i="48"/>
  <c r="AY45" i="48"/>
  <c r="AY60" i="48"/>
  <c r="R45" i="48"/>
  <c r="AZ44" i="48"/>
  <c r="AY44" i="48"/>
  <c r="AZ43" i="48"/>
  <c r="AY43" i="48"/>
  <c r="AZ42" i="48"/>
  <c r="AY42" i="48"/>
  <c r="AZ41" i="48"/>
  <c r="AY41" i="48"/>
  <c r="AZ40" i="48"/>
  <c r="AY40" i="48"/>
  <c r="AZ39" i="48"/>
  <c r="AZ60" i="48"/>
  <c r="AY39" i="48"/>
  <c r="M3" i="49"/>
  <c r="P44" i="46"/>
  <c r="P43" i="46"/>
  <c r="P42" i="46"/>
  <c r="P41" i="46"/>
  <c r="P30" i="46"/>
  <c r="A30" i="46"/>
  <c r="AC25" i="46"/>
  <c r="N25" i="46"/>
  <c r="O25" i="46"/>
  <c r="AC24" i="46"/>
  <c r="N24" i="46"/>
  <c r="AD23" i="46"/>
  <c r="N23" i="46"/>
  <c r="O23" i="46"/>
  <c r="AC22" i="46"/>
  <c r="N22" i="46"/>
  <c r="E52" i="46"/>
  <c r="I52" i="46"/>
  <c r="H52" i="46"/>
  <c r="F52" i="46"/>
  <c r="D52" i="46"/>
  <c r="G52" i="46"/>
  <c r="AE23" i="46"/>
  <c r="G54" i="46"/>
  <c r="E53" i="46"/>
  <c r="I53" i="46"/>
  <c r="H54" i="46"/>
  <c r="H61" i="46"/>
  <c r="H62" i="46"/>
  <c r="H36" i="46"/>
  <c r="S11" i="49"/>
  <c r="S12" i="49"/>
  <c r="F53" i="46"/>
  <c r="D53" i="46"/>
  <c r="E54" i="46"/>
  <c r="I54" i="46"/>
  <c r="G53" i="46"/>
  <c r="F54" i="46"/>
  <c r="D54" i="46"/>
  <c r="H53" i="46"/>
  <c r="F51" i="46"/>
  <c r="F64" i="46"/>
  <c r="G51" i="46"/>
  <c r="I51" i="46"/>
  <c r="D51" i="46"/>
  <c r="H51" i="46"/>
  <c r="E51" i="46"/>
  <c r="E64" i="46"/>
  <c r="AE25" i="46"/>
  <c r="AD25" i="46"/>
  <c r="I64" i="46"/>
  <c r="F61" i="46"/>
  <c r="F62" i="46"/>
  <c r="G61" i="46"/>
  <c r="G62" i="46"/>
  <c r="G36" i="46"/>
  <c r="R11" i="49"/>
  <c r="R12" i="49"/>
  <c r="P52" i="46"/>
  <c r="I61" i="46"/>
  <c r="I62" i="46"/>
  <c r="I36" i="46"/>
  <c r="T11" i="49"/>
  <c r="E61" i="46"/>
  <c r="E62" i="46"/>
  <c r="E36" i="46"/>
  <c r="G64" i="46"/>
  <c r="G65" i="46"/>
  <c r="G35" i="46"/>
  <c r="D61" i="46"/>
  <c r="D62" i="46"/>
  <c r="P54" i="46"/>
  <c r="P53" i="46"/>
  <c r="H64" i="46"/>
  <c r="H65" i="46"/>
  <c r="H35" i="46"/>
  <c r="I65" i="46"/>
  <c r="I35" i="46"/>
  <c r="E65" i="46"/>
  <c r="E35" i="46"/>
  <c r="F65" i="46"/>
  <c r="F35" i="46"/>
  <c r="P51" i="46"/>
  <c r="D64" i="46"/>
  <c r="D65" i="46"/>
  <c r="P30" i="45"/>
  <c r="AD25" i="45"/>
  <c r="O25" i="45"/>
  <c r="AE23" i="45"/>
  <c r="O23" i="45"/>
  <c r="F36" i="46"/>
  <c r="Q12" i="49"/>
  <c r="AL15" i="47"/>
  <c r="I4" i="49"/>
  <c r="I5" i="49"/>
  <c r="Q4" i="49"/>
  <c r="Q5" i="49"/>
  <c r="D39" i="48"/>
  <c r="P4" i="49"/>
  <c r="C39" i="48"/>
  <c r="T4" i="49"/>
  <c r="H39" i="48"/>
  <c r="H60" i="48"/>
  <c r="S4" i="49"/>
  <c r="S5" i="49"/>
  <c r="G39" i="48"/>
  <c r="G60" i="48"/>
  <c r="R4" i="49"/>
  <c r="F39" i="48"/>
  <c r="F60" i="48"/>
  <c r="AK15" i="47"/>
  <c r="AA11" i="49"/>
  <c r="U18" i="49"/>
  <c r="AA4" i="49"/>
  <c r="P61" i="46"/>
  <c r="J4" i="49"/>
  <c r="J5" i="49"/>
  <c r="T12" i="49"/>
  <c r="P62" i="46"/>
  <c r="D36" i="46"/>
  <c r="P36" i="46"/>
  <c r="P64" i="46"/>
  <c r="AD23" i="45"/>
  <c r="AE25" i="45"/>
  <c r="C60" i="48"/>
  <c r="D60" i="48"/>
  <c r="M4" i="49"/>
  <c r="M5" i="49"/>
  <c r="AA12" i="49"/>
  <c r="P65" i="46"/>
  <c r="D35" i="46"/>
  <c r="P35" i="46"/>
  <c r="B39" i="48"/>
  <c r="R39" i="48"/>
  <c r="R60" i="48"/>
  <c r="B60" i="48"/>
  <c r="AA5" i="49"/>
  <c r="AA3" i="49"/>
  <c r="I60"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 Avendaño</author>
  </authors>
  <commentList>
    <comment ref="K7" authorId="0" shapeId="0" xr:uid="{C55285E0-F085-4A9B-82AC-C9E678817D69}">
      <text>
        <r>
          <rPr>
            <b/>
            <sz val="9"/>
            <color indexed="81"/>
            <rFont val="Tahoma"/>
            <family val="2"/>
          </rPr>
          <t>Daniel Avendaño:</t>
        </r>
        <r>
          <rPr>
            <sz val="9"/>
            <color indexed="81"/>
            <rFont val="Tahoma"/>
            <family val="2"/>
          </rPr>
          <t xml:space="preserve">
En este campo se selecciona según aplique.
Programación: Corresponde al proceso de formulación del plan de acción, el cual se realiza una vez por vigencia. 
Actualización: Corresponde al proceso mediante el cual la gerencia del proyecto modifica o ajusta la información contenida en la formulación. 
Seguimiento: Corresponde al proceso de reporte de avance de las metas y actividades programadas. </t>
        </r>
      </text>
    </comment>
    <comment ref="A15" authorId="0" shapeId="0" xr:uid="{F9675030-4FA2-44C9-8ED4-9A5FFA0347FD}">
      <text>
        <r>
          <rPr>
            <b/>
            <sz val="9"/>
            <color indexed="81"/>
            <rFont val="Tahoma"/>
            <family val="2"/>
          </rPr>
          <t>Daniel Avendaño:</t>
        </r>
        <r>
          <rPr>
            <sz val="9"/>
            <color indexed="81"/>
            <rFont val="Tahoma"/>
            <family val="2"/>
          </rPr>
          <t xml:space="preserve">
En estos campos se debe diligenciar el detalle de la estructura Plan de Desarrollo vigente, bajo la cual se encuentra articulado el proyecto de inversión </t>
        </r>
      </text>
    </comment>
    <comment ref="A21" authorId="0" shapeId="0" xr:uid="{752DEA4F-0C55-42BB-9476-95DB53DB4B6C}">
      <text>
        <r>
          <rPr>
            <b/>
            <sz val="9"/>
            <color indexed="81"/>
            <rFont val="Tahoma"/>
            <family val="2"/>
          </rPr>
          <t>Daniel Avendaño:</t>
        </r>
        <r>
          <rPr>
            <sz val="9"/>
            <color indexed="81"/>
            <rFont val="Tahoma"/>
            <family val="2"/>
          </rPr>
          <t xml:space="preserve">
Valor de la reserva constituida al inicio de la vigencia</t>
        </r>
      </text>
    </comment>
    <comment ref="AD21" authorId="0" shapeId="0" xr:uid="{D25FAD9A-BEEF-4EAB-B1E4-7950497FF424}">
      <text>
        <r>
          <rPr>
            <b/>
            <sz val="9"/>
            <color indexed="81"/>
            <rFont val="Tahoma"/>
            <family val="2"/>
          </rPr>
          <t>Daniel Avendaño:</t>
        </r>
        <r>
          <rPr>
            <sz val="9"/>
            <color indexed="81"/>
            <rFont val="Tahoma"/>
            <family val="2"/>
          </rPr>
          <t xml:space="preserve">
Ajustar las sumatorias en las formulas de compromisos y giros según el periodo según corresponda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 Avendaño</author>
  </authors>
  <commentList>
    <comment ref="K7" authorId="0" shapeId="0" xr:uid="{5E18E62E-AAA6-4213-93DD-BB22DAA2F927}">
      <text>
        <r>
          <rPr>
            <b/>
            <sz val="9"/>
            <color indexed="81"/>
            <rFont val="Tahoma"/>
            <family val="2"/>
          </rPr>
          <t>Daniel Avendaño:</t>
        </r>
        <r>
          <rPr>
            <sz val="9"/>
            <color indexed="81"/>
            <rFont val="Tahoma"/>
            <family val="2"/>
          </rPr>
          <t xml:space="preserve">
En este campo se selecciona según aplique.
Programación: Corresponde al proceso de formulación del plan de acción, el cual se realiza una vez por vigencia. 
Actualización: Corresponde al proceso mediante el cual la gerencia del proyecto modifica o ajusta la información contenida en la formulación. 
Seguimiento: Corresponde al proceso de reporte de avance de las metas y actividades programadas. </t>
        </r>
      </text>
    </comment>
    <comment ref="A15" authorId="0" shapeId="0" xr:uid="{736C694F-6092-47F0-A309-57AF81AE0ECD}">
      <text>
        <r>
          <rPr>
            <b/>
            <sz val="9"/>
            <color indexed="81"/>
            <rFont val="Tahoma"/>
            <family val="2"/>
          </rPr>
          <t>Daniel Avendaño:</t>
        </r>
        <r>
          <rPr>
            <sz val="9"/>
            <color indexed="81"/>
            <rFont val="Tahoma"/>
            <family val="2"/>
          </rPr>
          <t xml:space="preserve">
En estos campos se debe diligenciar el detalle de la estructura Plan de Desarrollo vigente, bajo la cual se encuentra articulado el proyecto de inversión </t>
        </r>
      </text>
    </comment>
    <comment ref="A21" authorId="0" shapeId="0" xr:uid="{B35A57BB-132B-4189-A362-302EFEA4A3DF}">
      <text>
        <r>
          <rPr>
            <b/>
            <sz val="9"/>
            <color indexed="81"/>
            <rFont val="Tahoma"/>
            <family val="2"/>
          </rPr>
          <t>Daniel Avendaño:</t>
        </r>
        <r>
          <rPr>
            <sz val="9"/>
            <color indexed="81"/>
            <rFont val="Tahoma"/>
            <family val="2"/>
          </rPr>
          <t xml:space="preserve">
Valor de la reserva constituida al inicio de la vigencia</t>
        </r>
      </text>
    </comment>
    <comment ref="AD21" authorId="0" shapeId="0" xr:uid="{47054F1A-4B9E-4107-9B81-55C7F1E5D89A}">
      <text>
        <r>
          <rPr>
            <b/>
            <sz val="9"/>
            <color indexed="81"/>
            <rFont val="Tahoma"/>
            <family val="2"/>
          </rPr>
          <t>Daniel Avendaño:</t>
        </r>
        <r>
          <rPr>
            <sz val="9"/>
            <color indexed="81"/>
            <rFont val="Tahoma"/>
            <family val="2"/>
          </rPr>
          <t xml:space="preserve">
Ajustar las sumatorias en las formulas de compromisos y giros según el periodo según corresponda</t>
        </r>
      </text>
    </comment>
    <comment ref="A22" authorId="0" shapeId="0" xr:uid="{8BFD6FDC-39BA-4876-AF18-56D85A9830B2}">
      <text>
        <r>
          <rPr>
            <b/>
            <sz val="9"/>
            <color indexed="81"/>
            <rFont val="Tahoma"/>
            <family val="2"/>
          </rPr>
          <t>Daniel Avendaño:</t>
        </r>
        <r>
          <rPr>
            <sz val="9"/>
            <color indexed="81"/>
            <rFont val="Tahoma"/>
            <family val="2"/>
          </rPr>
          <t xml:space="preserve">
Programación de acuerdo de desempleo en la ejecución de giros para cada mes de la vigencia.</t>
        </r>
      </text>
    </comment>
    <comment ref="A23" authorId="0" shapeId="0" xr:uid="{1BC11548-17BC-4C28-A7BB-48ED89076F0C}">
      <text>
        <r>
          <rPr>
            <b/>
            <sz val="9"/>
            <color indexed="81"/>
            <rFont val="Tahoma"/>
            <family val="2"/>
          </rPr>
          <t>Daniel Avendaño:</t>
        </r>
        <r>
          <rPr>
            <sz val="9"/>
            <color indexed="81"/>
            <rFont val="Tahoma"/>
            <family val="2"/>
          </rPr>
          <t xml:space="preserve">
Liberaciones de reservas realizadas en cada mes de la vigencia.</t>
        </r>
      </text>
    </comment>
    <comment ref="A24" authorId="0" shapeId="0" xr:uid="{9D808153-F022-4286-9949-54B78287C65A}">
      <text>
        <r>
          <rPr>
            <b/>
            <sz val="9"/>
            <color indexed="81"/>
            <rFont val="Tahoma"/>
            <family val="2"/>
          </rPr>
          <t>Daniel Avendaño:</t>
        </r>
        <r>
          <rPr>
            <sz val="9"/>
            <color indexed="81"/>
            <rFont val="Tahoma"/>
            <family val="2"/>
          </rPr>
          <t xml:space="preserve">
Reserva definitiva después de liberaciones.</t>
        </r>
      </text>
    </comment>
    <comment ref="A25" authorId="0" shapeId="0" xr:uid="{AF46B17F-CA26-4C65-A161-4CD912369490}">
      <text>
        <r>
          <rPr>
            <b/>
            <sz val="9"/>
            <color indexed="81"/>
            <rFont val="Tahoma"/>
            <family val="2"/>
          </rPr>
          <t>Daniel Avendaño:</t>
        </r>
        <r>
          <rPr>
            <sz val="9"/>
            <color indexed="81"/>
            <rFont val="Tahoma"/>
            <family val="2"/>
          </rPr>
          <t xml:space="preserve">
Ejecución de los giros de la reserva para mes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Microsoft Office User</author>
    <author>Daniel Avendaño</author>
  </authors>
  <commentList>
    <comment ref="AX5" authorId="0" shapeId="0" xr:uid="{1247B8DB-3339-4649-8329-C72CA341DD37}">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Y5" authorId="1" shapeId="0" xr:uid="{D48FCEA1-8139-482A-9835-85549A06CE58}">
      <text>
        <r>
          <rPr>
            <b/>
            <sz val="9"/>
            <color indexed="81"/>
            <rFont val="Tahoma"/>
            <family val="2"/>
          </rPr>
          <t>Daniel Avendaño:</t>
        </r>
        <r>
          <rPr>
            <sz val="9"/>
            <color indexed="81"/>
            <rFont val="Tahoma"/>
            <family val="2"/>
          </rPr>
          <t xml:space="preserve">
En este campo se pone el link o la ruta donde se puede consultar las evidencias que soportan la ejecución de las actividades.</t>
        </r>
      </text>
    </comment>
    <comment ref="AZ5" authorId="0" shapeId="0" xr:uid="{14A3C71A-F1C1-480F-A57E-D65BB8FD8BC1}">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BA5" authorId="0" shapeId="0" xr:uid="{939354C1-9E48-4E3E-995E-AC531AF1F769}">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BB5" authorId="0" shapeId="0" xr:uid="{B33A973E-5208-47F9-A706-DA597C770F95}">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shapeId="0" xr:uid="{250F853A-FC49-4F3D-89AC-0B254A3283CD}">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según: SEGPLAN, PMR, número de actividad, etc.). La codificación se puede consultar en la pestaña de  generalidades.
</t>
        </r>
      </text>
    </comment>
    <comment ref="I11" authorId="0" shapeId="0" xr:uid="{3AF1030A-2D38-4432-B1E3-EBDFA4D0C15D}">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shapeId="0" xr:uid="{9B09FBA4-EA82-4267-9514-853AE25051FC}">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L11" authorId="0" shapeId="0" xr:uid="{EA3A8D61-9735-431A-B96E-E7E407B47B1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O11" authorId="0" shapeId="0" xr:uid="{81103901-F5D3-4153-ACCE-E25A1340BE74}">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V11" authorId="0" shapeId="0" xr:uid="{2C1FC2BF-04F5-4BF7-BAA6-A61642EA2B18}">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medición del indicador y del reporte del seguimiento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Daniel Avendaño</author>
  </authors>
  <commentList>
    <comment ref="A7" authorId="0" shapeId="0" xr:uid="{00000000-0006-0000-0300-000001000000}">
      <text>
        <r>
          <rPr>
            <b/>
            <sz val="9"/>
            <color indexed="81"/>
            <rFont val="Tahoma"/>
            <family val="2"/>
          </rPr>
          <t>Daniel Avendaño:</t>
        </r>
        <r>
          <rPr>
            <sz val="9"/>
            <color indexed="81"/>
            <rFont val="Tahoma"/>
            <family val="2"/>
          </rPr>
          <t xml:space="preserve">
Fecha en la que el cambio solicitado al plan de acción es aprobado</t>
        </r>
      </text>
    </comment>
    <comment ref="B7" authorId="0" shapeId="0" xr:uid="{00000000-0006-0000-0300-000002000000}">
      <text>
        <r>
          <rPr>
            <b/>
            <sz val="9"/>
            <color indexed="81"/>
            <rFont val="Tahoma"/>
            <family val="2"/>
          </rPr>
          <t>Daniel Avendaño:</t>
        </r>
        <r>
          <rPr>
            <sz val="9"/>
            <color indexed="81"/>
            <rFont val="Tahoma"/>
            <family val="2"/>
          </rPr>
          <t xml:space="preserve">
Descripción de los cambios realizados en la actialización que corresponda</t>
        </r>
      </text>
    </comment>
    <comment ref="C7" authorId="0" shapeId="0" xr:uid="{00000000-0006-0000-0300-000003000000}">
      <text>
        <r>
          <rPr>
            <b/>
            <sz val="9"/>
            <color indexed="81"/>
            <rFont val="Tahoma"/>
            <family val="2"/>
          </rPr>
          <t>Daniel Avendaño:</t>
        </r>
        <r>
          <rPr>
            <sz val="9"/>
            <color indexed="81"/>
            <rFont val="Tahoma"/>
            <family val="2"/>
          </rPr>
          <t xml:space="preserve">
Justificación del motivo que genera el cambio en el plan de acción</t>
        </r>
      </text>
    </comment>
  </commentList>
</comments>
</file>

<file path=xl/sharedStrings.xml><?xml version="1.0" encoding="utf-8"?>
<sst xmlns="http://schemas.openxmlformats.org/spreadsheetml/2006/main" count="1379" uniqueCount="614">
  <si>
    <t>SECRETARÍA DISTRITAL DE LA MUJER</t>
  </si>
  <si>
    <t>Código: DE-FO-5</t>
  </si>
  <si>
    <t xml:space="preserve">DIRECCIONAMIENTO ESTRATEGICO </t>
  </si>
  <si>
    <t>Versión: 12</t>
  </si>
  <si>
    <t xml:space="preserve">FORMULACIÓN Y SEGUIMIENTO  PLAN DE ACCIÓN </t>
  </si>
  <si>
    <t>Fecha de Emisión: 22/12/2023</t>
  </si>
  <si>
    <t>Libro 2 (vigencia 2024) Página 1 de 4</t>
  </si>
  <si>
    <t>PERIODO REPORTADO</t>
  </si>
  <si>
    <t>FEB</t>
  </si>
  <si>
    <t>FECHA DE REPORTE</t>
  </si>
  <si>
    <t>TIPO DE REPORTE</t>
  </si>
  <si>
    <t>FORMULACION</t>
  </si>
  <si>
    <t>ACTUALIZACION</t>
  </si>
  <si>
    <t>SEGUIMIENTO</t>
  </si>
  <si>
    <t>X</t>
  </si>
  <si>
    <t>NOMBRE DEL PROYECTO</t>
  </si>
  <si>
    <t>7673 - Desarrollo de capacidades para aumentar la autonomía y empoderamiento de las mujeres en toda su diversidad en Bogotá</t>
  </si>
  <si>
    <t>PROPÓSITO</t>
  </si>
  <si>
    <t xml:space="preserve">1 - Hacer un nuevo contrato social con igualdad de oportunidades para la inclusión social, productiva y política </t>
  </si>
  <si>
    <t>LOGRO</t>
  </si>
  <si>
    <t>2 -  Reducir la pobreza monetaria, multidimensional y la feminización de la pobreza.</t>
  </si>
  <si>
    <t>PROGRAMA</t>
  </si>
  <si>
    <t>Igualdad de oportunidades y desarrollo de capacidades para las mujeres</t>
  </si>
  <si>
    <t>DESCRIPCIÓN DE LA META (ACTIVIDAD MGA)</t>
  </si>
  <si>
    <t>Formar 26.100 mujeres en sus derechos a través de procesos de desarrollo de capacidades en el uso TIC</t>
  </si>
  <si>
    <t>EJECUCIÓN PRESUPUESTAL DEL PROYECTO</t>
  </si>
  <si>
    <t>RESERVA CONSTITUIDA</t>
  </si>
  <si>
    <t>RESERVAS VIGENCIA ANTERIOR (en pesos, sin decimales)</t>
  </si>
  <si>
    <t>PRESUPUESTO ASIGNADO EN LA VIGENCIA ACTUAL (en pesos, sin decimales)</t>
  </si>
  <si>
    <t>ENE</t>
  </si>
  <si>
    <t>MAR</t>
  </si>
  <si>
    <t>ABR</t>
  </si>
  <si>
    <t>MAY</t>
  </si>
  <si>
    <t>JUN</t>
  </si>
  <si>
    <t>JUL</t>
  </si>
  <si>
    <t>AGO</t>
  </si>
  <si>
    <t>SEP</t>
  </si>
  <si>
    <t>OCT</t>
  </si>
  <si>
    <t>NOV</t>
  </si>
  <si>
    <t>DIC</t>
  </si>
  <si>
    <t>TOTAL</t>
  </si>
  <si>
    <t>AVANCE</t>
  </si>
  <si>
    <t>AVANCE PERIODO</t>
  </si>
  <si>
    <t>AVANCE TOTAL</t>
  </si>
  <si>
    <t>PROGRAMACION DE GIROS</t>
  </si>
  <si>
    <t>PROGRAMACION DE COMPROMISOS</t>
  </si>
  <si>
    <t>LIBERACIONES</t>
  </si>
  <si>
    <t>COMPROMISOS</t>
  </si>
  <si>
    <t>RESERVA DEFINITIVA</t>
  </si>
  <si>
    <t>GIROS</t>
  </si>
  <si>
    <t xml:space="preserve">REPORTE METAS VIGENCIA ANTERIOR - Pendientes de cumplir por contratos sin ejecutar a 31.DIC (Reservas Presupuestales) </t>
  </si>
  <si>
    <t>DESCRIPCIÓN DE LA META (Reserva)</t>
  </si>
  <si>
    <t>PROG.</t>
  </si>
  <si>
    <t>AVANCE MENSUAL</t>
  </si>
  <si>
    <t>DESCRIPCIÓN CUALITATIVA DEL AVANCE POR META
(Logros y beneficios, y retrasos y alternativas de solución (2.000 caracteres))</t>
  </si>
  <si>
    <t>DESCRIPCIÓN CUALITATIVA  DE LA RESERVA PRESUPUESTAL</t>
  </si>
  <si>
    <t>N/A</t>
  </si>
  <si>
    <t>REPORTE METAS VIGENCIA (Ejecución vigencia)</t>
  </si>
  <si>
    <t>DESCRIPCIÓN DE LA META</t>
  </si>
  <si>
    <t>PONDERACIÓN META</t>
  </si>
  <si>
    <t xml:space="preserve">AVANCE DE META </t>
  </si>
  <si>
    <t>DESCRIPCIÓN CUALITATIVA DEL AVANCE POR META</t>
  </si>
  <si>
    <t>Avances y Logros Mensual (2.000 caracteres)</t>
  </si>
  <si>
    <t>Avances y Logros Acumulado 
(2.000 caracteres)</t>
  </si>
  <si>
    <t>Retrasos y Alternativas de solución (1.000 caracteres)</t>
  </si>
  <si>
    <t>Beneficios</t>
  </si>
  <si>
    <t>ene</t>
  </si>
  <si>
    <t>feb</t>
  </si>
  <si>
    <t>Programación</t>
  </si>
  <si>
    <t>Las mujeres que participan en los distintos cursos ofertados por la estrategia de Centros de Inclusión Digital, han manifestado que usarán los conocimientos adquiridos tanto en su vida cotidiana como en las labores que realizan en su comunidad.</t>
  </si>
  <si>
    <t>Ejecución</t>
  </si>
  <si>
    <t>REPORTE ACTIVIDADES VIGENCIA (Ejecución vigencia)</t>
  </si>
  <si>
    <t>DESCRIPCIÓN DE LA ACTIVIDAD</t>
  </si>
  <si>
    <t>PONDERACIÓN VERTICAL (Porcentual)</t>
  </si>
  <si>
    <t>CRITERIOS DE SEGUIMIENTO</t>
  </si>
  <si>
    <t>CRONOGRAMA %</t>
  </si>
  <si>
    <t>MES 1</t>
  </si>
  <si>
    <t>MES 2</t>
  </si>
  <si>
    <t>MES 3</t>
  </si>
  <si>
    <t>MES 4</t>
  </si>
  <si>
    <t>MES 5</t>
  </si>
  <si>
    <t>MES 6</t>
  </si>
  <si>
    <t>MES 7</t>
  </si>
  <si>
    <t>MES 8</t>
  </si>
  <si>
    <t>MES 9</t>
  </si>
  <si>
    <t>MES 10</t>
  </si>
  <si>
    <t>MES 11</t>
  </si>
  <si>
    <t>MES 12</t>
  </si>
  <si>
    <t>ACUMULADO</t>
  </si>
  <si>
    <t>Evidencias de ejecución</t>
  </si>
  <si>
    <t xml:space="preserve">3,Realizar una (1) jornada de reconocimiento a las mujeres formadas en los Centros de Inclusión Digital </t>
  </si>
  <si>
    <t>4. Adecuar la infraestructura tecnológica de los Centros de Inclusión Digital, aportando a la inclusión del enfoque diferencial, y acorde con las demandas territoriales</t>
  </si>
  <si>
    <t>*Incluir tantas filas sean necesarias</t>
  </si>
  <si>
    <t>Versión: 11</t>
  </si>
  <si>
    <t>Fecha de Emisión: 21/11/2023</t>
  </si>
  <si>
    <t>Diseñar e implementar una (1) estrategia para el desarrollo de capacidades socioemocionales y técnicas de las mujeres en toda su diversidad para su emprendimiento y empleabilidad.</t>
  </si>
  <si>
    <t xml:space="preserve">
En el mes de marzo la Estrategia de Emprendimiento y Empleabilidad, realizo 15 espacios de jornadas territoriales y acciones locales conmemorativas de los derechos de las mujeres en el marco de la autonomía económica. Así mismo, continuo con la divulgación de la ruta de orientación de las alianzas para empleo y emprendiendo para mujeres en 11 localidades garantizando acompañamiento presencial y orientación individual materializada en la arquitectura institucional como el Sistema Distrital de Cuidado con las manzanas del cuidado y las Casas de Igualdad de Oportunidades para las Mujeres. De manera paralela se brinda a las mujeres atención por canales virtuales por medio de las líneas locales de WhatsApp Business para garantizar el acceso a la información y aportando a su empoderamiento económico. 
Durante el mes de marzo se presentaron los siguientes avances para mantener y gestionar alianzas de empleo, generación de ingresos y formación para las mujeres de Bogotá, contribuyendo así con su autonomía económica: 
Empleo: 34 empresas
Generación de ingresos: 7 empresas
Formación: 7 empresas
Gremios: 4 gremios
De esta manera a la fecha la Estrategia EE cuenta con 52 aliados permitiendo llevar a las mujeres oportunidades para mejorar su calidad de vida, la de sus familias y alcanzar su autonomía económica. 
</t>
  </si>
  <si>
    <t xml:space="preserve">Con relación a la meta de registros y orientaciones en el marco de la ruta de divulgación,  durante el mes de febrero se reinician actividades de la Estrategia de EE en las manzanas del cuidado y CIOM en 11 localidades; inicia la contratación del equipo y se proyecta para el mes de marzo dar alcance a la programación y promover más acciones territoriales con el equipo contratado en su totalidad.  
Para el mes de marzo se alcanza la programación proyectada debido a las acciones conmemorativas realizadas en el marco del 8M que aportaron significativamente al cumplimiento.
</t>
  </si>
  <si>
    <t>A través de la implementación de la Estrategia de Emprendimiento y Empleabilidad - E&amp;E, las mujeres de las diferentes localidades cuentan con información detallada, sobre la oferta de programas de empleabilidad, generación de ingresos desde casa y cursos de formación, de entidades públicas y privadas de la ciudad.  En lo relacionado a las ofertas de empleo les permite tener acceso a las oportunidades del mercado laboral; En el caso de los emprendimientos,  las ciudadanas recibe orientación a partir de su perfil socioeconómico, permitiéndoles evaluar las  oportunidades de generación de ingresos a partir de sus características e inscribirse en los programas ofertados, de acuerdo con su perfil, necesidades e intereses. A través de los cursos de formación las mujeres fortalecen sus capacidades, brindado elementos básicos que les permita tener una comunicación fluida y aprender a negociar en diferentes contextos, preparándolas para presentar entrevistas de trabajo y apoyándolas en el diligenciamiento de la hoja de vida.     
Estas acciones contribuyen a reducir la feminización de la pobreza, materializado en la arquitectura institucional como el Sistema Distrital de Cuidado con las manzanas del cuidado, las Casas de Igualdad de Oportunidades para las Mujeres y las Jornadas locales de Emprendimiento y Empleabilidad.
Adicionalmente debido a la  gestión de la Estrategia y a la solicitud de las empresas de vincularse como aliadas, actualmente se cuenta con 52 empresas aliadas permitiendo fortalecer cada vez mas la pertinencia del portafolio, al mantener constante la oferta con programas del distrito, programas de emprendimiento y empleabilidad y cursos de formación,  que benefician significativamente  a las mujeres de la ciudad accediendo a la oferta con oportunidad.</t>
  </si>
  <si>
    <t xml:space="preserve">Inició la divulgación de la ruta de orientación de las alianzas para empleo y emprendimiento para mujeres en 11 localidades, a través de orientación individual en 12 espacios garantizando una comunicación y acompañamiento por vía telefónica y WhatsApp aportando a su empoderamiento. </t>
  </si>
  <si>
    <t>DESCRIPCIÓN CUALITATIVA DEL AVANCE POR ACTIVIDAD</t>
  </si>
  <si>
    <t xml:space="preserve">Logros y beneficios y Retrasos y alternativas de solución (2.000 caracteres) </t>
  </si>
  <si>
    <t>5. Implementar la ruta de divulgación y orientación para la formación y oferta de empleo y emprendimiento de mujeres diseñada en el marco de la estrategia de emprendimiento y empleabilidad.</t>
  </si>
  <si>
    <t>Link: 
https://secretariadistritald.sharepoint.com/:f:/s/Instrumentosplaneacin2021/EjOjQVCPeJNPnxgfZT7H3f0BBXZTGz86BEr6bJMK-MKfyA?e=Dbzayb</t>
  </si>
  <si>
    <t xml:space="preserve">6. Promover acciones y alianzas que contribuyan a la generación de ingresos y empleo para las mujeres, en el marco de la estrategia de emprendimiento y empleabilidad. </t>
  </si>
  <si>
    <t>Link
https://secretariadistritald.sharepoint.com/:f:/s/Instrumentosplaneacin2021/EjOjQVCPeJNPnxgfZT7H3f0BBXZTGz86BEr6bJMK-MKfyA?e=Dbzayb</t>
  </si>
  <si>
    <t>Actividad no programada, gestiones para la continuidad de las alianzas, se ha logrado la confirmación de 24 aliados entre distritales y privados, interesados en seguir aportando en el fortalecimiento de las oportunidades de empleo, generación de ingresos y cursos de formación para las mujeres.</t>
  </si>
  <si>
    <t>FORMULACIÓN Y SEGUIMIENTO PLAN DE ACCIÓN</t>
  </si>
  <si>
    <t>Página 2 de 4</t>
  </si>
  <si>
    <t xml:space="preserve">PROGRAMACIÓN </t>
  </si>
  <si>
    <t>DESCRIPCIÓN CUALITATIVA DEL AVANCE DEL PERIODO</t>
  </si>
  <si>
    <t>EVIDENCIA DEL AVANCE DEL PERIODO</t>
  </si>
  <si>
    <t>DESCRIPCIÓN CUALITATIVA DEL AVANCE ACUMULADO</t>
  </si>
  <si>
    <t>RETRASOS Y FACTORES LIMITANTES PARA EL CUMPLIMIENTO</t>
  </si>
  <si>
    <t>SOLUCIONES PROPUESTAS PARA RESOLVER LOS RETRASOS Y FACTORES LIMITANTES PARA EL CUMPLIMIENTO</t>
  </si>
  <si>
    <t>PRODUCTO INSTITUCIONAL (PMR):</t>
  </si>
  <si>
    <t xml:space="preserve">Igualdad de oportunidades y desarrollo de capacidades para las mujeres </t>
  </si>
  <si>
    <t>OBJETIVO ESTRATEGICO:</t>
  </si>
  <si>
    <t>Contribuir a la reducción de la feminización de la pobreza, al desarrollo de capacidades y al empoderamiento</t>
  </si>
  <si>
    <t>NIVEL</t>
  </si>
  <si>
    <t xml:space="preserve"> META</t>
  </si>
  <si>
    <t>INDICADOR</t>
  </si>
  <si>
    <t>FORMULA DEL INDICADOR</t>
  </si>
  <si>
    <t>TIPO DE ANUALIZACIÓN  (Según aplique)</t>
  </si>
  <si>
    <t xml:space="preserve">MAGNITUD CUATRIENIO  (Según aplique) </t>
  </si>
  <si>
    <t>UNIDAD DE MEDIDAD</t>
  </si>
  <si>
    <t xml:space="preserve">DESCRIPCIÓN DE LA MEDICIÓN </t>
  </si>
  <si>
    <t>RESPONSABLE DE LA MEDICIÓN</t>
  </si>
  <si>
    <t>PROGRAMACIÓN ANUAL</t>
  </si>
  <si>
    <t>PERIODICIDAD</t>
  </si>
  <si>
    <t>MEDIOS DE VERIFICACIÓN Y FUENTES DE INFORMACIÓN</t>
  </si>
  <si>
    <t>PROGRAMACIÓN</t>
  </si>
  <si>
    <t xml:space="preserve">AVANCE META </t>
  </si>
  <si>
    <t>Meta sectorial</t>
  </si>
  <si>
    <t>Meta trazadora</t>
  </si>
  <si>
    <t>Meta estratégica</t>
  </si>
  <si>
    <t>PMR</t>
  </si>
  <si>
    <t xml:space="preserve"> De actividad  </t>
  </si>
  <si>
    <t>Otro</t>
  </si>
  <si>
    <t xml:space="preserve"> Proceso (POA)</t>
  </si>
  <si>
    <t>Planes Decreto 612</t>
  </si>
  <si>
    <t>MAGNITUD EJECUTADA</t>
  </si>
  <si>
    <t>AVANCE %</t>
  </si>
  <si>
    <t>Aumentar en un 30% el número de mujeres formadas en los centros de inclusión digital.</t>
  </si>
  <si>
    <t>Número de mujeres formadas en los Centros de Inclusión Digital</t>
  </si>
  <si>
    <t>Suma</t>
  </si>
  <si>
    <t>Mujeres Formadas</t>
  </si>
  <si>
    <t>Sumatoria de mujeres formadas en los Centros de Inclusión Digital</t>
  </si>
  <si>
    <t>Profesional/contratista responsable reporte instrumentos de planeación</t>
  </si>
  <si>
    <t>Mensual</t>
  </si>
  <si>
    <t>Base de mujeres formadas e incluidas en el SIMISIONAL</t>
  </si>
  <si>
    <t>Desarrollo de capacidades para la vida de las mujeres</t>
  </si>
  <si>
    <t>Porcentaje de avance en la divulgación de la oferta de formación</t>
  </si>
  <si>
    <t>Constante</t>
  </si>
  <si>
    <t>Porcentaje de avance</t>
  </si>
  <si>
    <t>Divulgación de la gratuidad de la oferta de formación de la Dirección de gestión del conocimiento</t>
  </si>
  <si>
    <t>Cuatrimestral</t>
  </si>
  <si>
    <t>Piezas comunicativas</t>
  </si>
  <si>
    <t>Diseñar y acompañar la estrategia de emprendimiento y empleabilidad para la autonomía económica de las mujeres</t>
  </si>
  <si>
    <t>Porcentaje de avance en el diseño y acompañamiento de la estrategia de emprendimiento y empleabilidad para la autonomía económica de las mujeres</t>
  </si>
  <si>
    <t xml:space="preserve">Sumatoria </t>
  </si>
  <si>
    <t>Sumatoria</t>
  </si>
  <si>
    <t>Contratistas E&amp;E / Subsecretaría del Cuidado y Políticas de Igualdad</t>
  </si>
  <si>
    <t>Soportes plan de acción meta 3</t>
  </si>
  <si>
    <t>Diseñar e implementar una (1) Estrategia para el Desarrollo de Capacidades Socioemocionales y Técnicas de las Mujeres en toda su Diversidad para su Emprendimiento y Empleabilidad.</t>
  </si>
  <si>
    <t>Número de registros en la Ruta de  Divulgación y Orientación.</t>
  </si>
  <si>
    <t>Registros</t>
  </si>
  <si>
    <t>Registros realizados</t>
  </si>
  <si>
    <t>La Estrategia de Emprendimiento y Empleabilidad durante el mes de marzo realizo 15 espacios de jornadas territoriales y acciones locales conmemorativas de los derechos de las mujeres en el marco de la autonomía económica. Así mismo, continuo con la divulgación de la ruta de orientación de las alianzas para empleo y emprendiendo para mujeres en 11 localidades garantizando acompañamiento presencial y orientación individual materializada en la arquitectura institucional como el Sistema Distrital de Cuidado con las manzanas del cuidado y las Casas de Igualdad de Oportunidades para las Mujeres. De manera paralela se brinda a las mujeres atención por canales virtuales por medio de las líneas locales de WhatsApp Business para garantizar el acceso a la información y aportando a su empoderamiento económico. para este periodo se avanzo en 750 registros de mujeres. Estas acciones contribuyen a reducir la feminización de la pobreza.</t>
  </si>
  <si>
    <t>https://secretariadistritald.sharepoint.com/:f:/s/Instrumentosplaneacin2021/EjOjQVCPeJNPnxgfZT7H3f0BBXZTGz86BEr6bJMK-MKfyA?e=7DPcbe</t>
  </si>
  <si>
    <t xml:space="preserve">En el mes de enero las actividades se centraron en la etapa precontractual vigencia 2024  del proyecto de inversión. 
En el mes de febrero la Estrategia de Emprendimiento y Empleabilidad, inicio con la divulgación de la ruta de orientación de las alianzas para empleo y emprendiendo para mujeres en 11 localidades, a través de orientación individual en 12  espacios garantizando una comunicación y acompañamiento por vía telefónica y WhatsApp aportando a su empoderamiento. En el marzo realizo 15 espacios de jornadas territoriales y acciones locales conmemorativas de los derechos de las mujeres en el marco de la autonomía económica.  Estas acciones contribuyen a reducir la feminización de la pobreza, todo ello materializada en la arquitectura institucional como el Sistema Distrital de Cuidado con las manzanas del cuidado, las Casas de Igualdad de Oportunidades para las Mujeres, las Jornadas locales de E&amp;E. El avance acumulado es de 797 registros.
</t>
  </si>
  <si>
    <t>Número de mujeres orientadas a través de la Ruta de Divulgación y Orientación.</t>
  </si>
  <si>
    <t>Mujeres orientadas</t>
  </si>
  <si>
    <t>Orientaciones realizadas</t>
  </si>
  <si>
    <t>La Estrategia de Emprendimiento y Empleabilidad durante el mes de marzo realizo 15 espacios de jornadas territoriales y acciones locales conmemorativas de los derechos de las mujeres en el marco de la autonomía económica. Así mismo, continuo con la divulgación de la ruta de orientación de las alianzas para empleo y emprendiendo para mujeres en 11 localidades garantizando acompañamiento presencial y orientación individual materializada en la arquitectura institucional como el Sistema Distrital de Cuidado con las manzanas del cuidado y las Casas de Igualdad de Oportunidades para las Mujeres. De manera paralela se brinda a las mujeres atención por canales virtuales por medio de las líneas locales de WhatsApp Business para garantizar el acceso a la información y aportando a su empoderamiento económico. para este periodo se avanzo en 352 orientaciones de mujeres. Estas acciones contribuyen a reducir la feminización de la pobreza.</t>
  </si>
  <si>
    <t xml:space="preserve">En el mes de enero las actividades se centraron en la etapa precontractual vigencia 2024  del proyecto de inversión. 
En el mes de febrero la Estrategia de Emprendimiento y Empleabilidad, inicio con la divulgación de la ruta de orientación de las alianzas para empleo y emprendiendo para mujeres en 11 localidades, a través de orientación individual en 12  espacios garantizando una comunicación y acompañamiento por vía telefónica y WhatsApp aportando a su empoderamiento. En el marzo realizo 15 espacios de jornadas territoriales y acciones locales conmemorativas de los derechos de las mujeres en el marco de la autonomía económica.  Estas acciones contribuyen a reducir la feminización de la pobreza, todo ello materializada en la arquitectura institucional como el Sistema Distrital de Cuidado con las manzanas del cuidado, las Casas de Igualdad de Oportunidades para las Mujeres, las Jornadas locales de E&amp;E. El avance acumulado es de 391 orientaciones.
</t>
  </si>
  <si>
    <t>Número de informes consolidados, elaborados a partir de los reportes enviados por las entidades y organismos distritales en cumplimiento del Decreto 332/2020.</t>
  </si>
  <si>
    <t>Informes consolidados</t>
  </si>
  <si>
    <t>Semestral</t>
  </si>
  <si>
    <t>Reportes realizados</t>
  </si>
  <si>
    <t>De acuerdo a la programacion para el mes de marzo no se resportan actividades.</t>
  </si>
  <si>
    <t>En el mes de febrero se elaboró el informe consolidado de los reportes del segundo semestre del 2023 del Decreto 332 de 2020, la información fue presentada por 51 entidades y organismos distritales, se hizo  el procesamiento de la información para la consolidación y posteriormente se envió oficialmente a la Secretaría Jurídica Distrital mediante oficio 1-2024-002462 junto con los anexos. De acuerdo a la programacion para el mes de marzo no se resportan actividades.</t>
  </si>
  <si>
    <t xml:space="preserve">Número de alianzas que contribuyan a la generación de ingresos y empleo para las mujeres, en el marco de la estrategia de emprendimiento y empleabilidad. </t>
  </si>
  <si>
    <t>Alianzas</t>
  </si>
  <si>
    <t>Seguimiento mensual a las 50 alianzas a través del cuadro de seguimiento.</t>
  </si>
  <si>
    <t>Orfeo consolidación alianza (vigencia anterior y actual)
Cuadro mensual de seguimiento alianzas</t>
  </si>
  <si>
    <t xml:space="preserve">Durante el mes de marzo se avanzo  en la gestion logrando consolidar a la fecha 52  empresas aliadas de empleo, generación de ingresos y formación para las mujeres de Bogotá, distribuidas asi: 
Empleo: 34 empresas
Generación de ingresos: 7 empresas
Formación: 7 empresas
Gremios: 4 gremios
De esta manera a la fecha la Estrategia EE cuenta con 52 aliados permitiendo llevar a las mujeres oportunidades para mejorar su calidad de vida, la de sus familias y alcanzar su autonomía económica. </t>
  </si>
  <si>
    <t xml:space="preserve">Esta actividad no estaba programada para el mes de febrero, sin embargo se adelantaron acciones para para avazar en el contacto con 21 empresas y durante el mes de marzo se avanzo  en la gestion logrando consolidar a la fecha 52  empresas aliadas de empleo, generación de ingresos y formación para las mujeres de Bogotá, distribuidas asi: 
Empleo: 34 empresas
Generación de ingresos: 7 empresas
Formación: 7 empresas
Gremios: 4 gremios
De esta manera a la fecha la Estrategia EE cuenta con 52 aliados permitiendo llevar a las mujeres oportunidades para mejorar su calidad de vida, la de sus familias y alcanzar su autonomía económica. </t>
  </si>
  <si>
    <t>ELABORÓ</t>
  </si>
  <si>
    <t xml:space="preserve">Firma: </t>
  </si>
  <si>
    <t>APROBÓ (Según aplique Gerenta de proyecto, Líder técnica y responsable de proceso)</t>
  </si>
  <si>
    <t>Firma:</t>
  </si>
  <si>
    <t>REVISÓ OFICINA ASESORA DE PLANEACIÓN</t>
  </si>
  <si>
    <t xml:space="preserve">VoBo. </t>
  </si>
  <si>
    <t>Nombre: Rocio Durán Mahecha (Meta 1) - Yenny Barrera (Meta 1)
                Sandra Milena Díaz (Meta3) - Ángela Ávila (Meta 3)</t>
  </si>
  <si>
    <t>Nombre: Oriana María La Rotta Amaya</t>
  </si>
  <si>
    <t>Nombre: Angie Paola Mesa Rojas</t>
  </si>
  <si>
    <t>Nombre:</t>
  </si>
  <si>
    <t>Cargo: Contratistas-DGC / Contratistas-SCPI</t>
  </si>
  <si>
    <t xml:space="preserve">Cargo: Directora de Gestión del Conocimiento - (Líder técnica meta 1) </t>
  </si>
  <si>
    <t>Cargo: Subsecretaria del Cuidado y Políticas de Igualdad - Gerenta - Líder técnica meta 3</t>
  </si>
  <si>
    <t xml:space="preserve">Cargo: </t>
  </si>
  <si>
    <t>Cargo: Jefe Oficina Asesora de Planeación</t>
  </si>
  <si>
    <t>Planes decreto 612</t>
  </si>
  <si>
    <t>Unidad de medida</t>
  </si>
  <si>
    <t>1. Plan Institucional de Archivos de la Entidad (PINAR)</t>
  </si>
  <si>
    <t>Número</t>
  </si>
  <si>
    <t>2. Plan Anual de Adquisiciones</t>
  </si>
  <si>
    <t>Procentaje</t>
  </si>
  <si>
    <t>3. Plan Anual de Vacantes</t>
  </si>
  <si>
    <t>4. Plan de Previsión de Recursos Humanos</t>
  </si>
  <si>
    <t>5. Plan Estratégico de Talento Humano</t>
  </si>
  <si>
    <t>6. Plan Institucional de Capacitación</t>
  </si>
  <si>
    <t>7. Plan de Incentivos Institucionales</t>
  </si>
  <si>
    <t>8. Plan de Trabajo Anual en Seguridad y Salud en el Trabajo</t>
  </si>
  <si>
    <t>9. Plan Anticorrupción y de Atención al Ciudadano</t>
  </si>
  <si>
    <t>10. Plan Estratégico de Tecnologías de la Información y las Comunicaciones (PETI)</t>
  </si>
  <si>
    <t>11. Plan de Tratamiento de Riesgos de Seguridad y Privacidad de la Información</t>
  </si>
  <si>
    <t>12. Plan de Seguridad y Privacidad de la Información</t>
  </si>
  <si>
    <t>Código: DE-FO-05</t>
  </si>
  <si>
    <t xml:space="preserve">FORMULACIÓN Y SEGUIMIENTO PLAN DE ACCIÓN </t>
  </si>
  <si>
    <t>ANEXO - TERRITORIALIZACIÓN</t>
  </si>
  <si>
    <t>Página 3 de 4</t>
  </si>
  <si>
    <t xml:space="preserve">SEGUIMIENTO </t>
  </si>
  <si>
    <t>PERIODO DE REPORTE:</t>
  </si>
  <si>
    <t>01 a 29 de febrero de 2024</t>
  </si>
  <si>
    <t>INDICADOR / META:</t>
  </si>
  <si>
    <t>LOCALIDAD</t>
  </si>
  <si>
    <t>TOTAL POR LOCALIDAD</t>
  </si>
  <si>
    <t xml:space="preserve">ENFOQUE DIFERENCIAL </t>
  </si>
  <si>
    <t>GRUPO ETARIO</t>
  </si>
  <si>
    <t>Magnitud</t>
  </si>
  <si>
    <t>Presupuesto</t>
  </si>
  <si>
    <t>Indigenas</t>
  </si>
  <si>
    <t>Afrodescendientes</t>
  </si>
  <si>
    <t>Raizales</t>
  </si>
  <si>
    <t>Rrom</t>
  </si>
  <si>
    <t>Discapacidad</t>
  </si>
  <si>
    <t>LGBTI</t>
  </si>
  <si>
    <t>Menor de 12</t>
  </si>
  <si>
    <t>Entre 12 y 14</t>
  </si>
  <si>
    <t>Entre 15 y 28</t>
  </si>
  <si>
    <t>Entre 29 y 59</t>
  </si>
  <si>
    <t xml:space="preserve">Igual o mayo a 60 </t>
  </si>
  <si>
    <t>No responde</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</si>
  <si>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</si>
  <si>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</si>
  <si>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</si>
  <si>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</si>
  <si>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</si>
  <si>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</si>
  <si>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</si>
  <si>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</si>
  <si>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</si>
  <si>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</si>
  <si>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</si>
  <si>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</si>
  <si>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</si>
  <si>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</si>
  <si>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</si>
  <si>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</si>
  <si>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</si>
  <si>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</si>
  <si>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</si>
  <si>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</si>
  <si>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</si>
  <si>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</si>
  <si>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Página 4 de 4</t>
  </si>
  <si>
    <t>CONTROL DE CAMBIOS EN EL PLAN DE ACCIÓN</t>
  </si>
  <si>
    <t>Fecha de aprobación</t>
  </si>
  <si>
    <t>Cambio</t>
  </si>
  <si>
    <t>Justificación del cambio</t>
  </si>
  <si>
    <t>feb.2024</t>
  </si>
  <si>
    <t>Valores reserva presupuestal. Meta 1.</t>
  </si>
  <si>
    <t>Se ajusta el valor de la reserva con la información presupuestal definitiva recibida en enero de 2024</t>
  </si>
  <si>
    <t>Valores programación y giros vigencia 2024. Meta 1.</t>
  </si>
  <si>
    <t>Se ajusta el valor de la vigencia con la información presupuestal definitiva recibida en enero de 2024</t>
  </si>
  <si>
    <t>Se reemplaza el codigo 29 por el codigo 17 de PMR manteniendo la descripción de dicho indicador 
17. 'Número de Mujeres formadas en derechos a través de procesos de desarrollo de capacidades en los Centros de Inclusión Digital</t>
  </si>
  <si>
    <t>Descripción</t>
  </si>
  <si>
    <t>Total PDD</t>
  </si>
  <si>
    <t>Reporte PDD
ene-mar</t>
  </si>
  <si>
    <t>Reporte PDD
abr-jun</t>
  </si>
  <si>
    <t>Reporte PDD
jul-sep</t>
  </si>
  <si>
    <t>Reporte PDD
oct-dic</t>
  </si>
  <si>
    <t>Programado</t>
  </si>
  <si>
    <t>Reporte PDD
ene</t>
  </si>
  <si>
    <t>Reporte PDD
feb</t>
  </si>
  <si>
    <t>Reporte PDD
mar</t>
  </si>
  <si>
    <t>Reporte PDD
abr</t>
  </si>
  <si>
    <t>Reporte PDD
may</t>
  </si>
  <si>
    <t>Reporte PDD
jun</t>
  </si>
  <si>
    <t>Reporte PDD
jul</t>
  </si>
  <si>
    <t>Reporte PDD
ago</t>
  </si>
  <si>
    <t>Reporte PDD
sep</t>
  </si>
  <si>
    <t>Reporte PDD
oct</t>
  </si>
  <si>
    <t>Reporte PDD
nov</t>
  </si>
  <si>
    <t>Reporte PDD
dic</t>
  </si>
  <si>
    <t>Meta 1</t>
  </si>
  <si>
    <t>Meta 2</t>
  </si>
  <si>
    <t>Meta 3</t>
  </si>
  <si>
    <t>Promedio</t>
  </si>
  <si>
    <t>Redondeo</t>
  </si>
  <si>
    <t>Ejecutado</t>
  </si>
  <si>
    <t>Prog PDD</t>
  </si>
  <si>
    <t>PRODUCTO INSTITUCIONAL</t>
  </si>
  <si>
    <t xml:space="preserve">PROCESO ASOCIADO - PLAN OPERATIVO </t>
  </si>
  <si>
    <t xml:space="preserve">NOMBRE PROYECTO DE INVERSIÓN </t>
  </si>
  <si>
    <t>NOMBRE META / INDICADOR</t>
  </si>
  <si>
    <t>UNIDAD DE MEDIDA</t>
  </si>
  <si>
    <t xml:space="preserve">TIPO DE ANUALIZACIÓN </t>
  </si>
  <si>
    <t xml:space="preserve">GRUPO ETARIO </t>
  </si>
  <si>
    <t>PLANES DECRETO 612</t>
  </si>
  <si>
    <t>1. Vida libre de Violencias y justicia con enfoque de género para las mujeres</t>
  </si>
  <si>
    <t>DIRECCIONAMIENTO ESTRATÉGICO</t>
  </si>
  <si>
    <t>7662.Fortalecimiento a la gestión institucional de la SDMujer en Bogotá</t>
  </si>
  <si>
    <t>INDICADORES PMR</t>
  </si>
  <si>
    <t>MUJERES</t>
  </si>
  <si>
    <t xml:space="preserve">CRECIENTE </t>
  </si>
  <si>
    <t>Infancia (Menor de 12 años)</t>
  </si>
  <si>
    <t xml:space="preserve">Discapacidad </t>
  </si>
  <si>
    <t>Plan institucional de archivos - PINAR</t>
  </si>
  <si>
    <t>2. Gestión del conocimiento e información para la toma de decisiones y garantía de derechos de las mujeres</t>
  </si>
  <si>
    <t xml:space="preserve">PLANEACIÓN Y GESTIÓN </t>
  </si>
  <si>
    <t>7668.Levantamiento y análisis de información para la garantía de derechos de las mujeres en Bogotá</t>
  </si>
  <si>
    <t>35.Mujeres atendidas en Casas de Justicia, escenarios de Fiscalía y Sede Central</t>
  </si>
  <si>
    <t>MUJERES, HIJOS E HIJAS</t>
  </si>
  <si>
    <t>DECRECIENTE</t>
  </si>
  <si>
    <t>Juventud (Entre 12 y 14 años)</t>
  </si>
  <si>
    <t>Plan Anual de Adquisiciones</t>
  </si>
  <si>
    <t>3. Igualdad de oportunidades y desarrollo de capacidades para las mujeres</t>
  </si>
  <si>
    <t xml:space="preserve">COMUNICACIÓN ESTRATÉGICA </t>
  </si>
  <si>
    <t>7671.Implementación de acciones afirmativas dirigidas a las mujeres con enfoque diferencial y de género en Bogotá</t>
  </si>
  <si>
    <t xml:space="preserve">31.Casos nuevos de violencias contra las mujeres con representación jurídica en instancias judiciales y administrativas </t>
  </si>
  <si>
    <t>INTERVENCIONES</t>
  </si>
  <si>
    <t xml:space="preserve">CONSTANTE </t>
  </si>
  <si>
    <t>Juventud (Entre 15 y 28 años)</t>
  </si>
  <si>
    <t>Plan anticorrupción y de atención al ciudadano</t>
  </si>
  <si>
    <t>4. Inclusión y equidad de género en la participación y la representación de las mujeres</t>
  </si>
  <si>
    <t>GESTIÓN DEL CONOCIMIENTO</t>
  </si>
  <si>
    <t>7672.Contribución acceso efectivo de las mujeres a la justicia con enfoque de género y de la ruta integral de atención para el acceso a la justicia de las mujeres en Bogotá</t>
  </si>
  <si>
    <t>36.Número de mujeres víctimas de violencias y su sistema familiar, acogidas y atendidas a través del modelo de Casas Refugio incluyendo modalidad intermedia de acogida y ruralidad</t>
  </si>
  <si>
    <t>CONSULTAS</t>
  </si>
  <si>
    <t>SUMA</t>
  </si>
  <si>
    <t>Adultez (Entre 29 y 59 años)</t>
  </si>
  <si>
    <t xml:space="preserve">Plan de incentivos institucionales </t>
  </si>
  <si>
    <t>5. Sistema Distrital de Cuidado</t>
  </si>
  <si>
    <t>PREVENCIÓN Y ATENCIÓN INTEGRAL A MUJERES VÍCTIMAS DE VIOLENCIA</t>
  </si>
  <si>
    <t>7673.Desarrollo de capacidades para aumentar la autonomía y empoderamiento de las mujeres en toda su diversidad en Bogotá</t>
  </si>
  <si>
    <t>37.Número de atenciones a mujeres víctimas de violencias, a través de las Duplas de atención psicosocial</t>
  </si>
  <si>
    <t>CASAS</t>
  </si>
  <si>
    <t>Mayores (Igual o superior a 60 años)</t>
  </si>
  <si>
    <t>Plan de previsión de recursos humanos</t>
  </si>
  <si>
    <t>PROMOCIÓN DEL ACCESO A LA JUSTICICA PARA LAS MUJERES</t>
  </si>
  <si>
    <t>7675.Implementación de la Estrategia de Territorialización de la Política Pública de Mujeres y Equidad de Género a través de las Casas de Igualdad de Oportunidades para las Mujeres en Bogotá</t>
  </si>
  <si>
    <t xml:space="preserve">18.Número de mujeres participantes en las actividades implementadas en el marco de los Planes Locales de Seguridad para las Mujeres </t>
  </si>
  <si>
    <t>PERSONAS</t>
  </si>
  <si>
    <t>Plan institucional de capacitación - PIC</t>
  </si>
  <si>
    <t xml:space="preserve">PROMOCIÓN DE LA PARTICIPACIÓN Y REPRESENTACIÓN DE LAS MUJERES </t>
  </si>
  <si>
    <t>7676.Fortalecimiento a los liderazgos para la inclusión y equidad de género en la participación y la representación política en Bogotá</t>
  </si>
  <si>
    <t>32.Atenciones efectivas a través de la Línea Púrpura Distrital</t>
  </si>
  <si>
    <t>ATENCIONES</t>
  </si>
  <si>
    <t xml:space="preserve">Plan estrategico de Talento Humano </t>
  </si>
  <si>
    <t>TRANSVERSALIZACIÓN DEL ENFOQUE DE GÉNERO Y DIFERENCIAL PARA MUJERES</t>
  </si>
  <si>
    <t>7718.Implementación del Sistema Distrital de Cuidado en Bogotá</t>
  </si>
  <si>
    <t xml:space="preserve">38.Número de ciudadanos y ciudadanas informados a partir de la implementación de estrategias de divulgación pedagógica con enfoques de género y de derechos </t>
  </si>
  <si>
    <t>ORIENTACIONES Y ASESORÍAS</t>
  </si>
  <si>
    <t>Plan Anual de vacantes</t>
  </si>
  <si>
    <t>TERRITORIALIZACIÓN DE LA POLÍTICA PÚBLICA</t>
  </si>
  <si>
    <t>7734.Fortalecimiento a la implementación del Sistema Distrital de Protección integral a las mujeres víctimas de violencias - SOFIA en Bogotá</t>
  </si>
  <si>
    <t>34.Estudios y/o investigaciones producidas y divulgadas por el Observatorio de Mujer y Equidad de Género, con relación a situaciones y derechos de las mujeres en Bogotá</t>
  </si>
  <si>
    <t>ORIENTACIONES</t>
  </si>
  <si>
    <t xml:space="preserve">Plan trabajo anual en seguridad y salud en el trabajo </t>
  </si>
  <si>
    <t xml:space="preserve">GESTIÓN DE LAS POLÍTICAS PÚBLICAS </t>
  </si>
  <si>
    <t>7738.Implementación de Políticas Públicas lideradas por la Secretaria de la Mujer y Transversalización de género para promover igualdad, desarrollo de capacidades y reconocimiento de las mujeres de Bogotá</t>
  </si>
  <si>
    <t>12.Número de mujeres vinculadas a procesos de las Casas de Igualdad de Oportunidades</t>
  </si>
  <si>
    <t>ESTUDIOS Y/O INVESTIGACIONES</t>
  </si>
  <si>
    <t xml:space="preserve">Plan estrategico de tecnología de la información y privacidad de la información </t>
  </si>
  <si>
    <t xml:space="preserve">DESARROLLO DE CAPACIDADES PARA LA VIDA DE LAS MUJERES </t>
  </si>
  <si>
    <t>7739.Implementación de estrategia de divulgación pedagógica con enfoques de género y de derechos Bogotá</t>
  </si>
  <si>
    <t>39.Atenciones socio jurídicas brindadas a través de la Estrategia Casa de Todas, a mujeres que realizan actividades sexuales pagadas (asesorias, seguimientos y valoraciones iniciales)</t>
  </si>
  <si>
    <t>CONTENIDOS</t>
  </si>
  <si>
    <t xml:space="preserve">Plan de seguridad y privacidad de la información </t>
  </si>
  <si>
    <t>GESTIÓN DEL SISTEMA DISTRITAL DE CUIDADO</t>
  </si>
  <si>
    <t>40.Atenciones psicosociales brindadas a través de la Estrategia Casa de Todas, a mujeres que realizan actividades sexuales pagadas (asesorias, seguimientos y valoraciones iniciales)</t>
  </si>
  <si>
    <t>CASOS NUEVOS</t>
  </si>
  <si>
    <t>Plan de participación ciudadana</t>
  </si>
  <si>
    <t>GESTIÓN  TALENTO HUMANO</t>
  </si>
  <si>
    <t>41.Atenciones en trabajo social brindadas a través de la Estrategia Casa de Todas, a mujeres que realizan actividades sexuales pagadas (asesorias, seguimientos y valoraciones iniciales)</t>
  </si>
  <si>
    <t>CIUDADANOS Y CIUDADANAS</t>
  </si>
  <si>
    <t>GESTIÓN CONTRACTUAL</t>
  </si>
  <si>
    <t xml:space="preserve">42.Número de contenidos diseñados para el desarrollo de capacidades socioemocionales, ocupacionales, técnicas y educación financiera para las mujeres (Módulos y diplomados) </t>
  </si>
  <si>
    <t>PORCIENTO</t>
  </si>
  <si>
    <t>GESTIÓN ADMINISTRATIVA</t>
  </si>
  <si>
    <t>29.Mujeres formadas en derechos a través de procesos de desarrollo de capacidades en los Centros de Inclusión Digital</t>
  </si>
  <si>
    <t>GESTIÓN FINANCIERA</t>
  </si>
  <si>
    <t xml:space="preserve">30.Número de orientaciones y asesorías socio jurídicas con enfoque de derechos de las mujeres y enfoque de género a través de las Casas de Igualdad de Oportunidades para las Mujeres </t>
  </si>
  <si>
    <t>GESTIÓN DOCUMENTAL</t>
  </si>
  <si>
    <t xml:space="preserve">108.Número de orientaciones  y acompañamientos psicosociales a mujeres a través de las Casas de Igualdad de Oportunidades para las Mujeres </t>
  </si>
  <si>
    <t>GESTIÓN JURÍDICA</t>
  </si>
  <si>
    <t xml:space="preserve">33.Número de mujeres vinculadas a procesos formativos para el desarrollo de capacidades de incidencia, liderazgo, empoderamiento y participación política </t>
  </si>
  <si>
    <t xml:space="preserve">GESTIÓN TECNOLÓGICA </t>
  </si>
  <si>
    <t>43.Número de mujeres formadas en cuidados, en el marco de la estrategia cuidado a cuidadoras</t>
  </si>
  <si>
    <t>ATENCIÓN A LA CIUDADANÍA</t>
  </si>
  <si>
    <t>44.Número de atenciones brindadas a través de Espacios respiro, en el marco de la estrategia cuidado a cuidadoras</t>
  </si>
  <si>
    <t xml:space="preserve">SEGUIMIENTO, EVALUACIÓN Y CONTROL </t>
  </si>
  <si>
    <t>45.Número de atenciones de relevo de cuidado en casa, en el marco de la estrategia cuidado a cuidadoras</t>
  </si>
  <si>
    <t>GESTIÓN DISCIPLINARIA</t>
  </si>
  <si>
    <t>46.Número de personas vinculadas a los talleres de cambio cultural</t>
  </si>
  <si>
    <t>METAS SECTORIALES</t>
  </si>
  <si>
    <t>INDICADORES PDD</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</si>
  <si>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</si>
  <si>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</si>
  <si>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</si>
  <si>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10. Porcentaje de avance en el diseño y acompañamiento de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</si>
  <si>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</si>
  <si>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</si>
  <si>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</si>
  <si>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</si>
  <si>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</si>
  <si>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</si>
  <si>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</si>
  <si>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</si>
  <si>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</si>
  <si>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</si>
  <si>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</si>
  <si>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52. Formular e implementar una estrategia pedagógica para la valoración, la resignificación, el reconocimiento y la redistribución del trabajo de cuidado no remunerado que realizan las mujeres en Bogotá</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</si>
  <si>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</si>
  <si>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</si>
  <si>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</si>
  <si>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</si>
  <si>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</si>
  <si>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</si>
  <si>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</si>
  <si>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</si>
  <si>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</si>
  <si>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</si>
  <si>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</si>
  <si>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</si>
  <si>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327. Número de mujeres atendidas con perspectiva de género y derechos de las mujeres a través de Casas de Justicia y espacios de atención integral de la Fiscalía (CAPIV, CAIVAS)</t>
  </si>
  <si>
    <t>308. Implementar una estrategia semi permanente para la protección de las mujeres víctimas de violencia y su acceso a la justicia en 3 Unidades de Reacción Inmediata - URI de la Fiscalía General de la Nación y articulada a la línea 123 y Línea púrpura</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</si>
  <si>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</si>
  <si>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</si>
  <si>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</si>
  <si>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452. Crear y fortalecer la infraestructura tecnológica del Observatorio de Mujer y Equidad de Género que permita la articulación con los sectores distritales pertinentes</t>
  </si>
  <si>
    <t>487. Porcentaje de avance en la creación y fortalecimiento de infraestructura tecnológica del OMEG para la articulación con los sectores distritales</t>
  </si>
  <si>
    <t>454. Diseñar e implementar investigaciones  para diagnosticar y divulgar la situación de los derechos de las mujeres y transversalizar el enfoque de género y diferencial metodológicamente</t>
  </si>
  <si>
    <t>489. Investigaciones realizadas</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</si>
  <si>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</si>
  <si>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</si>
  <si>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</si>
  <si>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</si>
  <si>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</si>
  <si>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</si>
  <si>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</si>
  <si>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</si>
  <si>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METAS ESTRATEGICAS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</si>
  <si>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</si>
  <si>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</si>
  <si>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</si>
  <si>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</si>
  <si>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</si>
  <si>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</si>
  <si>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</si>
  <si>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r>
      <rPr>
        <b/>
        <sz val="11"/>
        <color rgb="FF000000"/>
        <rFont val="Times New Roman"/>
        <family val="1"/>
      </rPr>
      <t xml:space="preserve">3) marzo: giros por $8.000.000 </t>
    </r>
    <r>
      <rPr>
        <sz val="11"/>
        <color rgb="FF000000"/>
        <rFont val="Times New Roman"/>
        <family val="1"/>
      </rPr>
      <t>asociados al Cto.248-2023 SANDRA PATRICIA REMOLINA LEÓN.</t>
    </r>
    <r>
      <rPr>
        <b/>
        <sz val="11"/>
        <color rgb="FF000000"/>
        <rFont val="Times New Roman"/>
        <family val="1"/>
      </rPr>
      <t xml:space="preserve">
2)</t>
    </r>
    <r>
      <rPr>
        <sz val="11"/>
        <color rgb="FF000000"/>
        <rFont val="Times New Roman"/>
        <family val="1"/>
      </rPr>
      <t xml:space="preserve"> </t>
    </r>
    <r>
      <rPr>
        <b/>
        <sz val="11"/>
        <color rgb="FF000000"/>
        <rFont val="Times New Roman"/>
        <family val="1"/>
      </rPr>
      <t>febrero: giros por $14.769.044</t>
    </r>
    <r>
      <rPr>
        <sz val="11"/>
        <color rgb="FF000000"/>
        <rFont val="Times New Roman"/>
        <family val="1"/>
      </rPr>
      <t xml:space="preserve"> distribuidos así: Cto.951-2023 EMPRESA DE TELECOMUNICACIONES DE BOGOTÁ S.A. E.S.P. - ETB S.A. ESP por $1.604.044, Cto.845-2023 por SANDRA MILENA DIAZ AREVALO $5.665.000, Cto.525-2023 LINDA KATHERINE QUIROGA NIETO por $7.500.000
</t>
    </r>
    <r>
      <rPr>
        <b/>
        <sz val="11"/>
        <color rgb="FF000000"/>
        <rFont val="Times New Roman"/>
        <family val="1"/>
      </rPr>
      <t xml:space="preserve">1) enero: giros por $18.816.799 </t>
    </r>
    <r>
      <rPr>
        <sz val="11"/>
        <color rgb="FF000000"/>
        <rFont val="Times New Roman"/>
        <family val="1"/>
      </rPr>
      <t>asociados al Cto.986-2023 QUINTA GENERACION SAS (operador logístico)</t>
    </r>
  </si>
  <si>
    <r>
      <rPr>
        <b/>
        <sz val="11"/>
        <color theme="1"/>
        <rFont val="Times New Roman"/>
        <family val="1"/>
      </rPr>
      <t>3) marzo:</t>
    </r>
    <r>
      <rPr>
        <sz val="11"/>
        <color theme="1"/>
        <rFont val="Times New Roman"/>
        <family val="1"/>
      </rPr>
      <t xml:space="preserve"> giros por $7.210.000 asociados a los contratos 313-2023 Laura Paola Roa Gómez y 518 Flor Gineth Rojas Gómez
</t>
    </r>
    <r>
      <rPr>
        <b/>
        <sz val="11"/>
        <color theme="1"/>
        <rFont val="Times New Roman"/>
        <family val="1"/>
      </rPr>
      <t>2) febrero:</t>
    </r>
    <r>
      <rPr>
        <sz val="11"/>
        <color theme="1"/>
        <rFont val="Times New Roman"/>
        <family val="1"/>
      </rPr>
      <t xml:space="preserve">  La reserva girada en el mes de febrero corresponde los siguientes contratos de prestación de servicios; Andrea Flórez: $3.605.000; Ana Osorio $3.605.000;  Angie Ramírez $3.605.000; Angie Rincón $3.605.000; Angie Cardozo $3.605.000; Astrid Sáenz $3.605.000; Claudia Díaz $6.695.000 ;  Dayana Castro $3.605.000; Flor Rojas $2.283.167; Jonathan Vanegas; Juliana Sanabria $3.605.000; Lady Galindo $3.605.000; Laura Roa $3.605.000; Laura Morales $7.210.000; Luisa Cristancho $3.605.000; Maryeli Guiza $3.605.000; Pilar Ramírez $3.605.000; William Laguna $1.874.200; Yamile Aguilar $3.605.000; Yina Robayo $3.605.000; Yuly Pineda $3.605.000. Otros contratos: ETB $68.475.213.
</t>
    </r>
    <r>
      <rPr>
        <b/>
        <sz val="11"/>
        <color theme="1"/>
        <rFont val="Times New Roman"/>
        <family val="1"/>
      </rPr>
      <t>1) enero:</t>
    </r>
    <r>
      <rPr>
        <sz val="11"/>
        <color theme="1"/>
        <rFont val="Times New Roman"/>
        <family val="1"/>
      </rPr>
      <t xml:space="preserve">  El valor girado en enero corresponde a: Cto.488-2023 Alfonso Álvarez: $1.667.841. Cto.495-2023 Laura Morales: $3.605.000. Cto.986-2023 Quinta Generación SAS: $5.776.320.
</t>
    </r>
  </si>
  <si>
    <t xml:space="preserve">Para el mes de Marzo de 2024, se avanza en la meta de formación con 771, equivalente al 47,2% de la meta anual. Las mujeres formadas has participado de los siguientes cursos de manera virtual y presencial en le marco de los Centros de Inclusión Digital:
a. Creación de contenidos en redes sociales: 40 
b. Descubriendo office: 126 
c. Habilidades digitales para la autonomía de las mujeres: 291 
d. Habilidades socioemocionales: 70 
e. Informática básica, Word, Excel e internet: 167 
f. Manejo básico de herramientas Microsoft office 2016: Excel: 10 
g. Manejo intermedio de herramientas office 2016 Excel: 20 
h. Prevención de violencias digitales: 47 </t>
  </si>
  <si>
    <t>Para el avance del cuatrienio se han formado un total de 25.625, quivalente al 98%, quienes se han formado en habilidades Digitales, habilidades Socioemociones Informática y prevención de Violencias Digitales.</t>
  </si>
  <si>
    <t>A la fecha no se han presentado retrasos con respecto a la programado. Con la contratación del equipo de facilitadoras durante el mes de marzó se alcanzó la meta programada y suplir el reporte del mes de marzo, quedando al día con la programación de la planeación.</t>
  </si>
  <si>
    <t>1. Actualizar e incorporar los cursos de formación de la Dirección de Gestión de Conocimiento (consttuidos en la vigencia anterior) en la plataforma Moodle como espacio de aprendizaje para la ciudadanía</t>
  </si>
  <si>
    <t xml:space="preserve">En le mes de marzo se realizó el diseño, implementación y actualización del contenido formativo del curso Virtual Prevención de violencias digitales, este curso se compone de 10 módulos formativos y una de constancia de participación, en el mes de marzo se avanzo en la actualización de los primeros 4 módulos del curso de  en la plataforma Moodle. </t>
  </si>
  <si>
    <t>ANEXO1: Actualización contenidos del curso Prevención de violencias digitales
Los documentos se pueden consultar en el siguiente vínculo:
Link: https://secretariadistritald.sharepoint.com/:f:/s/DGC-CentrosdeInclusinDigital/EgpOIx5N1z5BspybOrnteZoBNT5b_8yBIWaDVAOxX81OKg?e=TQmxpg</t>
  </si>
  <si>
    <t>2. Elaborar un (1) reporte mensual (a partir del mes de febrero) y acumulado, que de cuenta de las mujeres formadas, discriminando por curso, localidad y otras variables que se considern pertinentes por la dirección</t>
  </si>
  <si>
    <r>
      <t>Para el mes de Marzo de 2024, se avanza en la meta de formación con</t>
    </r>
    <r>
      <rPr>
        <b/>
        <sz val="11"/>
        <color rgb="FF000000"/>
        <rFont val="Times New Roman"/>
        <family val="1"/>
      </rPr>
      <t xml:space="preserve"> 771</t>
    </r>
    <r>
      <rPr>
        <sz val="11"/>
        <color rgb="FF000000"/>
        <rFont val="Times New Roman"/>
        <family val="1"/>
      </rPr>
      <t>, equivalente al</t>
    </r>
    <r>
      <rPr>
        <b/>
        <sz val="11"/>
        <color rgb="FF000000"/>
        <rFont val="Times New Roman"/>
        <family val="1"/>
      </rPr>
      <t xml:space="preserve"> 47,2%</t>
    </r>
    <r>
      <rPr>
        <sz val="11"/>
        <color rgb="FF000000"/>
        <rFont val="Times New Roman"/>
        <family val="1"/>
      </rPr>
      <t xml:space="preserve"> de la meta anual. Por su parte, para el avance del cuatrienio se han formado un total de 25.625, quivalente al 98%. Las mujeres formadas has participado de los siguientes cursos de manera virtual y presencial en le marco de los Centros de Inclusión Digital:
a. Creación de contenidos en redes sociales: 40 
b. Descubriendo office: 126 
c. Habilidades digitales para la autonomía de las mujeres: 291 
d. Habilidades socioemocionales: 70 
e. Informática básica, Word, Excel e internet: 167 
f. Manejo básico de herramientas Microsoft office 2016: Excel: 10 
g. Manejo intermedio de herramientas office 2016 Excel: 20 
h. Prevención de violencias digitales: 47 
</t>
    </r>
  </si>
  <si>
    <t>ANEXO 1. Base de Seguimiento_Marzo
ANEXO 2. Reportes Formacion_Seguimiento a la meta
Los documentos se pueden consultar en el siguiente vínculo:
Link: https://secretariadistritald.sharepoint.com/:f:/s/DGC-CentrosdeInclusinDigital/ElxnYTWneOhFjMbFF8H2iUEBo6nWZN0vbo44t_MNak4eRg?e=RdUDfW</t>
  </si>
  <si>
    <t>Se inicia proceso logistico para la jornada de reconocimiento que se realizara la primera semana de mayo</t>
  </si>
  <si>
    <t>Anexo 1, Gestión y planificación del evento.
Los documentos se pueden consultar en el siguiente vínculo:
lINK: https://secretariadistritald.sharepoint.com/:f:/s/DGC-CentrosdeInclusinDigital/EokMLKeM-_ZGmAyAe5UZoSsB0WlGzpYxHKjSpARpdfMfWg?e=oJ4JD2</t>
  </si>
  <si>
    <t xml:space="preserve">Para el mes de marzo se realizaron tres acciones  
1, Inicio de trabajo de adecuación del CID Puenta Arada, lo que incluyo acciones de pintura, instalación de cableado electrico, conectividad a internet. 
2. Con el fin de identificar posibles necesidades de infraestrucgtura se realiza visita insitu a los CID de Engativa, Chapinero y Fontibón. 
3. Con el fin de atender las necesidades identificadas en los CID se realizan las solicitudes de mesa de ayuda relacionadas con conectividad, y reparaciones locativas. </t>
  </si>
  <si>
    <t xml:space="preserve">ANEXO1:Adecuaciones
ANEXO2: Visitas Insitu
ANEXO3: Mesa de Ayuda
Los documentos se pueden consultar en el siguiente vínculo:
Link: https://secretariadistritald.sharepoint.com/:f:/s/DGC-CentrosdeInclusinDigital/EiPIh6oNN5BBq7ycqXXSvOYBOvHy33uqkn1tCbUSlf5dsg?e=9q0AzV </t>
  </si>
  <si>
    <t xml:space="preserve">ANEXO 1. Base de Seguimiento_Marzo
ANEXO 2. Reportes Formacion_Seguimiento a la meta
Link: https://secretariadistritald.sharepoint.com/:f:/s/DGC-CentrosdeInclusinDigital/ElxnYTWneOhFjMbFF8H2iUEBo6nWZN0vbo44t_MNak4eRg?e=RdUDfW"						
						</t>
  </si>
  <si>
    <t xml:space="preserve">Por su parte, para el avance del cuatrienio se han formado un total de 25,625 equivalente al 98%, quienes se han formado en la oferta de cursos Habilidades digitales, Habilidades socioemocionales, prevención de violencias digitales, creacion de contenidos, informatica basica, entre otros. </t>
  </si>
  <si>
    <t>No se programaron avances para el periodo de reporte</t>
  </si>
  <si>
    <t>2024</t>
  </si>
  <si>
    <t>2</t>
  </si>
  <si>
    <t>0121-01</t>
  </si>
  <si>
    <t>145</t>
  </si>
  <si>
    <t>CONTRATO DE PRESTACION DE SERVICIOS PROFESIONALES</t>
  </si>
  <si>
    <t>552</t>
  </si>
  <si>
    <t>167</t>
  </si>
  <si>
    <t>02</t>
  </si>
  <si>
    <t>ORDENES DE PAGO</t>
  </si>
  <si>
    <t>788</t>
  </si>
  <si>
    <t>584</t>
  </si>
  <si>
    <t>Prestar servicios profesionales para acompañar a las mujeres y fortalecer sus capacidades socioemocionales y vocacionales para el empleo y la generación de ingresos, así como la difusión de la Estrategia de Emprendimiento y Empleabilidad. PC 399.</t>
  </si>
  <si>
    <t>O23011601020000007673</t>
  </si>
  <si>
    <t>Desarrollo de capacidades para aumentar la autonomía y empoderamiento de las mujeres en toda su diversidad en Bogotá</t>
  </si>
  <si>
    <t>1-100-F001</t>
  </si>
  <si>
    <t>VA-Recursos distrito</t>
  </si>
  <si>
    <t>O232020200992913</t>
  </si>
  <si>
    <t>Servicios de educación para la formación y el trabajo</t>
  </si>
  <si>
    <t>PM/0121/0109/45020327673</t>
  </si>
  <si>
    <t>Servicio de educación informal</t>
  </si>
  <si>
    <t>10</t>
  </si>
  <si>
    <t>CONTRATACIÓN DIRECTA</t>
  </si>
  <si>
    <t>1000185522</t>
  </si>
  <si>
    <t>CC</t>
  </si>
  <si>
    <t>52815152</t>
  </si>
  <si>
    <t>DIANA CAROLINA GALEANO PABON</t>
  </si>
  <si>
    <t>1000017590</t>
  </si>
  <si>
    <t>DAYRA MARCELA ALDANA DIAZ</t>
  </si>
  <si>
    <t>1004862528</t>
  </si>
  <si>
    <t>LUZ DIANA MAYORGA ULLOA</t>
  </si>
  <si>
    <t>5000643328</t>
  </si>
  <si>
    <t>1</t>
  </si>
  <si>
    <t>520104</t>
  </si>
  <si>
    <t/>
  </si>
  <si>
    <t>563</t>
  </si>
  <si>
    <t>166</t>
  </si>
  <si>
    <t>784</t>
  </si>
  <si>
    <t>599</t>
  </si>
  <si>
    <t>Prestar servicios profesionales para acompañar a las mujeres y fortalecer sus capacidades socioemocionales y vocacionales para el empleo y la generación de ingresos, así como la difusión de la Estrategia de Emprendimiento y Empleabilidad. PC 395.</t>
  </si>
  <si>
    <t>1000284886</t>
  </si>
  <si>
    <t>1015430439</t>
  </si>
  <si>
    <t>GLORIA LORENA CALDERON NIÑO</t>
  </si>
  <si>
    <t>5000643458</t>
  </si>
  <si>
    <t>520095</t>
  </si>
  <si>
    <t>564</t>
  </si>
  <si>
    <t>786</t>
  </si>
  <si>
    <t>600</t>
  </si>
  <si>
    <t>Prestar servicios profesionales para acompañar a las mujeres y fortalecer sus capacidades socioemocionales y vocacionales para el empleo y la generación de ingresos, así como la difusión de la Estrategia de Emprendimiento y Empleabilidad. PC 397.</t>
  </si>
  <si>
    <t>1000316106</t>
  </si>
  <si>
    <t>1014244390</t>
  </si>
  <si>
    <t>KAREN JULIETH GONGORA ARIAS</t>
  </si>
  <si>
    <t>5000643459</t>
  </si>
  <si>
    <t>520099</t>
  </si>
  <si>
    <t>629</t>
  </si>
  <si>
    <t>162</t>
  </si>
  <si>
    <t>785</t>
  </si>
  <si>
    <t>662</t>
  </si>
  <si>
    <t>Prestar servicios profesionales para acompañar a las mujeres y fortalecer sus capacidades socioemocionales y vocacionales para el empleo y la generación de ingresos, así como la difusión de la Estrategia de Emprendimiento y Empleabilidad. PC 396</t>
  </si>
  <si>
    <t>1000176008</t>
  </si>
  <si>
    <t>52810740</t>
  </si>
  <si>
    <t>IVONE ROCIO PEÑA CASTAÑEDA</t>
  </si>
  <si>
    <t>1004993529</t>
  </si>
  <si>
    <t>LUIS GUILLERMO FLECHAS SALCEDO</t>
  </si>
  <si>
    <t>5000646158</t>
  </si>
  <si>
    <t>520097</t>
  </si>
  <si>
    <t>630</t>
  </si>
  <si>
    <t>787</t>
  </si>
  <si>
    <t>666</t>
  </si>
  <si>
    <t>Prestar servicios profesionales para acompañar a las mujeres y fortalecer sus capacidades socioemocionales y vocacionales para el empleo y la generación de ingresos, así como la difusión de la Estrategia de Emprendimiento y Empleabilidad. PC 398</t>
  </si>
  <si>
    <t>1010805133</t>
  </si>
  <si>
    <t>1015404486</t>
  </si>
  <si>
    <t>LAURA ANDREA SALGADO MARTINEZ</t>
  </si>
  <si>
    <t>5000646234</t>
  </si>
  <si>
    <t>520102</t>
  </si>
  <si>
    <t>636</t>
  </si>
  <si>
    <t>161</t>
  </si>
  <si>
    <t>783</t>
  </si>
  <si>
    <t>681</t>
  </si>
  <si>
    <t>Prestar servicios profesionales para acompañar a las mujeres y fortalecer sus capacidades socioemocionales y vocacionales para el empleo y la generación de ingresos, así como la difusión de la Estrategia de Emprendimiento y Empleabilidad. PC 394.</t>
  </si>
  <si>
    <t>1000475708</t>
  </si>
  <si>
    <t>1014269721</t>
  </si>
  <si>
    <t>ANGELA MARIA BELTRAN ISAZA</t>
  </si>
  <si>
    <t>5000647461</t>
  </si>
  <si>
    <t>520094</t>
  </si>
  <si>
    <t>3</t>
  </si>
  <si>
    <t>845</t>
  </si>
  <si>
    <t>141</t>
  </si>
  <si>
    <t>790</t>
  </si>
  <si>
    <t>905</t>
  </si>
  <si>
    <t>Prestar servicios profesionales para acompañar a las mujeres y fortalecer sus capacidades socioemocionales y vocacionales para el empleo y la generación de ingresos, así como la difusión de la Estrategia de Emprendimiento y Empleabilidad. PC 401.</t>
  </si>
  <si>
    <t>1013639936</t>
  </si>
  <si>
    <t>1152218940</t>
  </si>
  <si>
    <t>NATALIA  GOMEZ MEZA</t>
  </si>
  <si>
    <t>5000661807</t>
  </si>
  <si>
    <t>520107</t>
  </si>
  <si>
    <t>877</t>
  </si>
  <si>
    <t>135</t>
  </si>
  <si>
    <t>789</t>
  </si>
  <si>
    <t>940</t>
  </si>
  <si>
    <t>Prestar servicios profesionales para acompañar a las mujeres y fortalecer sus capacidades socioemocionales y vocacionales para el empleo y la generación de ingresos, así como la difusión de la Estrategia de Emprendimiento y Empleabilidad. PC 400.</t>
  </si>
  <si>
    <t>1000728434</t>
  </si>
  <si>
    <t>1121829610</t>
  </si>
  <si>
    <t>DIANA CAROLINA BAQUERO MARTINEZ</t>
  </si>
  <si>
    <t>5000664894</t>
  </si>
  <si>
    <t>520106</t>
  </si>
  <si>
    <t>148</t>
  </si>
  <si>
    <t>CONTRATO DE PRESTACION DE SERVICIOS DE APOYO A LA GESTION</t>
  </si>
  <si>
    <t>893</t>
  </si>
  <si>
    <t>132</t>
  </si>
  <si>
    <t>782</t>
  </si>
  <si>
    <t>957</t>
  </si>
  <si>
    <t>Apoyar técnicamente los procesos de formación y acompañamiento  con enfoque diferencial en el marco de la Estrategia Emprendimiento y Empleabilidad para el desarrollo de capacidades socioemocionales y técnicas de las mujeres cuidadoras. PC 393</t>
  </si>
  <si>
    <t>1011847720</t>
  </si>
  <si>
    <t>1030691573</t>
  </si>
  <si>
    <t>DAYANA YISETH GUTIERREZ TUNJO</t>
  </si>
  <si>
    <t>5000667085</t>
  </si>
  <si>
    <t>520093</t>
  </si>
  <si>
    <t xml:space="preserve">En el mes de enero las actividades se centraron en la etapa precontractual vigencia 2024  del proyecto de inversión. 
En el mes de febrero la Estrategia de Emprendimiento y Empleabilidad, inicio con la divulgación de la ruta de orientación de las alianzas para empleo y emprendiendo para mujeres en 11 localidades, a través de orientación individual en 12 espacios. 
Adicionalemte en el  mes de marzo la Estrategia de Emprendimiento y Empleabilidad, realizo 15 espacios de jornadas territoriales y acciones locales conmemorativas de los derechos de las mujeres en el marco de la autonomía económica. Así mismo, continuo con la divulgación de la ruta de orientación de las alianzas para empleo y emprendiendo para mujeres en 11 localidades garantizando acompañamiento presencial y orientación individual materializada en la arquitectura institucional como el Sistema Distrital de Cuidado con las manzanas del cuidado y las Casas de Igualdad de Oportunidades para las Mujeres. De manera paralela se brinda a las mujeres atención por canales virtuales por medio de las líneas locales de WhatsApp Business para garantizar el acceso a la información y aportando a su empoderamiento económico. 
Esta actividad no estaba programada para el mes de febrero, sin embargo se adelantaron acciones para para avazar en el contacto con 21 empresas y durante el mes de marzo se avanzo  en la gestion logrando consolidar a la fecha 52  empresas aliadas de empleo, generación de ingresos y formación para las mujeres de Bogotá, distribuidas asi: 
Empleo: 34 empresas
Generación de ingresos: 7 empresas
Formación: 7 empresas
Gremios: 4 gremios
De esta manera a la fecha la Estrategia EE cuenta con 52 aliados permitiendo llevar a las mujeres oportunidades para mejorar su calidad de vida, la de sus familias y alcanzar su autonomía económica. 
</t>
  </si>
  <si>
    <t xml:space="preserve">En el mes de marzo la Estrategia de Emprendimiento y Empleabilidad, realizo 15 espacios de jornadas territoriales y acciones locales conmemorativas de los derechos de las mujeres en el marco de la autonomía económica. Así mismo, continuo con la divulgación de la ruta de orientación de las alianzas para empleo y emprendiendo para mujeres en 11 localidades garantizando acompañamiento presencial y orientación individual materializada en la arquitectura institucional como el Sistema Distrital de Cuidado con las manzanas del cuidado y las Casas de Igualdad de Oportunidades para las Mujeres. De manera paralela se brinda a las mujeres atención por canales virtuales por medio de las líneas locales de WhatsApp Business para garantizar el acceso a la información y aportando a su empoderamiento económico. </t>
  </si>
  <si>
    <t xml:space="preserve">Durante el mes de marzo de 2024 se presentaron los siguientes avances para mantener y gestionar alianzas de empleo, generación de ingresos y formación para las mujeres de Bogotá, contribuyendo así con su autonomía económica: 
Empleo: 34 empresas
Generación de ingresos: 7 empresas
Formación: 7 empresas
Gremios: 4 gremios
De esta manera a la fecha la Estrategia EE cuenta con 52 aliados permitiendo llevar a las mujeres oportunidades para mejorar su calidad de vida, la de sus familias y alcanzar su autonomía económica. </t>
  </si>
  <si>
    <t xml:space="preserve">En el mes de marzo la Estrategia de Emprendimiento y Empleabilidad, realizo 15 espacios de jornadas territoriales y acciones locales conmemorativas de los derechos de las mujeres en el marco de la autonomía económica. Así mismo, continuo con la divulgación de la ruta de orientación de las alianzas para empleo y emprendiendo para mujeres en 11 localidades garantizando acompañamiento presencial y orientación individual materializada en la arquitectura institucional como el Sistema Distrital de Cuidado con las manzanas del cuidado y las Casas de Igualdad de Oportunidades para las Mujeres. De manera paralela se brinda a las mujeres atención por canales virtuales por medio de las líneas locales de WhatsApp Business para garantizar el acceso a la información y aportando a su empoderamiento económico. 
Durante el mes de marzo se presentaron los siguientes avances para mantener y gestionar alianzas de empleo, generación de ingresos y formación para las mujeres de Bogotá, contribuyendo así con su autonomía económica: 
Empleo: 34 empresas
Generación de ingresos: 7 empresas
Formación: 7 empresas
Gremios: 4 gremios
De esta manera a la fecha la Estrategia EE cuenta con 52 aliados permitiendo llevar a las mujeres oportunidades para mejorar su calidad de vida, la de sus familias y alcanzar su autonomía económica. 
</t>
  </si>
  <si>
    <t>https://secretariadistritald.sharepoint.com/:f:/s/Instrumentosplaneacin2021/EjOjQVCPeJNPnxgfZT7H3f0BBXZTGz86BEr6bJMK-MKfyA?e=Zu6PyU</t>
  </si>
  <si>
    <t xml:space="preserve">En el mes de enero las actividades se centraron en la etapa precontractual vigencia 2024  del proyecto de inversión. 
En el mes de febrero la Estrategia de Emprendimiento y Empleabilidad, inicio con la divulgación de la ruta de orientación de las alianzas para empleo y emprendiendo para mujeres en 11 localidades, a través de orientación individual en 12 espacios. 
Adicionalemte en el  mes de marzo la Estrategia de Emprendimiento y Empleabilidad, realizo 15 espacios de jornadas territoriales y acciones locales conmemorativas de los derechos de las mujeres en el marco de la autonomía económica. Así mismo, continuo con la divulgación de la ruta de orientación de las alianzas para empleo y emprendiendo para mujeres en 11 localidades garantizando acompañamiento presencial y orientación individual materializada en la arquitectura institucional como el Sistema Distrital de Cuidado con las manzanas del cuidado y las Casas de Igualdad de Oportunidades para las Mujeres. De manera paralela se brinda a las mujeres atención por canales virtuales por medio de las líneas locales de WhatsApp Business para garantizar el acceso a la información y aportando a su empoderamiento económico. 
Esta actividad no estaba programada para el mes de febrero, sin embargo se adelantaron acciones para para avazar en el contacto con 21 empresas y durante el mes de marzo se avanzo  en la gestion logrando consolidar a la fecha 52  empresas aliadas de empleo, generación de ingresos y formación para las mujeres de Bogotá, distribuidas asi: 
Empleo: 34 empresas
Generación de ingresos: 7 empresas
Formación: 7 empresas
Gremios: 4 gremios
De esta manera a la fecha la Estrategia EE cuenta con 52 aliados permitiendo llevar a las mujeres oportunidades para mejorar su calidad de vida, la de sus familias y alcanzar su autonomía económica. </t>
  </si>
  <si>
    <t xml:space="preserve">El avance de la meta durante la vigencia es de 1463 mujeres, equivalente al 47,2% de la programación anual. Por su parte, para el avance del cuatrienio se han formado un total de 25,625 equivalente al 98%. Las mujeres formadas han participado de los siguientes cursos de manera virtual y presencial en el marco de los Centros de Inclusión Digital:
a. Descubriendo Office: 231  
b. Manejo básico de las herramientas office: Excel : 10 
c. Manejo Intermedio de las herramientas office: Excel : 20 
d. Creacion de contenidos en redes sociales: 40 
e. Habilidades Digitales para la autonomía de las Mujeres: 609  
f. Habilidades socio-emocionales : 249 
g. Informática: Microsoft Word, Excel e Internet : 188 
h. Prevención de las violencias digitales hacia las mujeres: 116 </t>
  </si>
  <si>
    <t xml:space="preserve">Para el mes de marzo y como resultado de los ejercicios de convocatoria se supero el retraso a la meta. del mes de febrero.  </t>
  </si>
  <si>
    <t xml:space="preserve">No se identifican retrasos durante el periodo. </t>
  </si>
  <si>
    <t xml:space="preserve">Actualización Código Indicador PMR </t>
  </si>
  <si>
    <t>692 mujeres formadas en febrero, en los siguientes cursos: a) Descubriendo Office: 105. b) Habilidades Digitales para la Autonomía de las Mujeres: 318. c) Habilidades Socio Emocionales: 179. d) Informática: Microsoft Word, Excel e Internet Virtual: 21. e) Prevención de las Violencias Digitales: 69.</t>
  </si>
  <si>
    <t>mar</t>
  </si>
  <si>
    <t xml:space="preserve">771 formadas en: a)Creación contenidos redes sociales: 40. b)Descubriendo office: 126. c) Hab.dig autonomía mujeres: 291. d)Hab.Socioemocionales: 70. e)Informática, Word, Excel, internet: 167. f)Básico Microsoft office: Excel: 10. g)Intermedio Office 2016 Excel: 20. h)Prevención violencias dig: 47. </t>
  </si>
  <si>
    <t>15 espacios jornadas territoriales, acciones locales conmemorativas. Divulgación ruta orientación para empleo-emprendimiento en 11 loc; atención canales virtuales. Gestión alianzas de empleo, generación de ingresos y formación para las mujeres de Bogotá.La Estrategia EE cuenta con 52 aliados.</t>
  </si>
  <si>
    <t>Marzo 2024: Gestiones para mantener alianzas de empleo, generación de ingresos y formación para las mujeres de Bogotá, contribuyendo así con su autonomía económica: Empleo: 34 empresas. Generación de ingresos: 7 empresas. Formación: 7 empresas. Gremios: 4 gremios. La EE&amp;E cuenta con 52 aliados.</t>
  </si>
  <si>
    <t xml:space="preserve">391 orientaciones de mujeres a través de la ruta de orientación de las alianzas para empleo y emprendiendo para mujeres en 11 localidades garantizando acompañamiento presencial y orientación individual materializada en la arquitectura institucional como el SIDICU y las CIOM.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</si>
</sst>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5" formatCode="&quot;$&quot;\ #,##0;\-&quot;$&quot;\ #,##0"/>
    <numFmt numFmtId="41" formatCode="_-* #,##0_-;\-* #,##0_-;_-* &quot;-&quot;_-;_-@_-"/>
    <numFmt numFmtId="164" formatCode="#,##0\ &quot;€&quot;;\-#,##0\ &quot;€&quot;"/>
    <numFmt numFmtId="165" formatCode="_-* #,##0\ &quot;€&quot;_-;\-* #,##0\ &quot;€&quot;_-;_-* &quot;-&quot;\ &quot;€&quot;_-;_-@_-"/>
    <numFmt numFmtId="166" formatCode="_-* #,##0.00\ &quot;€&quot;_-;\-* #,##0.00\ &quot;€&quot;_-;_-* &quot;-&quot;??\ &quot;€&quot;_-;_-@_-"/>
    <numFmt numFmtId="167" formatCode="_-&quot;$&quot;* #,##0.00_-;\-&quot;$&quot;* #,##0.00_-;_-&quot;$&quot;* &quot;-&quot;??_-;_-@_-"/>
    <numFmt numFmtId="168" formatCode="_-* #,##0\ _€_-;\-* #,##0\ _€_-;_-* &quot;-&quot;\ _€_-;_-@_-"/>
    <numFmt numFmtId="169" formatCode="_-* #,##0.00\ _€_-;\-* #,##0.00\ _€_-;_-* &quot;-&quot;??\ _€_-;_-@_-"/>
    <numFmt numFmtId="170" formatCode="_(&quot;$&quot;\ * #,##0.00_);_(&quot;$&quot;\ * \(#,##0.00\);_(&quot;$&quot;\ * &quot;-&quot;??_);_(@_)"/>
    <numFmt numFmtId="171" formatCode="_ &quot;$&quot;\ * #,##0.00_ ;_ &quot;$&quot;\ * \-#,##0.00_ ;_ &quot;$&quot;\ * &quot;-&quot;??_ ;_ @_ "/>
    <numFmt numFmtId="172" formatCode="_-* #,##0\ _€_-;\-* #,##0\ _€_-;_-* &quot;-&quot;??\ _€_-;_-@_-"/>
    <numFmt numFmtId="173" formatCode="#,##0;[Red]#,##0"/>
    <numFmt numFmtId="174" formatCode="_-[$$-240A]\ * #,##0.00_-;\-[$$-240A]\ * #,##0.00_-;_-[$$-240A]\ * &quot;-&quot;??_-;_-@_-"/>
    <numFmt numFmtId="175" formatCode="&quot;$&quot;\ #,##0.00"/>
    <numFmt numFmtId="176" formatCode="0.0000"/>
    <numFmt numFmtId="177" formatCode="0.000"/>
    <numFmt numFmtId="178" formatCode="0.00000"/>
    <numFmt numFmtId="179" formatCode="#,##0.0000"/>
    <numFmt numFmtId="180" formatCode="#,##0.0"/>
    <numFmt numFmtId="181" formatCode="#,##0.000"/>
    <numFmt numFmtId="182" formatCode="0.0"/>
    <numFmt numFmtId="183" formatCode="[$$-240A]\ #,##0"/>
    <numFmt numFmtId="184" formatCode="&quot;$&quot;\ #,##0"/>
    <numFmt numFmtId="185" formatCode="#,##0_ ;\-#,##0\ "/>
    <numFmt numFmtId="186" formatCode="_-[$$-240A]\ * #,##0_-;\-[$$-240A]\ * #,##0_-;_-[$$-240A]\ * &quot;-&quot;??_-;_-@_-"/>
    <numFmt numFmtId="187" formatCode="0.0%"/>
  </numFmts>
  <fonts count="58" x14ac:knownFonts="1">
    <font>
      <sz val="11"/>
      <color theme="1"/>
      <name val="Calibri"/>
      <family val="2"/>
      <scheme val="minor"/>
    </font>
    <font>
      <sz val="11"/>
      <color indexed="8"/>
      <name val="Calibri"/>
      <family val="2"/>
    </font>
    <font>
      <sz val="10"/>
      <name val="Arial"/>
      <family val="2"/>
    </font>
    <font>
      <sz val="10"/>
      <name val="Arial Narrow"/>
      <family val="2"/>
    </font>
    <font>
      <sz val="10"/>
      <name val="Arial Narrow"/>
      <family val="2"/>
    </font>
    <font>
      <b/>
      <sz val="10"/>
      <color indexed="8"/>
      <name val="Tahoma"/>
      <family val="2"/>
    </font>
    <font>
      <sz val="10"/>
      <color indexed="8"/>
      <name val="Tahoma"/>
      <family val="2"/>
    </font>
    <font>
      <sz val="11"/>
      <name val="Times New Roman"/>
      <family val="1"/>
    </font>
    <font>
      <b/>
      <sz val="11"/>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b/>
      <sz val="12"/>
      <name val="Times New Roman"/>
      <family val="1"/>
    </font>
    <font>
      <sz val="9"/>
      <color indexed="81"/>
      <name val="Tahoma"/>
      <family val="2"/>
    </font>
    <font>
      <b/>
      <sz val="9"/>
      <color indexed="81"/>
      <name val="Tahoma"/>
      <family val="2"/>
    </font>
    <font>
      <sz val="11"/>
      <color theme="1"/>
      <name val="Calibri"/>
      <family val="2"/>
      <scheme val="minor"/>
    </font>
    <font>
      <sz val="11"/>
      <color theme="0"/>
      <name val="Calibri"/>
      <family val="2"/>
      <scheme val="minor"/>
    </font>
    <font>
      <sz val="10"/>
      <color theme="1"/>
      <name val="Verdana"/>
      <family val="2"/>
    </font>
    <font>
      <sz val="11"/>
      <color theme="1"/>
      <name val="Calibri"/>
      <family val="2"/>
    </font>
    <font>
      <b/>
      <sz val="11"/>
      <color theme="0"/>
      <name val="Calibri"/>
      <family val="2"/>
      <scheme val="minor"/>
    </font>
    <font>
      <sz val="17"/>
      <color theme="0"/>
      <name val="Calibri"/>
      <family val="2"/>
      <scheme val="minor"/>
    </font>
    <font>
      <sz val="11"/>
      <color rgb="FF0B744D"/>
      <name val="Calibri"/>
      <family val="2"/>
      <scheme val="minor"/>
    </font>
    <font>
      <sz val="11"/>
      <name val="Calibri"/>
      <family val="2"/>
      <scheme val="minor"/>
    </font>
    <font>
      <b/>
      <sz val="10"/>
      <color theme="1"/>
      <name val="Verdana"/>
      <family val="2"/>
    </font>
    <font>
      <sz val="11"/>
      <color rgb="FF9C5700"/>
      <name val="Calibri"/>
      <family val="2"/>
      <scheme val="minor"/>
    </font>
    <font>
      <sz val="42"/>
      <color theme="0"/>
      <name val="Segoe UI"/>
      <family val="2"/>
      <charset val="1"/>
    </font>
    <font>
      <b/>
      <sz val="11"/>
      <color theme="1"/>
      <name val="Calibri"/>
      <family val="2"/>
      <scheme val="minor"/>
    </font>
    <font>
      <sz val="11"/>
      <color theme="1"/>
      <name val="Times New Roman"/>
      <family val="1"/>
    </font>
    <font>
      <sz val="11"/>
      <color rgb="FFFF0000"/>
      <name val="Times New Roman"/>
      <family val="1"/>
    </font>
    <font>
      <b/>
      <sz val="11"/>
      <color theme="1"/>
      <name val="Times New Roman"/>
      <family val="1"/>
    </font>
    <font>
      <b/>
      <sz val="11"/>
      <color rgb="FF000000"/>
      <name val="Times New Roman"/>
      <family val="1"/>
    </font>
    <font>
      <sz val="11"/>
      <color rgb="FF000000"/>
      <name val="Times New Roman"/>
      <family val="1"/>
    </font>
    <font>
      <b/>
      <sz val="11"/>
      <color theme="0" tint="-0.34998626667073579"/>
      <name val="Calibri"/>
      <family val="2"/>
      <scheme val="minor"/>
    </font>
    <font>
      <b/>
      <sz val="12"/>
      <color theme="1"/>
      <name val="Times New Roman"/>
      <family val="1"/>
    </font>
    <font>
      <b/>
      <sz val="18"/>
      <color theme="0" tint="-0.34998626667073579"/>
      <name val="Calibri"/>
      <family val="2"/>
      <scheme val="minor"/>
    </font>
    <font>
      <b/>
      <sz val="11"/>
      <color theme="0" tint="-0.34998626667073579"/>
      <name val="Times New Roman"/>
      <family val="1"/>
    </font>
    <font>
      <sz val="9"/>
      <name val="Times New Roman"/>
      <family val="1"/>
    </font>
    <font>
      <sz val="9"/>
      <color theme="1"/>
      <name val="Times New Roman"/>
      <family val="1"/>
    </font>
    <font>
      <sz val="9"/>
      <color rgb="FF000000"/>
      <name val="Times New Roman"/>
      <family val="1"/>
    </font>
    <font>
      <b/>
      <sz val="9"/>
      <color theme="1"/>
      <name val="Times New Roman"/>
      <family val="1"/>
    </font>
    <font>
      <b/>
      <sz val="9"/>
      <name val="Times New Roman"/>
      <family val="1"/>
    </font>
    <font>
      <sz val="9"/>
      <color rgb="FFFF0000"/>
      <name val="Times New Roman"/>
      <family val="1"/>
    </font>
    <font>
      <b/>
      <sz val="8"/>
      <name val="Times New Roman"/>
      <family val="1"/>
    </font>
    <font>
      <sz val="11"/>
      <name val="Calibri"/>
      <family val="2"/>
    </font>
    <font>
      <sz val="8"/>
      <name val="Times New Roman"/>
      <family val="1"/>
    </font>
    <font>
      <sz val="8"/>
      <name val="Calibri"/>
      <family val="2"/>
    </font>
    <font>
      <b/>
      <sz val="8"/>
      <name val="Calibri"/>
      <family val="2"/>
    </font>
    <font>
      <sz val="10"/>
      <name val="Times New Roman"/>
      <family val="1"/>
    </font>
    <font>
      <b/>
      <sz val="10"/>
      <color rgb="FF000000"/>
      <name val="Times New Roman"/>
      <family val="1"/>
    </font>
    <font>
      <sz val="10"/>
      <color rgb="FF000000"/>
      <name val="Times New Roman"/>
      <family val="1"/>
    </font>
    <font>
      <sz val="11"/>
      <color rgb="FF000000"/>
      <name val="Calibri"/>
      <family val="2"/>
    </font>
    <font>
      <sz val="11"/>
      <color theme="1"/>
      <name val="Times New Roman"/>
      <family val="1"/>
    </font>
    <font>
      <b/>
      <sz val="11"/>
      <color indexed="8"/>
      <name val="Times New Roman"/>
      <family val="1"/>
    </font>
    <font>
      <b/>
      <sz val="10"/>
      <name val="Times New Roman"/>
      <family val="1"/>
    </font>
    <font>
      <u/>
      <sz val="11"/>
      <color theme="10"/>
      <name val="Calibri"/>
      <family val="2"/>
      <scheme val="minor"/>
    </font>
    <font>
      <sz val="10"/>
      <color theme="1"/>
      <name val="Times New Roman"/>
      <family val="1"/>
    </font>
    <font>
      <u/>
      <sz val="9"/>
      <color theme="10"/>
      <name val="Times New Roman"/>
      <family val="1"/>
    </font>
  </fonts>
  <fills count="22">
    <fill>
      <patternFill patternType="none"/>
    </fill>
    <fill>
      <patternFill patternType="gray125"/>
    </fill>
    <fill>
      <patternFill patternType="solid">
        <fgColor indexed="9"/>
        <bgColor indexed="64"/>
      </patternFill>
    </fill>
    <fill>
      <patternFill patternType="solid">
        <fgColor theme="9" tint="0.79998168889431442"/>
        <bgColor indexed="65"/>
      </patternFill>
    </fill>
    <fill>
      <patternFill patternType="solid">
        <fgColor theme="9" tint="0.79998168889431442"/>
        <bgColor theme="9" tint="0.79998168889431442"/>
      </patternFill>
    </fill>
    <fill>
      <patternFill patternType="solid">
        <fgColor rgb="FF217346"/>
        <bgColor indexed="64"/>
      </patternFill>
    </fill>
    <fill>
      <patternFill patternType="solid">
        <fgColor theme="9"/>
      </patternFill>
    </fill>
    <fill>
      <patternFill patternType="solid">
        <fgColor rgb="FFDBE5F1"/>
        <bgColor indexed="64"/>
      </patternFill>
    </fill>
    <fill>
      <patternFill patternType="solid">
        <fgColor rgb="FFFFEB9C"/>
      </patternFill>
    </fill>
    <fill>
      <patternFill patternType="solid">
        <fgColor theme="0"/>
        <bgColor indexed="64"/>
      </patternFill>
    </fill>
    <fill>
      <patternFill patternType="solid">
        <fgColor theme="7" tint="0.59999389629810485"/>
        <bgColor indexed="64"/>
      </patternFill>
    </fill>
    <fill>
      <patternFill patternType="solid">
        <fgColor rgb="FFDDDDDD"/>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FFCC"/>
        <bgColor rgb="FFFFFFCC"/>
      </patternFill>
    </fill>
    <fill>
      <patternFill patternType="solid">
        <fgColor rgb="FFFF6699"/>
        <bgColor indexed="64"/>
      </patternFill>
    </fill>
    <fill>
      <patternFill patternType="solid">
        <fgColor rgb="FFC6D9F0"/>
        <bgColor rgb="FFC6D9F0"/>
      </patternFill>
    </fill>
    <fill>
      <patternFill patternType="solid">
        <fgColor rgb="FFFDE9D9"/>
        <bgColor rgb="FFFDE9D9"/>
      </patternFill>
    </fill>
    <fill>
      <patternFill patternType="solid">
        <fgColor rgb="FFF79646"/>
        <bgColor rgb="FFF79646"/>
      </patternFill>
    </fill>
    <fill>
      <patternFill patternType="solid">
        <fgColor rgb="FF66FF66"/>
        <bgColor indexed="64"/>
      </patternFill>
    </fill>
    <fill>
      <patternFill patternType="solid">
        <fgColor rgb="FF4BACC6"/>
        <bgColor rgb="FF4BACC6"/>
      </patternFill>
    </fill>
    <fill>
      <patternFill patternType="solid">
        <fgColor rgb="FFFFFF00"/>
        <bgColor indexed="64"/>
      </patternFill>
    </fill>
  </fills>
  <borders count="118">
    <border>
      <left/>
      <right/>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top style="thin">
        <color indexed="64"/>
      </top>
      <bottom style="medium">
        <color indexed="64"/>
      </bottom>
      <diagonal/>
    </border>
    <border>
      <left/>
      <right/>
      <top style="thin">
        <color theme="9" tint="0.39994506668294322"/>
      </top>
      <bottom style="thin">
        <color theme="9" tint="0.39994506668294322"/>
      </bottom>
      <diagonal/>
    </border>
    <border>
      <left/>
      <right style="thin">
        <color theme="9" tint="0.39991454817346722"/>
      </right>
      <top/>
      <bottom style="thin">
        <color theme="9" tint="0.39991454817346722"/>
      </bottom>
      <diagonal/>
    </border>
    <border>
      <left style="thin">
        <color theme="9" tint="0.39994506668294322"/>
      </left>
      <right/>
      <top/>
      <bottom style="thin">
        <color theme="9" tint="0.39991454817346722"/>
      </bottom>
      <diagonal/>
    </border>
    <border>
      <left style="medium">
        <color indexed="64"/>
      </left>
      <right style="medium">
        <color theme="0"/>
      </right>
      <top style="medium">
        <color indexed="64"/>
      </top>
      <bottom style="medium">
        <color theme="0"/>
      </bottom>
      <diagonal/>
    </border>
    <border>
      <left style="medium">
        <color theme="0"/>
      </left>
      <right/>
      <top style="medium">
        <color indexed="64"/>
      </top>
      <bottom style="medium">
        <color indexed="64"/>
      </bottom>
      <diagonal/>
    </border>
    <border>
      <left style="medium">
        <color theme="0"/>
      </left>
      <right/>
      <top/>
      <bottom style="medium">
        <color theme="0"/>
      </bottom>
      <diagonal/>
    </border>
    <border>
      <left style="medium">
        <color theme="0"/>
      </left>
      <right/>
      <top/>
      <bottom/>
      <diagonal/>
    </border>
    <border>
      <left style="medium">
        <color indexed="64"/>
      </left>
      <right style="thin">
        <color indexed="64"/>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style="medium">
        <color rgb="FF000000"/>
      </left>
      <right style="medium">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style="medium">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rgb="FF000000"/>
      </left>
      <right style="thin">
        <color indexed="64"/>
      </right>
      <top style="thin">
        <color rgb="FF000000"/>
      </top>
      <bottom/>
      <diagonal/>
    </border>
    <border>
      <left style="thin">
        <color indexed="64"/>
      </left>
      <right style="thin">
        <color indexed="64"/>
      </right>
      <top style="thin">
        <color rgb="FF000000"/>
      </top>
      <bottom/>
      <diagonal/>
    </border>
    <border>
      <left style="thin">
        <color indexed="64"/>
      </left>
      <right style="thin">
        <color indexed="64"/>
      </right>
      <top style="thin">
        <color rgb="FF000000"/>
      </top>
      <bottom style="thin">
        <color indexed="64"/>
      </bottom>
      <diagonal/>
    </border>
    <border>
      <left style="thin">
        <color indexed="64"/>
      </left>
      <right/>
      <top style="thin">
        <color rgb="FF000000"/>
      </top>
      <bottom/>
      <diagonal/>
    </border>
    <border>
      <left/>
      <right/>
      <top style="thin">
        <color rgb="FF000000"/>
      </top>
      <bottom/>
      <diagonal/>
    </border>
    <border>
      <left/>
      <right style="thin">
        <color indexed="64"/>
      </right>
      <top style="thin">
        <color rgb="FF000000"/>
      </top>
      <bottom/>
      <diagonal/>
    </border>
    <border>
      <left/>
      <right style="thin">
        <color rgb="FF000000"/>
      </right>
      <top style="thin">
        <color rgb="FF000000"/>
      </top>
      <bottom/>
      <diagonal/>
    </border>
    <border>
      <left style="thin">
        <color rgb="FF000000"/>
      </left>
      <right style="thin">
        <color indexed="64"/>
      </right>
      <top/>
      <bottom style="medium">
        <color indexed="64"/>
      </bottom>
      <diagonal/>
    </border>
    <border>
      <left/>
      <right style="thin">
        <color rgb="FF000000"/>
      </right>
      <top/>
      <bottom style="medium">
        <color indexed="64"/>
      </bottom>
      <diagonal/>
    </border>
    <border>
      <left style="thin">
        <color rgb="FF000000"/>
      </left>
      <right/>
      <top/>
      <bottom/>
      <diagonal/>
    </border>
    <border>
      <left/>
      <right style="thin">
        <color rgb="FF000000"/>
      </right>
      <top/>
      <bottom/>
      <diagonal/>
    </border>
    <border>
      <left style="thin">
        <color rgb="FF000000"/>
      </left>
      <right/>
      <top style="medium">
        <color indexed="64"/>
      </top>
      <bottom/>
      <diagonal/>
    </border>
    <border>
      <left/>
      <right style="thin">
        <color rgb="FF000000"/>
      </right>
      <top style="medium">
        <color indexed="64"/>
      </top>
      <bottom/>
      <diagonal/>
    </border>
    <border>
      <left style="thin">
        <color rgb="FF000000"/>
      </left>
      <right style="thin">
        <color indexed="64"/>
      </right>
      <top style="medium">
        <color indexed="64"/>
      </top>
      <bottom style="thin">
        <color indexed="64"/>
      </bottom>
      <diagonal/>
    </border>
    <border>
      <left style="thin">
        <color indexed="64"/>
      </left>
      <right style="thin">
        <color rgb="FF000000"/>
      </right>
      <top style="medium">
        <color indexed="64"/>
      </top>
      <bottom style="thin">
        <color indexed="64"/>
      </bottom>
      <diagonal/>
    </border>
    <border>
      <left style="thin">
        <color rgb="FF000000"/>
      </left>
      <right style="thin">
        <color indexed="64"/>
      </right>
      <top style="thin">
        <color indexed="64"/>
      </top>
      <bottom style="thin">
        <color indexed="64"/>
      </bottom>
      <diagonal/>
    </border>
    <border>
      <left/>
      <right style="thin">
        <color rgb="FF000000"/>
      </right>
      <top style="thin">
        <color indexed="64"/>
      </top>
      <bottom/>
      <diagonal/>
    </border>
    <border>
      <left style="thin">
        <color rgb="FF000000"/>
      </left>
      <right style="thin">
        <color indexed="64"/>
      </right>
      <top style="thin">
        <color indexed="64"/>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top/>
      <bottom style="thin">
        <color rgb="FF000000"/>
      </bottom>
      <diagonal/>
    </border>
    <border>
      <left/>
      <right/>
      <top/>
      <bottom style="thin">
        <color rgb="FF000000"/>
      </bottom>
      <diagonal/>
    </border>
  </borders>
  <cellStyleXfs count="35">
    <xf numFmtId="0" fontId="0" fillId="0" borderId="0"/>
    <xf numFmtId="0" fontId="16" fillId="3" borderId="62" applyNumberFormat="0" applyAlignment="0" applyProtection="0"/>
    <xf numFmtId="49" fontId="18" fillId="0" borderId="0" applyFill="0" applyBorder="0" applyProtection="0">
      <alignment horizontal="left" vertical="center"/>
    </xf>
    <xf numFmtId="0" fontId="19" fillId="4" borderId="63" applyNumberFormat="0" applyFont="0" applyFill="0" applyAlignment="0"/>
    <xf numFmtId="0" fontId="19" fillId="4" borderId="64" applyNumberFormat="0" applyFont="0" applyFill="0" applyAlignment="0"/>
    <xf numFmtId="0" fontId="21" fillId="5" borderId="0" applyNumberFormat="0" applyProtection="0">
      <alignment horizontal="left" wrapText="1" indent="4"/>
    </xf>
    <xf numFmtId="0" fontId="22" fillId="5" borderId="0" applyNumberFormat="0" applyProtection="0">
      <alignment horizontal="left" wrapText="1" indent="4"/>
    </xf>
    <xf numFmtId="0" fontId="20" fillId="6" borderId="0" applyNumberFormat="0" applyBorder="0" applyAlignment="0" applyProtection="0"/>
    <xf numFmtId="16" fontId="23" fillId="0" borderId="0" applyFont="0" applyFill="0" applyBorder="0" applyAlignment="0">
      <alignment horizontal="left"/>
    </xf>
    <xf numFmtId="0" fontId="24" fillId="7" borderId="0" applyNumberFormat="0" applyBorder="0" applyProtection="0">
      <alignment horizontal="center" vertical="center"/>
    </xf>
    <xf numFmtId="169" fontId="16" fillId="0" borderId="0" applyFont="0" applyFill="0" applyBorder="0" applyAlignment="0" applyProtection="0"/>
    <xf numFmtId="168" fontId="16" fillId="0" borderId="0" applyFont="0" applyFill="0" applyBorder="0" applyAlignment="0" applyProtection="0"/>
    <xf numFmtId="41" fontId="16" fillId="0" borderId="0" applyFont="0" applyFill="0" applyBorder="0" applyAlignment="0" applyProtection="0"/>
    <xf numFmtId="169" fontId="3" fillId="0" borderId="0" applyFont="0" applyFill="0" applyBorder="0" applyAlignment="0" applyProtection="0"/>
    <xf numFmtId="166" fontId="16" fillId="0" borderId="0" applyFont="0" applyFill="0" applyBorder="0" applyAlignment="0" applyProtection="0"/>
    <xf numFmtId="165" fontId="16" fillId="0" borderId="0" applyFont="0" applyFill="0" applyBorder="0" applyAlignment="0" applyProtection="0"/>
    <xf numFmtId="167" fontId="16" fillId="0" borderId="0" applyFont="0" applyFill="0" applyBorder="0" applyAlignment="0" applyProtection="0"/>
    <xf numFmtId="171" fontId="2" fillId="0" borderId="0" applyFont="0" applyFill="0" applyBorder="0" applyAlignment="0" applyProtection="0"/>
    <xf numFmtId="170" fontId="16" fillId="0" borderId="0" applyFont="0" applyFill="0" applyBorder="0" applyAlignment="0" applyProtection="0"/>
    <xf numFmtId="167" fontId="1" fillId="0" borderId="0" applyFont="0" applyFill="0" applyBorder="0" applyAlignment="0" applyProtection="0"/>
    <xf numFmtId="164" fontId="19" fillId="0" borderId="0" applyFont="0" applyFill="0" applyBorder="0" applyAlignment="0" applyProtection="0"/>
    <xf numFmtId="0" fontId="25" fillId="8" borderId="0" applyNumberFormat="0" applyBorder="0" applyAlignment="0" applyProtection="0"/>
    <xf numFmtId="0" fontId="2" fillId="0" borderId="0"/>
    <xf numFmtId="0" fontId="2" fillId="0" borderId="0"/>
    <xf numFmtId="0" fontId="19" fillId="0" borderId="0"/>
    <xf numFmtId="0" fontId="4" fillId="0" borderId="0"/>
    <xf numFmtId="0" fontId="3" fillId="0" borderId="0"/>
    <xf numFmtId="0" fontId="2" fillId="0" borderId="0"/>
    <xf numFmtId="9" fontId="16"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0" fontId="22" fillId="0" borderId="0" applyFill="0" applyBorder="0">
      <alignment wrapText="1"/>
    </xf>
    <xf numFmtId="0" fontId="17" fillId="0" borderId="0"/>
    <xf numFmtId="0" fontId="26" fillId="5" borderId="0" applyNumberFormat="0" applyBorder="0" applyProtection="0">
      <alignment horizontal="left" indent="1"/>
    </xf>
    <xf numFmtId="0" fontId="55" fillId="0" borderId="0" applyNumberFormat="0" applyFill="0" applyBorder="0" applyAlignment="0" applyProtection="0"/>
  </cellStyleXfs>
  <cellXfs count="683">
    <xf numFmtId="0" fontId="0" fillId="0" borderId="0" xfId="0"/>
    <xf numFmtId="173" fontId="16" fillId="0" borderId="0" xfId="14" applyNumberFormat="1" applyFont="1" applyBorder="1" applyAlignment="1">
      <alignment vertical="center"/>
    </xf>
    <xf numFmtId="0" fontId="0" fillId="0" borderId="0" xfId="0" applyAlignment="1">
      <alignment vertical="center"/>
    </xf>
    <xf numFmtId="0" fontId="8" fillId="9" borderId="65" xfId="22" applyFont="1" applyFill="1" applyBorder="1" applyAlignment="1">
      <alignment vertical="center" wrapText="1"/>
    </xf>
    <xf numFmtId="0" fontId="8" fillId="9" borderId="0" xfId="22" applyFont="1" applyFill="1" applyAlignment="1">
      <alignment vertical="center" wrapText="1"/>
    </xf>
    <xf numFmtId="0" fontId="9" fillId="9" borderId="0" xfId="22" applyFont="1" applyFill="1" applyAlignment="1">
      <alignment vertical="center" wrapText="1"/>
    </xf>
    <xf numFmtId="0" fontId="8" fillId="9" borderId="1" xfId="22" applyFont="1" applyFill="1" applyBorder="1" applyAlignment="1">
      <alignment vertical="center" wrapText="1"/>
    </xf>
    <xf numFmtId="0" fontId="7" fillId="9" borderId="0" xfId="22" applyFont="1" applyFill="1" applyAlignment="1">
      <alignment vertical="center" wrapText="1"/>
    </xf>
    <xf numFmtId="0" fontId="7" fillId="9" borderId="2" xfId="22" applyFont="1" applyFill="1" applyBorder="1" applyAlignment="1">
      <alignment vertical="center" wrapText="1"/>
    </xf>
    <xf numFmtId="0" fontId="8" fillId="0" borderId="0" xfId="22" applyFont="1" applyAlignment="1">
      <alignment horizontal="center" vertical="center" wrapText="1"/>
    </xf>
    <xf numFmtId="0" fontId="8" fillId="0" borderId="2" xfId="22" applyFont="1" applyBorder="1" applyAlignment="1">
      <alignment horizontal="center" vertical="center" wrapText="1"/>
    </xf>
    <xf numFmtId="0" fontId="8" fillId="9" borderId="1" xfId="22" applyFont="1" applyFill="1" applyBorder="1" applyAlignment="1">
      <alignment horizontal="center" vertical="center" wrapText="1"/>
    </xf>
    <xf numFmtId="0" fontId="8" fillId="9" borderId="66" xfId="22" applyFont="1" applyFill="1" applyBorder="1" applyAlignment="1">
      <alignment horizontal="center" vertical="center" wrapText="1"/>
    </xf>
    <xf numFmtId="0" fontId="10" fillId="9" borderId="0" xfId="22" applyFont="1" applyFill="1" applyAlignment="1">
      <alignment horizontal="center" vertical="center" wrapText="1"/>
    </xf>
    <xf numFmtId="0" fontId="8" fillId="9" borderId="0" xfId="22" applyFont="1" applyFill="1" applyAlignment="1">
      <alignment horizontal="center" vertical="center" wrapText="1"/>
    </xf>
    <xf numFmtId="0" fontId="10" fillId="0" borderId="0" xfId="22" applyFont="1" applyAlignment="1">
      <alignment horizontal="center" vertical="center" wrapText="1"/>
    </xf>
    <xf numFmtId="0" fontId="11" fillId="2" borderId="0" xfId="22" applyFont="1" applyFill="1" applyAlignment="1">
      <alignment vertical="center" wrapText="1"/>
    </xf>
    <xf numFmtId="0" fontId="28" fillId="9" borderId="1" xfId="0" applyFont="1" applyFill="1" applyBorder="1" applyAlignment="1">
      <alignment vertical="center"/>
    </xf>
    <xf numFmtId="0" fontId="28" fillId="9" borderId="0" xfId="0" applyFont="1" applyFill="1" applyAlignment="1">
      <alignment vertical="center"/>
    </xf>
    <xf numFmtId="0" fontId="28" fillId="9" borderId="2" xfId="0" applyFont="1" applyFill="1" applyBorder="1" applyAlignment="1">
      <alignment vertical="center"/>
    </xf>
    <xf numFmtId="173" fontId="0" fillId="0" borderId="0" xfId="0" applyNumberFormat="1" applyAlignment="1">
      <alignment vertical="center"/>
    </xf>
    <xf numFmtId="165" fontId="16" fillId="0" borderId="0" xfId="15" applyFont="1" applyAlignment="1">
      <alignment vertical="center"/>
    </xf>
    <xf numFmtId="0" fontId="8" fillId="0" borderId="4" xfId="22" applyFont="1" applyBorder="1" applyAlignment="1">
      <alignment horizontal="left" vertical="center" wrapText="1"/>
    </xf>
    <xf numFmtId="0" fontId="8" fillId="10" borderId="5" xfId="22" applyFont="1" applyFill="1" applyBorder="1" applyAlignment="1">
      <alignment horizontal="left" vertical="center" wrapText="1"/>
    </xf>
    <xf numFmtId="165" fontId="27" fillId="0" borderId="0" xfId="15" applyFont="1" applyAlignment="1">
      <alignment vertical="center"/>
    </xf>
    <xf numFmtId="0" fontId="27" fillId="0" borderId="0" xfId="0" applyFont="1" applyAlignment="1">
      <alignment vertical="center"/>
    </xf>
    <xf numFmtId="0" fontId="8" fillId="10" borderId="6" xfId="22" applyFont="1" applyFill="1" applyBorder="1" applyAlignment="1">
      <alignment horizontal="left" vertical="center" wrapText="1"/>
    </xf>
    <xf numFmtId="9" fontId="7" fillId="10" borderId="6" xfId="28" applyFont="1" applyFill="1" applyBorder="1" applyAlignment="1" applyProtection="1">
      <alignment horizontal="center" vertical="center" wrapText="1"/>
      <protection locked="0"/>
    </xf>
    <xf numFmtId="0" fontId="8" fillId="0" borderId="6" xfId="22" applyFont="1" applyBorder="1" applyAlignment="1">
      <alignment horizontal="left" vertical="center" wrapText="1"/>
    </xf>
    <xf numFmtId="9" fontId="7" fillId="0" borderId="6" xfId="29" applyFont="1" applyFill="1" applyBorder="1" applyAlignment="1" applyProtection="1">
      <alignment horizontal="center" vertical="center" wrapText="1"/>
      <protection locked="0"/>
    </xf>
    <xf numFmtId="9" fontId="7" fillId="10" borderId="5" xfId="28" applyFont="1" applyFill="1" applyBorder="1" applyAlignment="1" applyProtection="1">
      <alignment horizontal="center" vertical="center" wrapText="1"/>
      <protection locked="0"/>
    </xf>
    <xf numFmtId="0" fontId="28" fillId="0" borderId="0" xfId="0" applyFont="1" applyAlignment="1">
      <alignment vertical="center"/>
    </xf>
    <xf numFmtId="0" fontId="30" fillId="10" borderId="7" xfId="0" applyFont="1" applyFill="1" applyBorder="1" applyAlignment="1">
      <alignment vertical="center"/>
    </xf>
    <xf numFmtId="0" fontId="30" fillId="10" borderId="8" xfId="0" applyFont="1" applyFill="1" applyBorder="1" applyAlignment="1">
      <alignment vertical="center"/>
    </xf>
    <xf numFmtId="0" fontId="30" fillId="10" borderId="9" xfId="0" applyFont="1" applyFill="1" applyBorder="1" applyAlignment="1">
      <alignment vertical="center"/>
    </xf>
    <xf numFmtId="0" fontId="30" fillId="10" borderId="10" xfId="0" applyFont="1" applyFill="1" applyBorder="1" applyAlignment="1">
      <alignment vertical="center"/>
    </xf>
    <xf numFmtId="0" fontId="30" fillId="10" borderId="11" xfId="0" applyFont="1" applyFill="1" applyBorder="1" applyAlignment="1">
      <alignment vertical="center"/>
    </xf>
    <xf numFmtId="0" fontId="28" fillId="0" borderId="6" xfId="0" applyFont="1" applyBorder="1" applyAlignment="1">
      <alignment horizontal="center" vertical="center"/>
    </xf>
    <xf numFmtId="0" fontId="28" fillId="0" borderId="6" xfId="0" applyFont="1" applyBorder="1" applyAlignment="1">
      <alignment horizontal="center" vertical="center" wrapText="1"/>
    </xf>
    <xf numFmtId="0" fontId="28" fillId="0" borderId="6" xfId="0" applyFont="1" applyBorder="1" applyAlignment="1">
      <alignment vertical="center"/>
    </xf>
    <xf numFmtId="0" fontId="31" fillId="10" borderId="6" xfId="0" applyFont="1" applyFill="1" applyBorder="1" applyAlignment="1">
      <alignment horizontal="center" vertical="center"/>
    </xf>
    <xf numFmtId="0" fontId="28" fillId="0" borderId="0" xfId="0" applyFont="1" applyAlignment="1">
      <alignment horizontal="center" vertical="center"/>
    </xf>
    <xf numFmtId="0" fontId="32" fillId="0" borderId="6" xfId="0" applyFont="1" applyBorder="1" applyAlignment="1">
      <alignment vertical="center"/>
    </xf>
    <xf numFmtId="0" fontId="31" fillId="10" borderId="6" xfId="0" applyFont="1" applyFill="1" applyBorder="1" applyAlignment="1">
      <alignment horizontal="left" vertical="center"/>
    </xf>
    <xf numFmtId="0" fontId="28" fillId="0" borderId="6" xfId="0" applyFont="1" applyBorder="1" applyAlignment="1">
      <alignment horizontal="left" vertical="center"/>
    </xf>
    <xf numFmtId="0" fontId="28" fillId="0" borderId="12" xfId="0" applyFont="1" applyBorder="1" applyAlignment="1">
      <alignment horizontal="left" vertical="center"/>
    </xf>
    <xf numFmtId="41" fontId="28" fillId="0" borderId="6" xfId="12" applyFont="1" applyFill="1" applyBorder="1" applyAlignment="1">
      <alignment vertical="center"/>
    </xf>
    <xf numFmtId="0" fontId="32" fillId="0" borderId="0" xfId="0" applyFont="1" applyAlignment="1">
      <alignment vertical="center"/>
    </xf>
    <xf numFmtId="0" fontId="30" fillId="0" borderId="0" xfId="0" applyFont="1" applyAlignment="1">
      <alignment horizontal="left" vertical="center"/>
    </xf>
    <xf numFmtId="0" fontId="30" fillId="10" borderId="6" xfId="0" applyFont="1" applyFill="1" applyBorder="1" applyAlignment="1">
      <alignment vertical="center"/>
    </xf>
    <xf numFmtId="41" fontId="28" fillId="0" borderId="12" xfId="12" applyFont="1" applyFill="1" applyBorder="1" applyAlignment="1">
      <alignment vertical="center"/>
    </xf>
    <xf numFmtId="49" fontId="28" fillId="0" borderId="12" xfId="12" applyNumberFormat="1" applyFont="1" applyFill="1" applyBorder="1" applyAlignment="1">
      <alignment vertical="center"/>
    </xf>
    <xf numFmtId="49" fontId="28" fillId="0" borderId="6" xfId="12" applyNumberFormat="1" applyFont="1" applyFill="1" applyBorder="1" applyAlignment="1">
      <alignment vertical="center"/>
    </xf>
    <xf numFmtId="0" fontId="28" fillId="0" borderId="0" xfId="0" applyFont="1" applyAlignment="1">
      <alignment horizontal="left" vertical="center"/>
    </xf>
    <xf numFmtId="0" fontId="33" fillId="0" borderId="0" xfId="0" applyFont="1" applyAlignment="1">
      <alignment horizontal="center" vertical="center"/>
    </xf>
    <xf numFmtId="0" fontId="27" fillId="0" borderId="0" xfId="0" applyFont="1" applyAlignment="1">
      <alignment horizontal="center" vertical="center" wrapText="1"/>
    </xf>
    <xf numFmtId="0" fontId="0" fillId="0" borderId="0" xfId="0" applyAlignment="1">
      <alignment horizontal="center" vertical="center"/>
    </xf>
    <xf numFmtId="0" fontId="8" fillId="0" borderId="1" xfId="22" applyFont="1" applyBorder="1" applyAlignment="1">
      <alignment vertical="center" wrapText="1"/>
    </xf>
    <xf numFmtId="0" fontId="8" fillId="0" borderId="0" xfId="22" applyFont="1" applyAlignment="1">
      <alignment vertical="center" wrapText="1"/>
    </xf>
    <xf numFmtId="0" fontId="9" fillId="0" borderId="0" xfId="22" applyFont="1" applyAlignment="1">
      <alignment vertical="center" wrapText="1"/>
    </xf>
    <xf numFmtId="0" fontId="7" fillId="0" borderId="0" xfId="22" applyFont="1" applyAlignment="1">
      <alignment vertical="center" wrapText="1"/>
    </xf>
    <xf numFmtId="0" fontId="7" fillId="0" borderId="2" xfId="22" applyFont="1" applyBorder="1" applyAlignment="1">
      <alignment vertical="center" wrapText="1"/>
    </xf>
    <xf numFmtId="172" fontId="16" fillId="0" borderId="6" xfId="10" applyNumberFormat="1" applyFont="1" applyBorder="1" applyAlignment="1">
      <alignment vertical="center"/>
    </xf>
    <xf numFmtId="172" fontId="16" fillId="0" borderId="12" xfId="10" applyNumberFormat="1" applyFont="1" applyBorder="1" applyAlignment="1">
      <alignment vertical="center"/>
    </xf>
    <xf numFmtId="172" fontId="16" fillId="0" borderId="15" xfId="10" applyNumberFormat="1" applyFont="1" applyBorder="1" applyAlignment="1">
      <alignment vertical="center"/>
    </xf>
    <xf numFmtId="9" fontId="16" fillId="0" borderId="16" xfId="28" applyFont="1" applyBorder="1" applyAlignment="1">
      <alignment vertical="center"/>
    </xf>
    <xf numFmtId="9" fontId="16" fillId="0" borderId="12" xfId="28" applyFont="1" applyBorder="1" applyAlignment="1">
      <alignment vertical="center"/>
    </xf>
    <xf numFmtId="9" fontId="28" fillId="0" borderId="0" xfId="28" applyFont="1" applyAlignment="1">
      <alignment vertical="center"/>
    </xf>
    <xf numFmtId="0" fontId="8" fillId="13" borderId="6" xfId="22" applyFont="1" applyFill="1" applyBorder="1" applyAlignment="1">
      <alignment horizontal="center" vertical="center" wrapText="1"/>
    </xf>
    <xf numFmtId="0" fontId="8" fillId="9" borderId="67" xfId="22" applyFont="1" applyFill="1" applyBorder="1" applyAlignment="1">
      <alignment vertical="center" wrapText="1"/>
    </xf>
    <xf numFmtId="0" fontId="8" fillId="9" borderId="68" xfId="22" applyFont="1" applyFill="1" applyBorder="1" applyAlignment="1">
      <alignment vertical="center" wrapText="1"/>
    </xf>
    <xf numFmtId="0" fontId="8" fillId="0" borderId="5" xfId="22" applyFont="1" applyBorder="1" applyAlignment="1">
      <alignment horizontal="center" vertical="center" wrapText="1"/>
    </xf>
    <xf numFmtId="0" fontId="8" fillId="13" borderId="18" xfId="22" applyFont="1" applyFill="1" applyBorder="1" applyAlignment="1">
      <alignment horizontal="center" vertical="center" wrapText="1"/>
    </xf>
    <xf numFmtId="0" fontId="8" fillId="13" borderId="19" xfId="22" applyFont="1" applyFill="1" applyBorder="1" applyAlignment="1">
      <alignment horizontal="center" vertical="center" wrapText="1"/>
    </xf>
    <xf numFmtId="172" fontId="16" fillId="0" borderId="22" xfId="10" applyNumberFormat="1" applyFont="1" applyBorder="1" applyAlignment="1">
      <alignment vertical="center"/>
    </xf>
    <xf numFmtId="172" fontId="16" fillId="0" borderId="16" xfId="10" applyNumberFormat="1" applyFont="1" applyBorder="1" applyAlignment="1">
      <alignment vertical="center"/>
    </xf>
    <xf numFmtId="0" fontId="7" fillId="0" borderId="23" xfId="22" applyFont="1" applyBorder="1" applyAlignment="1">
      <alignment horizontal="left" vertical="center" wrapText="1"/>
    </xf>
    <xf numFmtId="168" fontId="8" fillId="0" borderId="5" xfId="11" applyFont="1" applyFill="1" applyBorder="1" applyAlignment="1" applyProtection="1">
      <alignment horizontal="center" vertical="center" wrapText="1"/>
    </xf>
    <xf numFmtId="9" fontId="8" fillId="0" borderId="6" xfId="22" applyNumberFormat="1" applyFont="1" applyBorder="1" applyAlignment="1">
      <alignment horizontal="center" vertical="center" wrapText="1"/>
    </xf>
    <xf numFmtId="9" fontId="8" fillId="0" borderId="5" xfId="22" applyNumberFormat="1" applyFont="1" applyBorder="1" applyAlignment="1">
      <alignment horizontal="center" vertical="center" wrapText="1"/>
    </xf>
    <xf numFmtId="0" fontId="8" fillId="13" borderId="24" xfId="22" applyFont="1" applyFill="1" applyBorder="1" applyAlignment="1">
      <alignment horizontal="center" vertical="center" wrapText="1"/>
    </xf>
    <xf numFmtId="0" fontId="8" fillId="13" borderId="25" xfId="22" applyFont="1" applyFill="1" applyBorder="1" applyAlignment="1">
      <alignment horizontal="center" vertical="center" wrapText="1"/>
    </xf>
    <xf numFmtId="0" fontId="8" fillId="13" borderId="26" xfId="22" applyFont="1" applyFill="1" applyBorder="1" applyAlignment="1">
      <alignment horizontal="center" vertical="center" wrapText="1"/>
    </xf>
    <xf numFmtId="172" fontId="16" fillId="0" borderId="5" xfId="10" applyNumberFormat="1" applyFont="1" applyBorder="1" applyAlignment="1">
      <alignment vertical="center"/>
    </xf>
    <xf numFmtId="172" fontId="16" fillId="0" borderId="27" xfId="10" applyNumberFormat="1" applyFont="1" applyBorder="1" applyAlignment="1">
      <alignment vertical="center"/>
    </xf>
    <xf numFmtId="9" fontId="16" fillId="0" borderId="28" xfId="28" applyFont="1" applyBorder="1" applyAlignment="1">
      <alignment vertical="center"/>
    </xf>
    <xf numFmtId="0" fontId="7" fillId="0" borderId="1" xfId="22" applyFont="1" applyBorder="1" applyAlignment="1">
      <alignment horizontal="left" vertical="center" wrapText="1"/>
    </xf>
    <xf numFmtId="3" fontId="8" fillId="0" borderId="0" xfId="22" applyNumberFormat="1" applyFont="1" applyAlignment="1">
      <alignment horizontal="center" vertical="center" wrapText="1"/>
    </xf>
    <xf numFmtId="168" fontId="8" fillId="0" borderId="0" xfId="11" applyFont="1" applyFill="1" applyBorder="1" applyAlignment="1" applyProtection="1">
      <alignment horizontal="center" vertical="center" wrapText="1"/>
    </xf>
    <xf numFmtId="0" fontId="29" fillId="0" borderId="0" xfId="22" applyFont="1" applyAlignment="1">
      <alignment horizontal="center" vertical="center" wrapText="1"/>
    </xf>
    <xf numFmtId="0" fontId="29" fillId="0" borderId="2" xfId="22" applyFont="1" applyBorder="1" applyAlignment="1">
      <alignment horizontal="center" vertical="center" wrapText="1"/>
    </xf>
    <xf numFmtId="0" fontId="28" fillId="0" borderId="29" xfId="0" applyFont="1" applyBorder="1" applyAlignment="1">
      <alignment horizontal="center" vertical="center"/>
    </xf>
    <xf numFmtId="0" fontId="28" fillId="0" borderId="30" xfId="0" applyFont="1" applyBorder="1" applyAlignment="1">
      <alignment horizontal="center" vertical="center"/>
    </xf>
    <xf numFmtId="0" fontId="28" fillId="0" borderId="15" xfId="0" applyFont="1" applyBorder="1" applyAlignment="1">
      <alignment horizontal="center" vertical="center"/>
    </xf>
    <xf numFmtId="0" fontId="13" fillId="0" borderId="22" xfId="0" applyFont="1" applyBorder="1" applyAlignment="1">
      <alignment horizontal="left" vertical="center" wrapText="1"/>
    </xf>
    <xf numFmtId="0" fontId="13" fillId="0" borderId="16" xfId="0" applyFont="1" applyBorder="1" applyAlignment="1">
      <alignment horizontal="left" vertical="center" wrapText="1"/>
    </xf>
    <xf numFmtId="0" fontId="34" fillId="0" borderId="28" xfId="0" applyFont="1" applyBorder="1" applyAlignment="1">
      <alignment horizontal="left" vertical="center" wrapText="1"/>
    </xf>
    <xf numFmtId="0" fontId="8" fillId="13" borderId="23" xfId="22" applyFont="1" applyFill="1" applyBorder="1" applyAlignment="1">
      <alignment horizontal="center" vertical="center" wrapText="1"/>
    </xf>
    <xf numFmtId="0" fontId="8" fillId="13" borderId="5" xfId="22" applyFont="1" applyFill="1" applyBorder="1" applyAlignment="1">
      <alignment horizontal="center" vertical="center" wrapText="1"/>
    </xf>
    <xf numFmtId="0" fontId="8" fillId="13" borderId="20" xfId="22" applyFont="1" applyFill="1" applyBorder="1" applyAlignment="1">
      <alignment vertical="center" wrapText="1"/>
    </xf>
    <xf numFmtId="0" fontId="8" fillId="13" borderId="13" xfId="22" applyFont="1" applyFill="1" applyBorder="1" applyAlignment="1">
      <alignment vertical="center" wrapText="1"/>
    </xf>
    <xf numFmtId="0" fontId="8" fillId="13" borderId="23" xfId="22" applyFont="1" applyFill="1" applyBorder="1" applyAlignment="1">
      <alignment vertical="center" wrapText="1"/>
    </xf>
    <xf numFmtId="0" fontId="8" fillId="13" borderId="31" xfId="22" applyFont="1" applyFill="1" applyBorder="1" applyAlignment="1">
      <alignment horizontal="center" vertical="center" wrapText="1"/>
    </xf>
    <xf numFmtId="0" fontId="8" fillId="12" borderId="0" xfId="22" applyFont="1" applyFill="1" applyAlignment="1">
      <alignment vertical="center" wrapText="1"/>
    </xf>
    <xf numFmtId="0" fontId="12" fillId="0" borderId="6" xfId="0" applyFont="1" applyBorder="1" applyAlignment="1">
      <alignment horizontal="center" vertical="center" wrapText="1"/>
    </xf>
    <xf numFmtId="0" fontId="30" fillId="10" borderId="7" xfId="0" applyFont="1" applyFill="1" applyBorder="1" applyAlignment="1">
      <alignment horizontal="center" vertical="center"/>
    </xf>
    <xf numFmtId="0" fontId="30" fillId="10" borderId="10" xfId="0" applyFont="1" applyFill="1" applyBorder="1" applyAlignment="1">
      <alignment horizontal="center" vertical="center"/>
    </xf>
    <xf numFmtId="0" fontId="7" fillId="0" borderId="13" xfId="22" applyFont="1" applyBorder="1" applyAlignment="1">
      <alignment horizontal="justify" vertical="center" wrapText="1"/>
    </xf>
    <xf numFmtId="0" fontId="37" fillId="9" borderId="13" xfId="0" applyFont="1" applyFill="1" applyBorder="1" applyAlignment="1">
      <alignment horizontal="justify" vertical="center" wrapText="1"/>
    </xf>
    <xf numFmtId="0" fontId="37" fillId="9" borderId="6" xfId="0" applyFont="1" applyFill="1" applyBorder="1" applyAlignment="1">
      <alignment horizontal="justify" vertical="center" wrapText="1"/>
    </xf>
    <xf numFmtId="0" fontId="37" fillId="9" borderId="6" xfId="0" applyFont="1" applyFill="1" applyBorder="1" applyAlignment="1">
      <alignment horizontal="center" vertical="center" wrapText="1"/>
    </xf>
    <xf numFmtId="0" fontId="37" fillId="9" borderId="6" xfId="0" applyFont="1" applyFill="1" applyBorder="1" applyAlignment="1">
      <alignment horizontal="center" vertical="center"/>
    </xf>
    <xf numFmtId="0" fontId="37" fillId="9" borderId="12" xfId="0" applyFont="1" applyFill="1" applyBorder="1" applyAlignment="1">
      <alignment horizontal="center" vertical="center" wrapText="1"/>
    </xf>
    <xf numFmtId="0" fontId="38" fillId="9" borderId="6" xfId="0" applyFont="1" applyFill="1" applyBorder="1" applyAlignment="1">
      <alignment horizontal="center" vertical="center" wrapText="1"/>
    </xf>
    <xf numFmtId="3" fontId="38" fillId="9" borderId="39" xfId="28" applyNumberFormat="1" applyFont="1" applyFill="1" applyBorder="1" applyAlignment="1">
      <alignment vertical="center" wrapText="1"/>
    </xf>
    <xf numFmtId="3" fontId="38" fillId="9" borderId="6" xfId="28" applyNumberFormat="1" applyFont="1" applyFill="1" applyBorder="1" applyAlignment="1">
      <alignment vertical="center" wrapText="1"/>
    </xf>
    <xf numFmtId="168" fontId="38" fillId="9" borderId="6" xfId="11" applyFont="1" applyFill="1" applyBorder="1" applyAlignment="1">
      <alignment horizontal="center" vertical="center" wrapText="1"/>
    </xf>
    <xf numFmtId="0" fontId="37" fillId="0" borderId="13" xfId="0" applyFont="1" applyBorder="1" applyAlignment="1">
      <alignment horizontal="justify" vertical="center" wrapText="1"/>
    </xf>
    <xf numFmtId="0" fontId="37" fillId="0" borderId="6" xfId="0" applyFont="1" applyBorder="1" applyAlignment="1">
      <alignment horizontal="justify" vertical="center" wrapText="1"/>
    </xf>
    <xf numFmtId="0" fontId="37" fillId="0" borderId="6" xfId="0" applyFont="1" applyBorder="1" applyAlignment="1">
      <alignment horizontal="center" vertical="center" wrapText="1"/>
    </xf>
    <xf numFmtId="0" fontId="37" fillId="0" borderId="6" xfId="0" applyFont="1" applyBorder="1" applyAlignment="1">
      <alignment horizontal="center" vertical="center"/>
    </xf>
    <xf numFmtId="0" fontId="37" fillId="0" borderId="12" xfId="0" applyFont="1" applyBorder="1" applyAlignment="1">
      <alignment horizontal="center" vertical="center" wrapText="1"/>
    </xf>
    <xf numFmtId="0" fontId="40" fillId="9" borderId="6" xfId="0" applyFont="1" applyFill="1" applyBorder="1" applyAlignment="1">
      <alignment horizontal="center" vertical="center" wrapText="1"/>
    </xf>
    <xf numFmtId="0" fontId="41" fillId="9" borderId="3" xfId="0" applyFont="1" applyFill="1" applyBorder="1" applyAlignment="1">
      <alignment horizontal="center" vertical="center" wrapText="1"/>
    </xf>
    <xf numFmtId="0" fontId="38" fillId="0" borderId="0" xfId="0" applyFont="1" applyAlignment="1">
      <alignment vertical="center"/>
    </xf>
    <xf numFmtId="0" fontId="38" fillId="0" borderId="6" xfId="0" applyFont="1" applyBorder="1" applyAlignment="1">
      <alignment horizontal="center" vertical="center"/>
    </xf>
    <xf numFmtId="168" fontId="38" fillId="0" borderId="6" xfId="11" applyFont="1" applyBorder="1" applyAlignment="1">
      <alignment horizontal="center" vertical="center" wrapText="1"/>
    </xf>
    <xf numFmtId="0" fontId="38" fillId="0" borderId="6" xfId="11" applyNumberFormat="1" applyFont="1" applyBorder="1" applyAlignment="1">
      <alignment horizontal="right" vertical="center" wrapText="1"/>
    </xf>
    <xf numFmtId="0" fontId="38" fillId="0" borderId="6" xfId="0" applyFont="1" applyBorder="1" applyAlignment="1">
      <alignment vertical="center"/>
    </xf>
    <xf numFmtId="0" fontId="43" fillId="14" borderId="75" xfId="0" applyFont="1" applyFill="1" applyBorder="1" applyAlignment="1">
      <alignment horizontal="center" vertical="center" wrapText="1"/>
    </xf>
    <xf numFmtId="0" fontId="43" fillId="0" borderId="75" xfId="0" applyFont="1" applyBorder="1" applyAlignment="1">
      <alignment horizontal="center" vertical="center" wrapText="1"/>
    </xf>
    <xf numFmtId="9" fontId="46" fillId="0" borderId="0" xfId="0" applyNumberFormat="1" applyFont="1" applyAlignment="1">
      <alignment horizontal="center" vertical="center"/>
    </xf>
    <xf numFmtId="0" fontId="46" fillId="0" borderId="0" xfId="0" applyFont="1" applyAlignment="1">
      <alignment horizontal="center" vertical="center"/>
    </xf>
    <xf numFmtId="177" fontId="47" fillId="15" borderId="0" xfId="0" applyNumberFormat="1" applyFont="1" applyFill="1" applyAlignment="1">
      <alignment horizontal="center" vertical="center"/>
    </xf>
    <xf numFmtId="0" fontId="43" fillId="16" borderId="75" xfId="0" applyFont="1" applyFill="1" applyBorder="1" applyAlignment="1">
      <alignment horizontal="center" vertical="center" wrapText="1"/>
    </xf>
    <xf numFmtId="177" fontId="46" fillId="16" borderId="0" xfId="0" applyNumberFormat="1" applyFont="1" applyFill="1" applyAlignment="1">
      <alignment horizontal="center" vertical="center"/>
    </xf>
    <xf numFmtId="177" fontId="47" fillId="16" borderId="0" xfId="0" applyNumberFormat="1" applyFont="1" applyFill="1" applyAlignment="1">
      <alignment horizontal="center" vertical="center"/>
    </xf>
    <xf numFmtId="0" fontId="46" fillId="17" borderId="0" xfId="0" applyFont="1" applyFill="1" applyAlignment="1">
      <alignment horizontal="center" vertical="center"/>
    </xf>
    <xf numFmtId="178" fontId="47" fillId="17" borderId="0" xfId="0" applyNumberFormat="1" applyFont="1" applyFill="1" applyAlignment="1">
      <alignment horizontal="center" vertical="center"/>
    </xf>
    <xf numFmtId="0" fontId="45" fillId="0" borderId="0" xfId="0" applyFont="1" applyAlignment="1">
      <alignment vertical="center"/>
    </xf>
    <xf numFmtId="0" fontId="43" fillId="18" borderId="0" xfId="0" applyFont="1" applyFill="1" applyAlignment="1">
      <alignment vertical="center"/>
    </xf>
    <xf numFmtId="176" fontId="45" fillId="18" borderId="0" xfId="0" applyNumberFormat="1" applyFont="1" applyFill="1" applyAlignment="1">
      <alignment horizontal="center" vertical="center"/>
    </xf>
    <xf numFmtId="177" fontId="45" fillId="18" borderId="0" xfId="0" applyNumberFormat="1" applyFont="1" applyFill="1" applyAlignment="1">
      <alignment horizontal="center" vertical="center"/>
    </xf>
    <xf numFmtId="0" fontId="48" fillId="0" borderId="0" xfId="0" applyFont="1" applyAlignment="1">
      <alignment vertical="center"/>
    </xf>
    <xf numFmtId="178" fontId="43" fillId="17" borderId="0" xfId="0" applyNumberFormat="1" applyFont="1" applyFill="1" applyAlignment="1">
      <alignment horizontal="center" vertical="center"/>
    </xf>
    <xf numFmtId="0" fontId="37" fillId="0" borderId="13" xfId="0" applyFont="1" applyBorder="1" applyAlignment="1">
      <alignment horizontal="center" vertical="center"/>
    </xf>
    <xf numFmtId="0" fontId="37" fillId="0" borderId="16" xfId="0" applyFont="1" applyBorder="1" applyAlignment="1">
      <alignment horizontal="justify" vertical="center" wrapText="1"/>
    </xf>
    <xf numFmtId="168" fontId="37" fillId="0" borderId="6" xfId="11" applyFont="1" applyBorder="1" applyAlignment="1" applyProtection="1">
      <alignment horizontal="center" vertical="center" wrapText="1"/>
    </xf>
    <xf numFmtId="3" fontId="37" fillId="0" borderId="6" xfId="0" applyNumberFormat="1" applyFont="1" applyBorder="1" applyAlignment="1">
      <alignment horizontal="center" vertical="center"/>
    </xf>
    <xf numFmtId="3" fontId="37" fillId="0" borderId="16" xfId="0" applyNumberFormat="1" applyFont="1" applyBorder="1" applyAlignment="1">
      <alignment horizontal="center" vertical="center"/>
    </xf>
    <xf numFmtId="0" fontId="39" fillId="0" borderId="0" xfId="0" applyFont="1" applyAlignment="1">
      <alignment vertical="center"/>
    </xf>
    <xf numFmtId="0" fontId="39" fillId="0" borderId="0" xfId="0" applyFont="1" applyAlignment="1">
      <alignment vertical="center" wrapText="1"/>
    </xf>
    <xf numFmtId="9" fontId="37" fillId="0" borderId="6" xfId="28" applyFont="1" applyBorder="1" applyAlignment="1" applyProtection="1">
      <alignment horizontal="center" vertical="center" wrapText="1"/>
    </xf>
    <xf numFmtId="9" fontId="37" fillId="0" borderId="6" xfId="28" applyFont="1" applyBorder="1" applyAlignment="1" applyProtection="1">
      <alignment horizontal="center" vertical="center"/>
    </xf>
    <xf numFmtId="168" fontId="37" fillId="0" borderId="12" xfId="11" applyFont="1" applyBorder="1" applyAlignment="1" applyProtection="1">
      <alignment horizontal="left" vertical="center" wrapText="1"/>
    </xf>
    <xf numFmtId="168" fontId="38" fillId="9" borderId="12" xfId="11" applyFont="1" applyFill="1" applyBorder="1" applyAlignment="1">
      <alignment vertical="center" wrapText="1"/>
    </xf>
    <xf numFmtId="0" fontId="39" fillId="0" borderId="12" xfId="0" applyFont="1" applyBorder="1" applyAlignment="1">
      <alignment vertical="center" wrapText="1"/>
    </xf>
    <xf numFmtId="9" fontId="37" fillId="0" borderId="13" xfId="28" applyFont="1" applyBorder="1" applyAlignment="1" applyProtection="1">
      <alignment horizontal="center" vertical="center"/>
    </xf>
    <xf numFmtId="0" fontId="30" fillId="10" borderId="0" xfId="0" applyFont="1" applyFill="1" applyAlignment="1">
      <alignment horizontal="center" vertical="center"/>
    </xf>
    <xf numFmtId="0" fontId="37" fillId="0" borderId="39" xfId="0" applyFont="1" applyBorder="1" applyAlignment="1">
      <alignment horizontal="center" vertical="center" wrapText="1"/>
    </xf>
    <xf numFmtId="0" fontId="38" fillId="0" borderId="39" xfId="0" applyFont="1" applyBorder="1" applyAlignment="1">
      <alignment horizontal="center" vertical="center"/>
    </xf>
    <xf numFmtId="0" fontId="38" fillId="0" borderId="13" xfId="0" applyFont="1" applyBorder="1" applyAlignment="1">
      <alignment horizontal="center" vertical="center"/>
    </xf>
    <xf numFmtId="0" fontId="38" fillId="0" borderId="23" xfId="0" applyFont="1" applyBorder="1" applyAlignment="1">
      <alignment horizontal="center" vertical="center"/>
    </xf>
    <xf numFmtId="0" fontId="38" fillId="0" borderId="5" xfId="0" applyFont="1" applyBorder="1" applyAlignment="1">
      <alignment horizontal="center" vertical="center"/>
    </xf>
    <xf numFmtId="0" fontId="37" fillId="0" borderId="14" xfId="0" applyFont="1" applyBorder="1" applyAlignment="1">
      <alignment horizontal="center" vertical="center"/>
    </xf>
    <xf numFmtId="0" fontId="37" fillId="0" borderId="4" xfId="0" applyFont="1" applyBorder="1" applyAlignment="1">
      <alignment horizontal="center" vertical="center"/>
    </xf>
    <xf numFmtId="0" fontId="37" fillId="0" borderId="4" xfId="0" applyFont="1" applyBorder="1" applyAlignment="1">
      <alignment horizontal="justify" vertical="center" wrapText="1"/>
    </xf>
    <xf numFmtId="0" fontId="37" fillId="0" borderId="77" xfId="0" applyFont="1" applyBorder="1" applyAlignment="1">
      <alignment horizontal="justify" vertical="center" wrapText="1"/>
    </xf>
    <xf numFmtId="0" fontId="37" fillId="0" borderId="14" xfId="0" applyFont="1" applyBorder="1" applyAlignment="1">
      <alignment horizontal="justify" vertical="center" wrapText="1"/>
    </xf>
    <xf numFmtId="0" fontId="37" fillId="0" borderId="4" xfId="0" applyFont="1" applyBorder="1" applyAlignment="1">
      <alignment horizontal="center" vertical="center" wrapText="1"/>
    </xf>
    <xf numFmtId="0" fontId="38" fillId="9" borderId="4" xfId="0" applyFont="1" applyFill="1" applyBorder="1" applyAlignment="1">
      <alignment horizontal="center" vertical="center" wrapText="1"/>
    </xf>
    <xf numFmtId="3" fontId="37" fillId="0" borderId="4" xfId="28" applyNumberFormat="1" applyFont="1" applyBorder="1" applyAlignment="1" applyProtection="1">
      <alignment horizontal="center" vertical="center" wrapText="1"/>
    </xf>
    <xf numFmtId="168" fontId="37" fillId="0" borderId="4" xfId="11" applyFont="1" applyBorder="1" applyAlignment="1" applyProtection="1">
      <alignment horizontal="center" vertical="center" wrapText="1"/>
    </xf>
    <xf numFmtId="168" fontId="37" fillId="0" borderId="15" xfId="11" applyFont="1" applyBorder="1" applyAlignment="1" applyProtection="1">
      <alignment horizontal="left" vertical="center" wrapText="1"/>
    </xf>
    <xf numFmtId="3" fontId="37" fillId="0" borderId="14" xfId="0" applyNumberFormat="1" applyFont="1" applyBorder="1" applyAlignment="1">
      <alignment horizontal="center" vertical="center"/>
    </xf>
    <xf numFmtId="3" fontId="37" fillId="0" borderId="4" xfId="0" applyNumberFormat="1" applyFont="1" applyBorder="1" applyAlignment="1">
      <alignment horizontal="center" vertical="center"/>
    </xf>
    <xf numFmtId="3" fontId="37" fillId="0" borderId="11" xfId="28" applyNumberFormat="1" applyFont="1" applyBorder="1" applyAlignment="1" applyProtection="1">
      <alignment horizontal="center" vertical="center" wrapText="1"/>
    </xf>
    <xf numFmtId="0" fontId="30" fillId="10" borderId="0" xfId="0" applyFont="1" applyFill="1" applyAlignment="1">
      <alignment vertical="center"/>
    </xf>
    <xf numFmtId="0" fontId="30" fillId="10" borderId="23" xfId="0" applyFont="1" applyFill="1" applyBorder="1" applyAlignment="1">
      <alignment horizontal="center" vertical="center" wrapText="1"/>
    </xf>
    <xf numFmtId="0" fontId="30" fillId="10" borderId="5" xfId="0" applyFont="1" applyFill="1" applyBorder="1" applyAlignment="1">
      <alignment horizontal="center" vertical="center" wrapText="1"/>
    </xf>
    <xf numFmtId="0" fontId="8" fillId="10" borderId="23" xfId="0" applyFont="1" applyFill="1" applyBorder="1" applyAlignment="1">
      <alignment horizontal="center" vertical="center" wrapText="1"/>
    </xf>
    <xf numFmtId="0" fontId="8" fillId="10" borderId="5" xfId="0" applyFont="1" applyFill="1" applyBorder="1" applyAlignment="1">
      <alignment horizontal="center" vertical="center" wrapText="1"/>
    </xf>
    <xf numFmtId="0" fontId="8" fillId="10" borderId="28" xfId="0" applyFont="1" applyFill="1" applyBorder="1" applyAlignment="1">
      <alignment horizontal="center" vertical="center" wrapText="1"/>
    </xf>
    <xf numFmtId="0" fontId="40" fillId="9" borderId="13" xfId="0" applyFont="1" applyFill="1" applyBorder="1" applyAlignment="1">
      <alignment horizontal="center" vertical="center" wrapText="1"/>
    </xf>
    <xf numFmtId="0" fontId="43" fillId="14" borderId="0" xfId="0" applyFont="1" applyFill="1" applyAlignment="1">
      <alignment horizontal="center" vertical="center" wrapText="1"/>
    </xf>
    <xf numFmtId="179" fontId="8" fillId="10" borderId="5" xfId="28" applyNumberFormat="1" applyFont="1" applyFill="1" applyBorder="1" applyAlignment="1" applyProtection="1">
      <alignment horizontal="center" vertical="center" wrapText="1"/>
    </xf>
    <xf numFmtId="0" fontId="31" fillId="0" borderId="0" xfId="0" applyFont="1" applyAlignment="1">
      <alignment horizontal="center" vertical="center" wrapText="1"/>
    </xf>
    <xf numFmtId="0" fontId="32" fillId="0" borderId="0" xfId="0" applyFont="1" applyAlignment="1">
      <alignment horizontal="center" vertical="center" wrapText="1"/>
    </xf>
    <xf numFmtId="0" fontId="49" fillId="0" borderId="0" xfId="0" applyFont="1" applyAlignment="1">
      <alignment horizontal="center" vertical="center" wrapText="1"/>
    </xf>
    <xf numFmtId="0" fontId="49" fillId="0" borderId="85" xfId="0" applyFont="1" applyBorder="1" applyAlignment="1">
      <alignment horizontal="center" vertical="center"/>
    </xf>
    <xf numFmtId="0" fontId="50" fillId="0" borderId="86" xfId="0" applyFont="1" applyBorder="1" applyAlignment="1">
      <alignment horizontal="center" vertical="center"/>
    </xf>
    <xf numFmtId="0" fontId="49" fillId="0" borderId="87" xfId="0" applyFont="1" applyBorder="1" applyAlignment="1">
      <alignment horizontal="center" vertical="center"/>
    </xf>
    <xf numFmtId="0" fontId="50" fillId="19" borderId="88" xfId="0" applyFont="1" applyFill="1" applyBorder="1" applyAlignment="1">
      <alignment horizontal="center" vertical="center"/>
    </xf>
    <xf numFmtId="3" fontId="50" fillId="0" borderId="0" xfId="0" applyNumberFormat="1" applyFont="1" applyAlignment="1">
      <alignment horizontal="center" vertical="center"/>
    </xf>
    <xf numFmtId="3" fontId="49" fillId="0" borderId="0" xfId="0" applyNumberFormat="1" applyFont="1" applyAlignment="1">
      <alignment horizontal="center" vertical="center"/>
    </xf>
    <xf numFmtId="2" fontId="32" fillId="0" borderId="0" xfId="0" applyNumberFormat="1" applyFont="1" applyAlignment="1">
      <alignment horizontal="center" vertical="center"/>
    </xf>
    <xf numFmtId="180" fontId="49" fillId="0" borderId="0" xfId="0" applyNumberFormat="1" applyFont="1" applyAlignment="1">
      <alignment horizontal="center" vertical="center"/>
    </xf>
    <xf numFmtId="0" fontId="49" fillId="0" borderId="89" xfId="0" applyFont="1" applyBorder="1" applyAlignment="1">
      <alignment horizontal="center" vertical="center"/>
    </xf>
    <xf numFmtId="0" fontId="50" fillId="0" borderId="90" xfId="0" applyFont="1" applyBorder="1" applyAlignment="1">
      <alignment horizontal="center" vertical="center"/>
    </xf>
    <xf numFmtId="0" fontId="49" fillId="0" borderId="91" xfId="0" applyFont="1" applyBorder="1" applyAlignment="1">
      <alignment horizontal="center" vertical="center"/>
    </xf>
    <xf numFmtId="0" fontId="50" fillId="19" borderId="92" xfId="0" applyFont="1" applyFill="1" applyBorder="1" applyAlignment="1">
      <alignment horizontal="center" vertical="center"/>
    </xf>
    <xf numFmtId="177" fontId="31" fillId="20" borderId="0" xfId="0" applyNumberFormat="1" applyFont="1" applyFill="1" applyAlignment="1">
      <alignment horizontal="center" vertical="center"/>
    </xf>
    <xf numFmtId="181" fontId="49" fillId="21" borderId="0" xfId="0" applyNumberFormat="1" applyFont="1" applyFill="1" applyAlignment="1">
      <alignment horizontal="center" vertical="center"/>
    </xf>
    <xf numFmtId="1" fontId="32" fillId="0" borderId="0" xfId="0" applyNumberFormat="1" applyFont="1" applyAlignment="1">
      <alignment horizontal="center" vertical="center"/>
    </xf>
    <xf numFmtId="181" fontId="0" fillId="0" borderId="0" xfId="0" applyNumberFormat="1" applyAlignment="1">
      <alignment horizontal="center" vertical="center"/>
    </xf>
    <xf numFmtId="3" fontId="0" fillId="0" borderId="0" xfId="0" applyNumberFormat="1" applyAlignment="1">
      <alignment vertical="center"/>
    </xf>
    <xf numFmtId="2" fontId="0" fillId="0" borderId="0" xfId="0" applyNumberFormat="1" applyAlignment="1">
      <alignment vertical="center"/>
    </xf>
    <xf numFmtId="4" fontId="0" fillId="0" borderId="0" xfId="0" applyNumberFormat="1" applyAlignment="1">
      <alignment vertical="center"/>
    </xf>
    <xf numFmtId="177" fontId="0" fillId="0" borderId="0" xfId="0" applyNumberFormat="1" applyAlignment="1">
      <alignment vertical="center"/>
    </xf>
    <xf numFmtId="181" fontId="0" fillId="0" borderId="0" xfId="0" applyNumberFormat="1" applyAlignment="1">
      <alignment vertical="center"/>
    </xf>
    <xf numFmtId="169" fontId="16" fillId="0" borderId="27" xfId="10" applyFont="1" applyBorder="1" applyAlignment="1">
      <alignment vertical="center"/>
    </xf>
    <xf numFmtId="0" fontId="38" fillId="0" borderId="6" xfId="28" applyNumberFormat="1" applyFont="1" applyBorder="1" applyAlignment="1">
      <alignment horizontal="justify" vertical="center" wrapText="1"/>
    </xf>
    <xf numFmtId="0" fontId="42" fillId="0" borderId="16" xfId="0" applyFont="1" applyBorder="1" applyAlignment="1">
      <alignment horizontal="justify" vertical="center" wrapText="1"/>
    </xf>
    <xf numFmtId="9" fontId="38" fillId="0" borderId="6" xfId="28" applyFont="1" applyBorder="1" applyAlignment="1">
      <alignment horizontal="justify" vertical="center" wrapText="1"/>
    </xf>
    <xf numFmtId="0" fontId="38" fillId="0" borderId="16" xfId="0" applyFont="1" applyBorder="1" applyAlignment="1">
      <alignment horizontal="justify" vertical="center" wrapText="1"/>
    </xf>
    <xf numFmtId="0" fontId="28" fillId="0" borderId="0" xfId="0" applyFont="1" applyAlignment="1">
      <alignment horizontal="justify" vertical="center" wrapText="1"/>
    </xf>
    <xf numFmtId="1" fontId="38" fillId="0" borderId="13" xfId="0" applyNumberFormat="1" applyFont="1" applyBorder="1" applyAlignment="1">
      <alignment horizontal="center" vertical="center"/>
    </xf>
    <xf numFmtId="182" fontId="38" fillId="0" borderId="6" xfId="0" applyNumberFormat="1" applyFont="1" applyBorder="1" applyAlignment="1">
      <alignment horizontal="center" vertical="center"/>
    </xf>
    <xf numFmtId="1" fontId="38" fillId="0" borderId="6" xfId="0" applyNumberFormat="1" applyFont="1" applyBorder="1" applyAlignment="1">
      <alignment horizontal="center" vertical="center"/>
    </xf>
    <xf numFmtId="0" fontId="38" fillId="0" borderId="16" xfId="0" applyFont="1" applyBorder="1" applyAlignment="1">
      <alignment horizontal="center" vertical="center"/>
    </xf>
    <xf numFmtId="0" fontId="38" fillId="0" borderId="28" xfId="0" applyFont="1" applyBorder="1" applyAlignment="1">
      <alignment horizontal="center" vertical="center"/>
    </xf>
    <xf numFmtId="9" fontId="38" fillId="0" borderId="4" xfId="28" applyFont="1" applyBorder="1" applyAlignment="1">
      <alignment horizontal="center" vertical="center"/>
    </xf>
    <xf numFmtId="9" fontId="38" fillId="0" borderId="6" xfId="28" applyFont="1" applyBorder="1" applyAlignment="1">
      <alignment horizontal="center" vertical="center"/>
    </xf>
    <xf numFmtId="179" fontId="7" fillId="10" borderId="5" xfId="30" applyNumberFormat="1" applyFont="1" applyFill="1" applyBorder="1" applyAlignment="1" applyProtection="1">
      <alignment horizontal="center" vertical="center" wrapText="1"/>
    </xf>
    <xf numFmtId="0" fontId="52" fillId="0" borderId="0" xfId="0" applyFont="1" applyAlignment="1">
      <alignment vertical="center"/>
    </xf>
    <xf numFmtId="0" fontId="54" fillId="10" borderId="17" xfId="0" applyFont="1" applyFill="1" applyBorder="1" applyAlignment="1">
      <alignment horizontal="center" vertical="center" wrapText="1"/>
    </xf>
    <xf numFmtId="0" fontId="54" fillId="10" borderId="4" xfId="0" applyFont="1" applyFill="1" applyBorder="1" applyAlignment="1">
      <alignment horizontal="center" vertical="center" wrapText="1"/>
    </xf>
    <xf numFmtId="0" fontId="54" fillId="10" borderId="3" xfId="0" applyFont="1" applyFill="1" applyBorder="1" applyAlignment="1">
      <alignment horizontal="center" vertical="center" wrapText="1"/>
    </xf>
    <xf numFmtId="49" fontId="54" fillId="10" borderId="3" xfId="0" applyNumberFormat="1" applyFont="1" applyFill="1" applyBorder="1" applyAlignment="1">
      <alignment horizontal="center" vertical="center" wrapText="1"/>
    </xf>
    <xf numFmtId="174" fontId="53" fillId="11" borderId="6" xfId="15" applyNumberFormat="1" applyFont="1" applyFill="1" applyBorder="1" applyAlignment="1">
      <alignment horizontal="center" vertical="center"/>
    </xf>
    <xf numFmtId="174" fontId="53" fillId="0" borderId="6" xfId="15" applyNumberFormat="1" applyFont="1" applyFill="1" applyBorder="1" applyAlignment="1">
      <alignment horizontal="center" vertical="center"/>
    </xf>
    <xf numFmtId="0" fontId="53" fillId="0" borderId="6" xfId="0" applyFont="1" applyBorder="1" applyAlignment="1">
      <alignment vertical="center"/>
    </xf>
    <xf numFmtId="0" fontId="53" fillId="0" borderId="6" xfId="0" applyFont="1" applyBorder="1" applyAlignment="1">
      <alignment vertical="center" wrapText="1"/>
    </xf>
    <xf numFmtId="0" fontId="53" fillId="11" borderId="6" xfId="0" applyFont="1" applyFill="1" applyBorder="1" applyAlignment="1">
      <alignment horizontal="left" vertical="center"/>
    </xf>
    <xf numFmtId="0" fontId="53" fillId="11" borderId="6" xfId="0" applyFont="1" applyFill="1" applyBorder="1" applyAlignment="1">
      <alignment horizontal="center" vertical="center"/>
    </xf>
    <xf numFmtId="175" fontId="53" fillId="11" borderId="6" xfId="14" applyNumberFormat="1" applyFont="1" applyFill="1" applyBorder="1" applyAlignment="1">
      <alignment horizontal="center" vertical="center"/>
    </xf>
    <xf numFmtId="0" fontId="53" fillId="12" borderId="6" xfId="0" applyFont="1" applyFill="1" applyBorder="1" applyAlignment="1">
      <alignment horizontal="center" vertical="center"/>
    </xf>
    <xf numFmtId="174" fontId="53" fillId="11" borderId="6" xfId="0" applyNumberFormat="1" applyFont="1" applyFill="1" applyBorder="1" applyAlignment="1">
      <alignment horizontal="center" vertical="center"/>
    </xf>
    <xf numFmtId="184" fontId="16" fillId="0" borderId="4" xfId="10" applyNumberFormat="1" applyFont="1" applyBorder="1" applyAlignment="1">
      <alignment vertical="center"/>
    </xf>
    <xf numFmtId="184" fontId="16" fillId="0" borderId="6" xfId="10" applyNumberFormat="1" applyFont="1" applyBorder="1" applyAlignment="1">
      <alignment vertical="center"/>
    </xf>
    <xf numFmtId="184" fontId="16" fillId="0" borderId="5" xfId="10" applyNumberFormat="1" applyFont="1" applyBorder="1" applyAlignment="1">
      <alignment vertical="center"/>
    </xf>
    <xf numFmtId="184" fontId="16" fillId="0" borderId="21" xfId="10" applyNumberFormat="1" applyFont="1" applyFill="1" applyBorder="1" applyAlignment="1">
      <alignment vertical="center"/>
    </xf>
    <xf numFmtId="184" fontId="16" fillId="0" borderId="6" xfId="10" applyNumberFormat="1" applyFont="1" applyFill="1" applyBorder="1" applyAlignment="1">
      <alignment vertical="center"/>
    </xf>
    <xf numFmtId="0" fontId="8" fillId="13" borderId="93" xfId="22" applyFont="1" applyFill="1" applyBorder="1" applyAlignment="1">
      <alignment horizontal="center" vertical="center" wrapText="1"/>
    </xf>
    <xf numFmtId="0" fontId="8" fillId="0" borderId="55" xfId="22" applyFont="1" applyBorder="1" applyAlignment="1">
      <alignment vertical="center" wrapText="1"/>
    </xf>
    <xf numFmtId="0" fontId="8" fillId="13" borderId="94" xfId="22" applyFont="1" applyFill="1" applyBorder="1" applyAlignment="1">
      <alignment vertical="center" wrapText="1"/>
    </xf>
    <xf numFmtId="0" fontId="8" fillId="13" borderId="95" xfId="22" applyFont="1" applyFill="1" applyBorder="1" applyAlignment="1">
      <alignment vertical="center" wrapText="1"/>
    </xf>
    <xf numFmtId="0" fontId="8" fillId="13" borderId="96" xfId="22" applyFont="1" applyFill="1" applyBorder="1" applyAlignment="1">
      <alignment vertical="center" wrapText="1"/>
    </xf>
    <xf numFmtId="0" fontId="0" fillId="0" borderId="14" xfId="0" applyBorder="1" applyAlignment="1">
      <alignment vertical="center" wrapText="1"/>
    </xf>
    <xf numFmtId="0" fontId="0" fillId="0" borderId="4" xfId="0" applyBorder="1" applyAlignment="1">
      <alignment vertical="center" wrapText="1"/>
    </xf>
    <xf numFmtId="0" fontId="0" fillId="0" borderId="13" xfId="0" applyBorder="1" applyAlignment="1">
      <alignment vertical="center"/>
    </xf>
    <xf numFmtId="0" fontId="0" fillId="0" borderId="6" xfId="0" applyBorder="1" applyAlignment="1">
      <alignment vertical="center"/>
    </xf>
    <xf numFmtId="0" fontId="0" fillId="0" borderId="23" xfId="0" applyBorder="1" applyAlignment="1">
      <alignment vertical="center"/>
    </xf>
    <xf numFmtId="0" fontId="0" fillId="0" borderId="5" xfId="0" applyBorder="1" applyAlignment="1">
      <alignment vertical="center"/>
    </xf>
    <xf numFmtId="5" fontId="16" fillId="0" borderId="14" xfId="10" applyNumberFormat="1" applyFont="1" applyBorder="1" applyAlignment="1">
      <alignment vertical="center"/>
    </xf>
    <xf numFmtId="5" fontId="16" fillId="0" borderId="4" xfId="10" applyNumberFormat="1" applyFont="1" applyBorder="1" applyAlignment="1">
      <alignment vertical="center"/>
    </xf>
    <xf numFmtId="5" fontId="16" fillId="0" borderId="13" xfId="10" applyNumberFormat="1" applyFont="1" applyBorder="1" applyAlignment="1">
      <alignment vertical="center"/>
    </xf>
    <xf numFmtId="5" fontId="16" fillId="0" borderId="6" xfId="10" applyNumberFormat="1" applyFont="1" applyBorder="1" applyAlignment="1">
      <alignment vertical="center"/>
    </xf>
    <xf numFmtId="5" fontId="16" fillId="0" borderId="23" xfId="10" applyNumberFormat="1" applyFont="1" applyBorder="1" applyAlignment="1">
      <alignment vertical="center"/>
    </xf>
    <xf numFmtId="5" fontId="16" fillId="0" borderId="5" xfId="10" applyNumberFormat="1" applyFont="1" applyBorder="1" applyAlignment="1">
      <alignment vertical="center"/>
    </xf>
    <xf numFmtId="5" fontId="16" fillId="0" borderId="20" xfId="10" applyNumberFormat="1" applyFont="1" applyBorder="1" applyAlignment="1">
      <alignment vertical="center"/>
    </xf>
    <xf numFmtId="5" fontId="16" fillId="0" borderId="21" xfId="10" applyNumberFormat="1" applyFont="1" applyBorder="1" applyAlignment="1">
      <alignment vertical="center"/>
    </xf>
    <xf numFmtId="9" fontId="30" fillId="10" borderId="28" xfId="28" applyFont="1" applyFill="1" applyBorder="1" applyAlignment="1">
      <alignment horizontal="center" vertical="center" wrapText="1"/>
    </xf>
    <xf numFmtId="0" fontId="8" fillId="10" borderId="6" xfId="0" applyFont="1" applyFill="1" applyBorder="1" applyAlignment="1">
      <alignment horizontal="left" vertical="center" wrapText="1"/>
    </xf>
    <xf numFmtId="0" fontId="8" fillId="10" borderId="6" xfId="0" applyFont="1" applyFill="1" applyBorder="1" applyAlignment="1">
      <alignment vertical="center" wrapText="1"/>
    </xf>
    <xf numFmtId="0" fontId="8" fillId="10" borderId="12" xfId="0" applyFont="1" applyFill="1" applyBorder="1" applyAlignment="1">
      <alignment horizontal="center" vertical="center" wrapText="1"/>
    </xf>
    <xf numFmtId="0" fontId="8" fillId="10" borderId="38" xfId="0" applyFont="1" applyFill="1" applyBorder="1" applyAlignment="1">
      <alignment horizontal="center" vertical="center" wrapText="1"/>
    </xf>
    <xf numFmtId="0" fontId="12" fillId="9" borderId="0" xfId="0" applyFont="1" applyFill="1" applyAlignment="1">
      <alignment vertical="center"/>
    </xf>
    <xf numFmtId="0" fontId="12" fillId="9" borderId="0" xfId="0" applyFont="1" applyFill="1" applyAlignment="1">
      <alignment horizontal="center" vertical="center"/>
    </xf>
    <xf numFmtId="0" fontId="8" fillId="10" borderId="3" xfId="0" applyFont="1" applyFill="1" applyBorder="1" applyAlignment="1">
      <alignment horizontal="center" vertical="center" wrapText="1"/>
    </xf>
    <xf numFmtId="49" fontId="8" fillId="10" borderId="3" xfId="0" applyNumberFormat="1" applyFont="1" applyFill="1" applyBorder="1" applyAlignment="1">
      <alignment horizontal="center" vertical="center" wrapText="1"/>
    </xf>
    <xf numFmtId="0" fontId="12" fillId="0" borderId="6" xfId="0" applyFont="1" applyBorder="1" applyAlignment="1">
      <alignment vertical="center"/>
    </xf>
    <xf numFmtId="0" fontId="8" fillId="0" borderId="3" xfId="22" applyFont="1" applyBorder="1" applyAlignment="1">
      <alignment horizontal="center" vertical="center" wrapText="1"/>
    </xf>
    <xf numFmtId="175" fontId="12" fillId="0" borderId="6" xfId="14" applyNumberFormat="1" applyFont="1" applyBorder="1" applyAlignment="1">
      <alignment vertical="center"/>
    </xf>
    <xf numFmtId="0" fontId="12" fillId="12" borderId="6" xfId="0" applyFont="1" applyFill="1" applyBorder="1" applyAlignment="1">
      <alignment horizontal="center" vertical="center"/>
    </xf>
    <xf numFmtId="0" fontId="8" fillId="10" borderId="75" xfId="0" applyFont="1" applyFill="1" applyBorder="1" applyAlignment="1">
      <alignment horizontal="center" vertical="center" wrapText="1"/>
    </xf>
    <xf numFmtId="0" fontId="8" fillId="10" borderId="8" xfId="0" applyFont="1" applyFill="1" applyBorder="1" applyAlignment="1">
      <alignment horizontal="center" vertical="center" wrapText="1"/>
    </xf>
    <xf numFmtId="0" fontId="12" fillId="0" borderId="4" xfId="0" applyFont="1" applyBorder="1" applyAlignment="1">
      <alignment vertical="center"/>
    </xf>
    <xf numFmtId="183" fontId="28" fillId="0" borderId="0" xfId="0" applyNumberFormat="1" applyFont="1" applyAlignment="1">
      <alignment vertical="center"/>
    </xf>
    <xf numFmtId="175" fontId="12" fillId="0" borderId="4" xfId="14" applyNumberFormat="1" applyFont="1" applyBorder="1" applyAlignment="1">
      <alignment vertical="center"/>
    </xf>
    <xf numFmtId="0" fontId="8" fillId="0" borderId="99" xfId="22" applyFont="1" applyBorder="1" applyAlignment="1">
      <alignment horizontal="left" vertical="center" wrapText="1"/>
    </xf>
    <xf numFmtId="179" fontId="8" fillId="0" borderId="98" xfId="22" applyNumberFormat="1" applyFont="1" applyBorder="1" applyAlignment="1">
      <alignment horizontal="center" vertical="center" wrapText="1"/>
    </xf>
    <xf numFmtId="179" fontId="8" fillId="0" borderId="98" xfId="10" applyNumberFormat="1" applyFont="1" applyFill="1" applyBorder="1" applyAlignment="1" applyProtection="1">
      <alignment horizontal="center" vertical="center" wrapText="1"/>
    </xf>
    <xf numFmtId="0" fontId="0" fillId="0" borderId="106" xfId="0" applyBorder="1"/>
    <xf numFmtId="0" fontId="0" fillId="0" borderId="107" xfId="0" applyBorder="1"/>
    <xf numFmtId="0" fontId="8" fillId="10" borderId="115" xfId="22" applyFont="1" applyFill="1" applyBorder="1" applyAlignment="1">
      <alignment horizontal="left" vertical="center" wrapText="1"/>
    </xf>
    <xf numFmtId="9" fontId="7" fillId="10" borderId="115" xfId="28" applyFont="1" applyFill="1" applyBorder="1" applyAlignment="1" applyProtection="1">
      <alignment horizontal="center" vertical="center" wrapText="1"/>
      <protection locked="0"/>
    </xf>
    <xf numFmtId="9" fontId="8" fillId="0" borderId="115" xfId="22" applyNumberFormat="1" applyFont="1" applyBorder="1" applyAlignment="1">
      <alignment horizontal="center" vertical="center" wrapText="1"/>
    </xf>
    <xf numFmtId="0" fontId="8" fillId="13" borderId="3" xfId="22" applyFont="1" applyFill="1" applyBorder="1" applyAlignment="1">
      <alignment horizontal="center" vertical="center" wrapText="1"/>
    </xf>
    <xf numFmtId="3" fontId="37" fillId="0" borderId="15" xfId="0" applyNumberFormat="1" applyFont="1" applyBorder="1" applyAlignment="1">
      <alignment horizontal="center" vertical="center"/>
    </xf>
    <xf numFmtId="3" fontId="37" fillId="0" borderId="12" xfId="0" applyNumberFormat="1" applyFont="1" applyBorder="1" applyAlignment="1">
      <alignment horizontal="center" vertical="center"/>
    </xf>
    <xf numFmtId="0" fontId="41" fillId="9" borderId="29" xfId="0" applyFont="1" applyFill="1" applyBorder="1" applyAlignment="1">
      <alignment horizontal="center" vertical="center" wrapText="1"/>
    </xf>
    <xf numFmtId="0" fontId="38" fillId="0" borderId="12" xfId="0" applyFont="1" applyBorder="1" applyAlignment="1">
      <alignment horizontal="center" vertical="center"/>
    </xf>
    <xf numFmtId="0" fontId="38" fillId="0" borderId="27" xfId="0" applyFont="1" applyBorder="1" applyAlignment="1">
      <alignment horizontal="center" vertical="center"/>
    </xf>
    <xf numFmtId="0" fontId="8" fillId="10" borderId="58" xfId="0" applyFont="1" applyFill="1" applyBorder="1" applyAlignment="1">
      <alignment horizontal="center" vertical="center" wrapText="1"/>
    </xf>
    <xf numFmtId="0" fontId="8" fillId="10" borderId="76" xfId="0" applyFont="1" applyFill="1" applyBorder="1" applyAlignment="1">
      <alignment horizontal="center" vertical="center" wrapText="1"/>
    </xf>
    <xf numFmtId="9" fontId="37" fillId="0" borderId="6" xfId="28" applyFont="1" applyBorder="1" applyAlignment="1">
      <alignment horizontal="center" vertical="center"/>
    </xf>
    <xf numFmtId="0" fontId="41" fillId="9" borderId="6" xfId="0" applyFont="1" applyFill="1" applyBorder="1" applyAlignment="1">
      <alignment horizontal="center" vertical="center" wrapText="1"/>
    </xf>
    <xf numFmtId="3" fontId="37" fillId="0" borderId="20" xfId="0" applyNumberFormat="1" applyFont="1" applyBorder="1" applyAlignment="1">
      <alignment horizontal="center" vertical="center"/>
    </xf>
    <xf numFmtId="3" fontId="37" fillId="0" borderId="21" xfId="0" applyNumberFormat="1" applyFont="1" applyBorder="1" applyAlignment="1">
      <alignment horizontal="center" vertical="center"/>
    </xf>
    <xf numFmtId="3" fontId="37" fillId="0" borderId="22" xfId="0" applyNumberFormat="1" applyFont="1" applyBorder="1" applyAlignment="1">
      <alignment horizontal="center" vertical="center"/>
    </xf>
    <xf numFmtId="0" fontId="41" fillId="9" borderId="16" xfId="0" applyFont="1" applyFill="1" applyBorder="1" applyAlignment="1">
      <alignment horizontal="center" vertical="center" wrapText="1"/>
    </xf>
    <xf numFmtId="10" fontId="38" fillId="0" borderId="6" xfId="28" applyNumberFormat="1" applyFont="1" applyBorder="1" applyAlignment="1">
      <alignment horizontal="center" vertical="center"/>
    </xf>
    <xf numFmtId="0" fontId="37" fillId="0" borderId="13" xfId="0" applyFont="1" applyBorder="1" applyAlignment="1">
      <alignment horizontal="center" vertical="center" wrapText="1"/>
    </xf>
    <xf numFmtId="0" fontId="39" fillId="0" borderId="6" xfId="28" applyNumberFormat="1" applyFont="1" applyBorder="1" applyAlignment="1">
      <alignment horizontal="justify" vertical="center" wrapText="1"/>
    </xf>
    <xf numFmtId="4" fontId="51" fillId="0" borderId="73" xfId="0" applyNumberFormat="1" applyFont="1" applyBorder="1" applyAlignment="1">
      <alignment vertical="center"/>
    </xf>
    <xf numFmtId="4" fontId="51" fillId="0" borderId="75" xfId="0" applyNumberFormat="1" applyFont="1" applyBorder="1" applyAlignment="1">
      <alignment vertical="center"/>
    </xf>
    <xf numFmtId="4" fontId="16" fillId="0" borderId="75" xfId="10" applyNumberFormat="1" applyFont="1" applyBorder="1" applyAlignment="1">
      <alignment vertical="center"/>
    </xf>
    <xf numFmtId="4" fontId="16" fillId="0" borderId="11" xfId="10" applyNumberFormat="1" applyFont="1" applyBorder="1" applyAlignment="1">
      <alignment vertical="center"/>
    </xf>
    <xf numFmtId="4" fontId="16" fillId="0" borderId="73" xfId="10" applyNumberFormat="1" applyFont="1" applyFill="1" applyBorder="1" applyAlignment="1">
      <alignment vertical="center"/>
    </xf>
    <xf numFmtId="4" fontId="16" fillId="0" borderId="75" xfId="10" applyNumberFormat="1" applyFont="1" applyFill="1" applyBorder="1" applyAlignment="1">
      <alignment vertical="center"/>
    </xf>
    <xf numFmtId="4" fontId="16" fillId="0" borderId="39" xfId="10" applyNumberFormat="1" applyFont="1" applyBorder="1" applyAlignment="1">
      <alignment vertical="center"/>
    </xf>
    <xf numFmtId="4" fontId="16" fillId="0" borderId="73" xfId="14" applyNumberFormat="1" applyFont="1" applyBorder="1" applyAlignment="1">
      <alignment vertical="center"/>
    </xf>
    <xf numFmtId="4" fontId="16" fillId="0" borderId="75" xfId="14" applyNumberFormat="1" applyFont="1" applyBorder="1" applyAlignment="1">
      <alignment vertical="center"/>
    </xf>
    <xf numFmtId="4" fontId="16" fillId="0" borderId="46" xfId="10" applyNumberFormat="1" applyFont="1" applyFill="1" applyBorder="1" applyAlignment="1">
      <alignment vertical="center"/>
    </xf>
    <xf numFmtId="4" fontId="16" fillId="0" borderId="19" xfId="10" applyNumberFormat="1" applyFont="1" applyBorder="1" applyAlignment="1">
      <alignment vertical="center"/>
    </xf>
    <xf numFmtId="4" fontId="16" fillId="0" borderId="5" xfId="10" applyNumberFormat="1" applyFont="1" applyBorder="1" applyAlignment="1">
      <alignment vertical="center"/>
    </xf>
    <xf numFmtId="14" fontId="0" fillId="0" borderId="14" xfId="0" applyNumberFormat="1" applyBorder="1" applyAlignment="1">
      <alignment horizontal="left" vertical="center" wrapText="1"/>
    </xf>
    <xf numFmtId="0" fontId="37" fillId="9" borderId="4" xfId="0" applyFont="1" applyFill="1" applyBorder="1" applyAlignment="1">
      <alignment horizontal="center" vertical="center"/>
    </xf>
    <xf numFmtId="185" fontId="16" fillId="0" borderId="0" xfId="15" applyNumberFormat="1" applyFont="1" applyAlignment="1">
      <alignment vertical="center"/>
    </xf>
    <xf numFmtId="49" fontId="0" fillId="0" borderId="0" xfId="15" applyNumberFormat="1" applyFont="1" applyAlignment="1">
      <alignment horizontal="left" vertical="top" wrapText="1"/>
    </xf>
    <xf numFmtId="3" fontId="16" fillId="0" borderId="19" xfId="10" applyNumberFormat="1" applyFont="1" applyBorder="1" applyAlignment="1">
      <alignment vertical="center"/>
    </xf>
    <xf numFmtId="186" fontId="53" fillId="11" borderId="6" xfId="0" applyNumberFormat="1" applyFont="1" applyFill="1" applyBorder="1" applyAlignment="1">
      <alignment horizontal="center" vertical="center"/>
    </xf>
    <xf numFmtId="184" fontId="0" fillId="0" borderId="0" xfId="0" applyNumberFormat="1" applyAlignment="1">
      <alignment vertical="center"/>
    </xf>
    <xf numFmtId="172" fontId="8" fillId="0" borderId="3" xfId="10" applyNumberFormat="1" applyFont="1" applyFill="1" applyBorder="1" applyAlignment="1" applyProtection="1">
      <alignment horizontal="right" vertical="center" wrapText="1"/>
    </xf>
    <xf numFmtId="0" fontId="7" fillId="10" borderId="5" xfId="30" applyNumberFormat="1" applyFont="1" applyFill="1" applyBorder="1" applyAlignment="1" applyProtection="1">
      <alignment vertical="center" wrapText="1"/>
    </xf>
    <xf numFmtId="0" fontId="7" fillId="10" borderId="5" xfId="30" applyNumberFormat="1" applyFont="1" applyFill="1" applyBorder="1" applyAlignment="1" applyProtection="1">
      <alignment horizontal="center" vertical="center" wrapText="1"/>
    </xf>
    <xf numFmtId="0" fontId="8" fillId="10" borderId="5" xfId="28" applyNumberFormat="1" applyFont="1" applyFill="1" applyBorder="1" applyAlignment="1" applyProtection="1">
      <alignment vertical="center" wrapText="1"/>
    </xf>
    <xf numFmtId="187" fontId="8" fillId="10" borderId="5" xfId="28" applyNumberFormat="1" applyFont="1" applyFill="1" applyBorder="1" applyAlignment="1" applyProtection="1">
      <alignment vertical="center" wrapText="1"/>
    </xf>
    <xf numFmtId="1" fontId="8" fillId="10" borderId="5" xfId="28" applyNumberFormat="1" applyFont="1" applyFill="1" applyBorder="1" applyAlignment="1" applyProtection="1">
      <alignment horizontal="right" vertical="center" wrapText="1"/>
    </xf>
    <xf numFmtId="0" fontId="56" fillId="0" borderId="6" xfId="0" applyFont="1" applyBorder="1" applyAlignment="1">
      <alignment vertical="center"/>
    </xf>
    <xf numFmtId="179" fontId="0" fillId="0" borderId="0" xfId="0" applyNumberFormat="1" applyAlignment="1">
      <alignment horizontal="center" vertical="center"/>
    </xf>
    <xf numFmtId="0" fontId="57" fillId="0" borderId="6" xfId="34" applyNumberFormat="1" applyFont="1" applyBorder="1" applyAlignment="1">
      <alignment horizontal="justify" vertical="center" wrapText="1"/>
    </xf>
    <xf numFmtId="175" fontId="12" fillId="12" borderId="6" xfId="0" applyNumberFormat="1" applyFont="1" applyFill="1" applyBorder="1" applyAlignment="1">
      <alignment horizontal="center" vertical="center"/>
    </xf>
    <xf numFmtId="0" fontId="0" fillId="0" borderId="6" xfId="0" applyBorder="1" applyAlignment="1">
      <alignment horizontal="right" vertical="center" wrapText="1"/>
    </xf>
    <xf numFmtId="184" fontId="12" fillId="0" borderId="6" xfId="14" applyNumberFormat="1" applyFont="1" applyBorder="1" applyAlignment="1">
      <alignment vertical="center"/>
    </xf>
    <xf numFmtId="3" fontId="12" fillId="0" borderId="6" xfId="0" applyNumberFormat="1" applyFont="1" applyBorder="1" applyAlignment="1">
      <alignment vertical="center"/>
    </xf>
    <xf numFmtId="0" fontId="12" fillId="0" borderId="3" xfId="0" applyFont="1" applyBorder="1" applyAlignment="1">
      <alignment vertical="center"/>
    </xf>
    <xf numFmtId="0" fontId="0" fillId="0" borderId="3" xfId="0" applyBorder="1" applyAlignment="1">
      <alignment horizontal="right" vertical="center" wrapText="1"/>
    </xf>
    <xf numFmtId="186" fontId="53" fillId="11" borderId="6" xfId="14" applyNumberFormat="1" applyFont="1" applyFill="1" applyBorder="1" applyAlignment="1">
      <alignment horizontal="center" vertical="center"/>
    </xf>
    <xf numFmtId="0" fontId="0" fillId="0" borderId="0" xfId="0" applyAlignment="1">
      <alignment vertical="top"/>
    </xf>
    <xf numFmtId="14" fontId="0" fillId="0" borderId="0" xfId="0" applyNumberFormat="1" applyAlignment="1">
      <alignment horizontal="right" vertical="top"/>
    </xf>
    <xf numFmtId="0" fontId="0" fillId="21" borderId="0" xfId="0" applyFill="1" applyAlignment="1">
      <alignment vertical="top"/>
    </xf>
    <xf numFmtId="3" fontId="0" fillId="0" borderId="0" xfId="0" applyNumberFormat="1" applyAlignment="1">
      <alignment horizontal="right" vertical="top"/>
    </xf>
    <xf numFmtId="0" fontId="2" fillId="0" borderId="0" xfId="0" applyFont="1" applyAlignment="1">
      <alignment vertical="top"/>
    </xf>
    <xf numFmtId="0" fontId="2" fillId="21" borderId="0" xfId="0" applyFont="1" applyFill="1" applyAlignment="1">
      <alignment vertical="top"/>
    </xf>
    <xf numFmtId="3" fontId="52" fillId="0" borderId="0" xfId="0" applyNumberFormat="1" applyFont="1" applyAlignment="1">
      <alignment vertical="center"/>
    </xf>
    <xf numFmtId="172" fontId="16" fillId="0" borderId="20" xfId="10" applyNumberFormat="1" applyFont="1" applyBorder="1" applyAlignment="1">
      <alignment vertical="center"/>
    </xf>
    <xf numFmtId="186" fontId="16" fillId="0" borderId="21" xfId="10" applyNumberFormat="1" applyFont="1" applyFill="1" applyBorder="1" applyAlignment="1">
      <alignment vertical="center"/>
    </xf>
    <xf numFmtId="172" fontId="16" fillId="0" borderId="21" xfId="10" applyNumberFormat="1" applyFont="1" applyFill="1" applyBorder="1" applyAlignment="1">
      <alignment vertical="center"/>
    </xf>
    <xf numFmtId="186" fontId="16" fillId="0" borderId="13" xfId="10" applyNumberFormat="1" applyFont="1" applyBorder="1" applyAlignment="1">
      <alignment vertical="center"/>
    </xf>
    <xf numFmtId="172" fontId="16" fillId="0" borderId="6" xfId="10" applyNumberFormat="1" applyFont="1" applyFill="1" applyBorder="1" applyAlignment="1">
      <alignment vertical="center"/>
    </xf>
    <xf numFmtId="172" fontId="16" fillId="0" borderId="13" xfId="10" applyNumberFormat="1" applyFont="1" applyBorder="1" applyAlignment="1">
      <alignment vertical="center"/>
    </xf>
    <xf numFmtId="172" fontId="16" fillId="0" borderId="23" xfId="10" applyNumberFormat="1" applyFont="1" applyBorder="1" applyAlignment="1">
      <alignment vertical="center"/>
    </xf>
    <xf numFmtId="0" fontId="37" fillId="0" borderId="6" xfId="28" applyNumberFormat="1" applyFont="1" applyBorder="1" applyAlignment="1">
      <alignment horizontal="justify" vertical="center" wrapText="1"/>
    </xf>
    <xf numFmtId="9" fontId="37" fillId="0" borderId="6" xfId="28" applyFont="1" applyBorder="1" applyAlignment="1">
      <alignment horizontal="justify" vertical="center" wrapText="1"/>
    </xf>
    <xf numFmtId="165" fontId="0" fillId="0" borderId="0" xfId="15" applyFont="1" applyAlignment="1">
      <alignment vertical="center"/>
    </xf>
    <xf numFmtId="0" fontId="0" fillId="0" borderId="0" xfId="0" applyAlignment="1">
      <alignment vertical="center" wrapText="1"/>
    </xf>
    <xf numFmtId="0" fontId="38" fillId="0" borderId="0" xfId="0" applyFont="1" applyAlignment="1">
      <alignment vertical="center" wrapText="1"/>
    </xf>
    <xf numFmtId="2" fontId="37" fillId="0" borderId="39" xfId="0" applyNumberFormat="1" applyFont="1" applyBorder="1" applyAlignment="1">
      <alignment horizontal="center" vertical="center" wrapText="1"/>
    </xf>
    <xf numFmtId="0" fontId="7" fillId="0" borderId="35" xfId="22" applyFont="1" applyBorder="1" applyAlignment="1">
      <alignment horizontal="center" vertical="center" wrapText="1"/>
    </xf>
    <xf numFmtId="0" fontId="7" fillId="0" borderId="1" xfId="22" applyFont="1" applyBorder="1" applyAlignment="1">
      <alignment horizontal="center" vertical="center" wrapText="1"/>
    </xf>
    <xf numFmtId="0" fontId="7" fillId="0" borderId="47" xfId="22" applyFont="1" applyBorder="1" applyAlignment="1">
      <alignment horizontal="center" vertical="center" wrapText="1"/>
    </xf>
    <xf numFmtId="0" fontId="8" fillId="0" borderId="24" xfId="22" applyFont="1" applyBorder="1" applyAlignment="1">
      <alignment horizontal="center" vertical="center"/>
    </xf>
    <xf numFmtId="0" fontId="8" fillId="0" borderId="25" xfId="22" applyFont="1" applyBorder="1" applyAlignment="1">
      <alignment horizontal="center" vertical="center"/>
    </xf>
    <xf numFmtId="0" fontId="8" fillId="0" borderId="26" xfId="22" applyFont="1" applyBorder="1" applyAlignment="1">
      <alignment horizontal="center" vertical="center"/>
    </xf>
    <xf numFmtId="0" fontId="13" fillId="0" borderId="32" xfId="0" applyFont="1" applyBorder="1" applyAlignment="1">
      <alignment horizontal="left" vertical="center" wrapText="1"/>
    </xf>
    <xf numFmtId="0" fontId="13" fillId="0" borderId="33" xfId="0" applyFont="1" applyBorder="1" applyAlignment="1">
      <alignment horizontal="left" vertical="center" wrapText="1"/>
    </xf>
    <xf numFmtId="0" fontId="13" fillId="0" borderId="34" xfId="0" applyFont="1" applyBorder="1" applyAlignment="1">
      <alignment horizontal="left" vertical="center" wrapText="1"/>
    </xf>
    <xf numFmtId="0" fontId="8" fillId="0" borderId="20" xfId="22" applyFont="1" applyBorder="1" applyAlignment="1">
      <alignment horizontal="center" vertical="center" wrapText="1"/>
    </xf>
    <xf numFmtId="0" fontId="8" fillId="0" borderId="21" xfId="22" applyFont="1" applyBorder="1" applyAlignment="1">
      <alignment horizontal="center" vertical="center" wrapText="1"/>
    </xf>
    <xf numFmtId="0" fontId="8" fillId="0" borderId="22" xfId="22" applyFont="1" applyBorder="1" applyAlignment="1">
      <alignment horizontal="center" vertical="center" wrapText="1"/>
    </xf>
    <xf numFmtId="0" fontId="8" fillId="0" borderId="23" xfId="22" applyFont="1" applyBorder="1" applyAlignment="1">
      <alignment horizontal="center" vertical="center" wrapText="1"/>
    </xf>
    <xf numFmtId="0" fontId="8" fillId="0" borderId="5" xfId="22" applyFont="1" applyBorder="1" applyAlignment="1">
      <alignment horizontal="center" vertical="center" wrapText="1"/>
    </xf>
    <xf numFmtId="0" fontId="8" fillId="0" borderId="28" xfId="22" applyFont="1" applyBorder="1" applyAlignment="1">
      <alignment horizontal="center" vertical="center" wrapText="1"/>
    </xf>
    <xf numFmtId="0" fontId="34" fillId="0" borderId="32" xfId="0" applyFont="1" applyBorder="1" applyAlignment="1">
      <alignment horizontal="left" vertical="center" wrapText="1"/>
    </xf>
    <xf numFmtId="0" fontId="34" fillId="0" borderId="33" xfId="0" applyFont="1" applyBorder="1" applyAlignment="1">
      <alignment horizontal="left" vertical="center" wrapText="1"/>
    </xf>
    <xf numFmtId="0" fontId="34" fillId="0" borderId="34" xfId="0" applyFont="1" applyBorder="1" applyAlignment="1">
      <alignment horizontal="left" vertical="center" wrapText="1"/>
    </xf>
    <xf numFmtId="0" fontId="8" fillId="13" borderId="35" xfId="22" applyFont="1" applyFill="1" applyBorder="1" applyAlignment="1">
      <alignment horizontal="left" vertical="center" wrapText="1"/>
    </xf>
    <xf numFmtId="0" fontId="8" fillId="13" borderId="37" xfId="22" applyFont="1" applyFill="1" applyBorder="1" applyAlignment="1">
      <alignment horizontal="left" vertical="center" wrapText="1"/>
    </xf>
    <xf numFmtId="0" fontId="8" fillId="13" borderId="1" xfId="22" applyFont="1" applyFill="1" applyBorder="1" applyAlignment="1">
      <alignment horizontal="left" vertical="center" wrapText="1"/>
    </xf>
    <xf numFmtId="0" fontId="8" fillId="13" borderId="2" xfId="22" applyFont="1" applyFill="1" applyBorder="1" applyAlignment="1">
      <alignment horizontal="left" vertical="center" wrapText="1"/>
    </xf>
    <xf numFmtId="0" fontId="8" fillId="13" borderId="47" xfId="22" applyFont="1" applyFill="1" applyBorder="1" applyAlignment="1">
      <alignment horizontal="left" vertical="center" wrapText="1"/>
    </xf>
    <xf numFmtId="0" fontId="8" fillId="13" borderId="48" xfId="22" applyFont="1" applyFill="1" applyBorder="1" applyAlignment="1">
      <alignment horizontal="left" vertical="center" wrapText="1"/>
    </xf>
    <xf numFmtId="0" fontId="8" fillId="0" borderId="35" xfId="22" applyFont="1" applyBorder="1" applyAlignment="1">
      <alignment horizontal="center" vertical="center" wrapText="1"/>
    </xf>
    <xf numFmtId="0" fontId="8" fillId="0" borderId="36" xfId="22" applyFont="1" applyBorder="1" applyAlignment="1">
      <alignment horizontal="center" vertical="center" wrapText="1"/>
    </xf>
    <xf numFmtId="0" fontId="8" fillId="0" borderId="37" xfId="22" applyFont="1" applyBorder="1" applyAlignment="1">
      <alignment horizontal="center" vertical="center" wrapText="1"/>
    </xf>
    <xf numFmtId="0" fontId="8" fillId="0" borderId="1" xfId="22" applyFont="1" applyBorder="1" applyAlignment="1">
      <alignment horizontal="center" vertical="center" wrapText="1"/>
    </xf>
    <xf numFmtId="0" fontId="8" fillId="0" borderId="0" xfId="22" applyFont="1" applyAlignment="1">
      <alignment horizontal="center" vertical="center" wrapText="1"/>
    </xf>
    <xf numFmtId="0" fontId="8" fillId="0" borderId="2" xfId="22" applyFont="1" applyBorder="1" applyAlignment="1">
      <alignment horizontal="center" vertical="center" wrapText="1"/>
    </xf>
    <xf numFmtId="0" fontId="8" fillId="0" borderId="47" xfId="22" applyFont="1" applyBorder="1" applyAlignment="1">
      <alignment horizontal="center" vertical="center" wrapText="1"/>
    </xf>
    <xf numFmtId="0" fontId="8" fillId="0" borderId="45" xfId="22" applyFont="1" applyBorder="1" applyAlignment="1">
      <alignment horizontal="center" vertical="center" wrapText="1"/>
    </xf>
    <xf numFmtId="0" fontId="8" fillId="0" borderId="48" xfId="22" applyFont="1" applyBorder="1" applyAlignment="1">
      <alignment horizontal="center" vertical="center" wrapText="1"/>
    </xf>
    <xf numFmtId="0" fontId="35" fillId="0" borderId="55" xfId="0" applyFont="1" applyBorder="1" applyAlignment="1">
      <alignment horizontal="center" vertical="center"/>
    </xf>
    <xf numFmtId="0" fontId="35" fillId="0" borderId="56" xfId="0" applyFont="1" applyBorder="1" applyAlignment="1">
      <alignment horizontal="center" vertical="center"/>
    </xf>
    <xf numFmtId="0" fontId="35" fillId="0" borderId="57" xfId="0" applyFont="1" applyBorder="1" applyAlignment="1">
      <alignment horizontal="center" vertical="center"/>
    </xf>
    <xf numFmtId="0" fontId="8" fillId="13" borderId="36" xfId="22" applyFont="1" applyFill="1" applyBorder="1" applyAlignment="1">
      <alignment horizontal="left" vertical="center" wrapText="1"/>
    </xf>
    <xf numFmtId="0" fontId="8" fillId="13" borderId="0" xfId="22" applyFont="1" applyFill="1" applyAlignment="1">
      <alignment horizontal="left" vertical="center" wrapText="1"/>
    </xf>
    <xf numFmtId="0" fontId="8" fillId="13" borderId="45" xfId="22" applyFont="1" applyFill="1" applyBorder="1" applyAlignment="1">
      <alignment horizontal="left" vertical="center" wrapText="1"/>
    </xf>
    <xf numFmtId="15" fontId="33" fillId="0" borderId="35" xfId="0" applyNumberFormat="1" applyFont="1" applyBorder="1" applyAlignment="1">
      <alignment horizontal="center" vertical="center"/>
    </xf>
    <xf numFmtId="0" fontId="33" fillId="0" borderId="37" xfId="0" applyFont="1" applyBorder="1" applyAlignment="1">
      <alignment horizontal="center" vertical="center"/>
    </xf>
    <xf numFmtId="0" fontId="33" fillId="0" borderId="1" xfId="0" applyFont="1" applyBorder="1" applyAlignment="1">
      <alignment horizontal="center" vertical="center"/>
    </xf>
    <xf numFmtId="0" fontId="33" fillId="0" borderId="2" xfId="0" applyFont="1" applyBorder="1" applyAlignment="1">
      <alignment horizontal="center" vertical="center"/>
    </xf>
    <xf numFmtId="0" fontId="33" fillId="0" borderId="47" xfId="0" applyFont="1" applyBorder="1" applyAlignment="1">
      <alignment horizontal="center" vertical="center"/>
    </xf>
    <xf numFmtId="0" fontId="33" fillId="0" borderId="48" xfId="0" applyFont="1" applyBorder="1" applyAlignment="1">
      <alignment horizontal="center" vertical="center"/>
    </xf>
    <xf numFmtId="0" fontId="27" fillId="0" borderId="49" xfId="0" applyFont="1" applyBorder="1" applyAlignment="1">
      <alignment horizontal="center" vertical="center" wrapText="1"/>
    </xf>
    <xf numFmtId="0" fontId="27" fillId="0" borderId="50" xfId="0" applyFont="1" applyBorder="1" applyAlignment="1">
      <alignment horizontal="center" vertical="center" wrapText="1"/>
    </xf>
    <xf numFmtId="0" fontId="8" fillId="0" borderId="32" xfId="22" applyFont="1" applyBorder="1" applyAlignment="1">
      <alignment horizontal="center" vertical="center" wrapText="1"/>
    </xf>
    <xf numFmtId="0" fontId="8" fillId="0" borderId="33" xfId="22" applyFont="1" applyBorder="1" applyAlignment="1">
      <alignment horizontal="center" vertical="center" wrapText="1"/>
    </xf>
    <xf numFmtId="0" fontId="8" fillId="0" borderId="34" xfId="22" applyFont="1" applyBorder="1" applyAlignment="1">
      <alignment horizontal="center" vertical="center" wrapText="1"/>
    </xf>
    <xf numFmtId="0" fontId="0" fillId="0" borderId="49" xfId="0" applyBorder="1" applyAlignment="1">
      <alignment horizontal="center" vertical="center"/>
    </xf>
    <xf numFmtId="0" fontId="0" fillId="0" borderId="50" xfId="0" applyBorder="1" applyAlignment="1">
      <alignment horizontal="center" vertical="center"/>
    </xf>
    <xf numFmtId="0" fontId="27" fillId="0" borderId="51" xfId="0" applyFont="1" applyBorder="1" applyAlignment="1">
      <alignment horizontal="center" vertical="center" wrapText="1"/>
    </xf>
    <xf numFmtId="0" fontId="27" fillId="0" borderId="52" xfId="0" applyFont="1" applyBorder="1" applyAlignment="1">
      <alignment horizontal="center" vertical="center" wrapText="1"/>
    </xf>
    <xf numFmtId="0" fontId="0" fillId="0" borderId="51" xfId="0" applyBorder="1" applyAlignment="1">
      <alignment horizontal="center" vertical="center"/>
    </xf>
    <xf numFmtId="0" fontId="0" fillId="0" borderId="52" xfId="0" applyBorder="1" applyAlignment="1">
      <alignment horizontal="center" vertical="center"/>
    </xf>
    <xf numFmtId="0" fontId="27" fillId="0" borderId="53" xfId="0" applyFont="1" applyBorder="1" applyAlignment="1">
      <alignment horizontal="center" vertical="center" wrapText="1"/>
    </xf>
    <xf numFmtId="0" fontId="27" fillId="0" borderId="54" xfId="0" applyFont="1" applyBorder="1" applyAlignment="1">
      <alignment horizontal="center" vertical="center" wrapText="1"/>
    </xf>
    <xf numFmtId="0" fontId="0" fillId="0" borderId="53" xfId="0" applyBorder="1" applyAlignment="1">
      <alignment horizontal="center" vertical="center"/>
    </xf>
    <xf numFmtId="0" fontId="0" fillId="0" borderId="54" xfId="0" applyBorder="1" applyAlignment="1">
      <alignment horizontal="center" vertical="center"/>
    </xf>
    <xf numFmtId="0" fontId="8" fillId="13" borderId="32" xfId="22" applyFont="1" applyFill="1" applyBorder="1" applyAlignment="1">
      <alignment horizontal="left" vertical="center" wrapText="1"/>
    </xf>
    <xf numFmtId="0" fontId="8" fillId="13" borderId="34" xfId="22" applyFont="1" applyFill="1" applyBorder="1" applyAlignment="1">
      <alignment horizontal="left" vertical="center" wrapText="1"/>
    </xf>
    <xf numFmtId="0" fontId="10" fillId="0" borderId="32" xfId="22" applyFont="1" applyBorder="1" applyAlignment="1">
      <alignment horizontal="center" vertical="center" wrapText="1"/>
    </xf>
    <xf numFmtId="0" fontId="10" fillId="0" borderId="33" xfId="22" applyFont="1" applyBorder="1" applyAlignment="1">
      <alignment horizontal="center" vertical="center" wrapText="1"/>
    </xf>
    <xf numFmtId="0" fontId="10" fillId="0" borderId="34" xfId="22" applyFont="1" applyBorder="1" applyAlignment="1">
      <alignment horizontal="center" vertical="center" wrapText="1"/>
    </xf>
    <xf numFmtId="0" fontId="8" fillId="13" borderId="32" xfId="22" applyFont="1" applyFill="1" applyBorder="1" applyAlignment="1">
      <alignment horizontal="center" vertical="center" wrapText="1"/>
    </xf>
    <xf numFmtId="0" fontId="8" fillId="13" borderId="33" xfId="22" applyFont="1" applyFill="1" applyBorder="1" applyAlignment="1">
      <alignment horizontal="center" vertical="center" wrapText="1"/>
    </xf>
    <xf numFmtId="0" fontId="8" fillId="13" borderId="34" xfId="22" applyFont="1" applyFill="1" applyBorder="1" applyAlignment="1">
      <alignment horizontal="center" vertical="center" wrapText="1"/>
    </xf>
    <xf numFmtId="0" fontId="8" fillId="9" borderId="45" xfId="22" applyFont="1" applyFill="1" applyBorder="1" applyAlignment="1">
      <alignment horizontal="left" vertical="center" wrapText="1"/>
    </xf>
    <xf numFmtId="0" fontId="8" fillId="13" borderId="47" xfId="22" applyFont="1" applyFill="1" applyBorder="1" applyAlignment="1">
      <alignment horizontal="center" vertical="center" wrapText="1"/>
    </xf>
    <xf numFmtId="0" fontId="8" fillId="13" borderId="45" xfId="22" applyFont="1" applyFill="1" applyBorder="1" applyAlignment="1">
      <alignment horizontal="center" vertical="center" wrapText="1"/>
    </xf>
    <xf numFmtId="0" fontId="8" fillId="13" borderId="48" xfId="22" applyFont="1" applyFill="1" applyBorder="1" applyAlignment="1">
      <alignment horizontal="center" vertical="center" wrapText="1"/>
    </xf>
    <xf numFmtId="0" fontId="8" fillId="9" borderId="20" xfId="22" applyFont="1" applyFill="1" applyBorder="1" applyAlignment="1">
      <alignment horizontal="center" vertical="center" wrapText="1"/>
    </xf>
    <xf numFmtId="0" fontId="8" fillId="9" borderId="21" xfId="22" applyFont="1" applyFill="1" applyBorder="1" applyAlignment="1">
      <alignment horizontal="center" vertical="center" wrapText="1"/>
    </xf>
    <xf numFmtId="0" fontId="8" fillId="9" borderId="22" xfId="22" applyFont="1" applyFill="1" applyBorder="1" applyAlignment="1">
      <alignment horizontal="center" vertical="center" wrapText="1"/>
    </xf>
    <xf numFmtId="0" fontId="8" fillId="13" borderId="13" xfId="22" applyFont="1" applyFill="1" applyBorder="1" applyAlignment="1">
      <alignment horizontal="center" vertical="center" wrapText="1"/>
    </xf>
    <xf numFmtId="0" fontId="8" fillId="13" borderId="6" xfId="22" applyFont="1" applyFill="1" applyBorder="1" applyAlignment="1">
      <alignment horizontal="center" vertical="center" wrapText="1"/>
    </xf>
    <xf numFmtId="0" fontId="8" fillId="13" borderId="16" xfId="22" applyFont="1" applyFill="1" applyBorder="1" applyAlignment="1">
      <alignment horizontal="center" vertical="center" wrapText="1"/>
    </xf>
    <xf numFmtId="3" fontId="8" fillId="0" borderId="5" xfId="22" applyNumberFormat="1" applyFont="1" applyBorder="1" applyAlignment="1">
      <alignment horizontal="center" vertical="center" wrapText="1"/>
    </xf>
    <xf numFmtId="0" fontId="28" fillId="0" borderId="5" xfId="22" applyFont="1" applyBorder="1" applyAlignment="1">
      <alignment horizontal="center" vertical="center" wrapText="1"/>
    </xf>
    <xf numFmtId="0" fontId="28" fillId="0" borderId="5" xfId="22" applyFont="1" applyBorder="1" applyAlignment="1">
      <alignment horizontal="left" vertical="center" wrapText="1"/>
    </xf>
    <xf numFmtId="0" fontId="28" fillId="0" borderId="28" xfId="22" applyFont="1" applyBorder="1" applyAlignment="1">
      <alignment horizontal="left" vertical="center" wrapText="1"/>
    </xf>
    <xf numFmtId="0" fontId="7" fillId="13" borderId="6" xfId="22" applyFont="1" applyFill="1" applyBorder="1" applyAlignment="1">
      <alignment horizontal="center" vertical="center" wrapText="1"/>
    </xf>
    <xf numFmtId="0" fontId="8" fillId="13" borderId="12" xfId="22" applyFont="1" applyFill="1" applyBorder="1" applyAlignment="1">
      <alignment horizontal="center" vertical="center" wrapText="1"/>
    </xf>
    <xf numFmtId="0" fontId="8" fillId="13" borderId="38" xfId="22" applyFont="1" applyFill="1" applyBorder="1" applyAlignment="1">
      <alignment horizontal="center" vertical="center" wrapText="1"/>
    </xf>
    <xf numFmtId="0" fontId="8" fillId="13" borderId="39" xfId="22" applyFont="1" applyFill="1" applyBorder="1" applyAlignment="1">
      <alignment horizontal="center" vertical="center" wrapText="1"/>
    </xf>
    <xf numFmtId="9" fontId="7" fillId="0" borderId="6" xfId="30" applyFont="1" applyFill="1" applyBorder="1" applyAlignment="1" applyProtection="1">
      <alignment horizontal="justify" vertical="center" wrapText="1"/>
    </xf>
    <xf numFmtId="9" fontId="7" fillId="0" borderId="16" xfId="30" applyFont="1" applyFill="1" applyBorder="1" applyAlignment="1" applyProtection="1">
      <alignment horizontal="justify" vertical="center" wrapText="1"/>
    </xf>
    <xf numFmtId="9" fontId="7" fillId="0" borderId="5" xfId="30" applyFont="1" applyFill="1" applyBorder="1" applyAlignment="1" applyProtection="1">
      <alignment horizontal="justify" vertical="center" wrapText="1"/>
    </xf>
    <xf numFmtId="9" fontId="7" fillId="0" borderId="28" xfId="30" applyFont="1" applyFill="1" applyBorder="1" applyAlignment="1" applyProtection="1">
      <alignment horizontal="justify" vertical="center" wrapText="1"/>
    </xf>
    <xf numFmtId="0" fontId="8" fillId="13" borderId="20" xfId="22" applyFont="1" applyFill="1" applyBorder="1" applyAlignment="1">
      <alignment horizontal="center" vertical="center" wrapText="1"/>
    </xf>
    <xf numFmtId="0" fontId="8" fillId="13" borderId="21" xfId="22" applyFont="1" applyFill="1" applyBorder="1" applyAlignment="1">
      <alignment horizontal="center" vertical="center" wrapText="1"/>
    </xf>
    <xf numFmtId="0" fontId="8" fillId="13" borderId="40" xfId="22" applyFont="1" applyFill="1" applyBorder="1" applyAlignment="1">
      <alignment horizontal="center" vertical="center" wrapText="1"/>
    </xf>
    <xf numFmtId="0" fontId="8" fillId="13" borderId="4" xfId="22" applyFont="1" applyFill="1" applyBorder="1" applyAlignment="1">
      <alignment horizontal="center" vertical="center" wrapText="1"/>
    </xf>
    <xf numFmtId="0" fontId="8" fillId="13" borderId="41" xfId="22" applyFont="1" applyFill="1" applyBorder="1" applyAlignment="1">
      <alignment horizontal="center" vertical="center" wrapText="1"/>
    </xf>
    <xf numFmtId="0" fontId="8" fillId="13" borderId="42" xfId="22" applyFont="1" applyFill="1" applyBorder="1" applyAlignment="1">
      <alignment horizontal="center" vertical="center" wrapText="1"/>
    </xf>
    <xf numFmtId="0" fontId="8" fillId="13" borderId="43" xfId="22" applyFont="1" applyFill="1" applyBorder="1" applyAlignment="1">
      <alignment horizontal="center" vertical="center" wrapText="1"/>
    </xf>
    <xf numFmtId="0" fontId="8" fillId="13" borderId="22" xfId="22" applyFont="1" applyFill="1" applyBorder="1" applyAlignment="1">
      <alignment horizontal="center" vertical="center" wrapText="1"/>
    </xf>
    <xf numFmtId="0" fontId="8" fillId="13" borderId="52" xfId="22" applyFont="1" applyFill="1" applyBorder="1" applyAlignment="1">
      <alignment horizontal="center" vertical="center" wrapText="1"/>
    </xf>
    <xf numFmtId="0" fontId="8" fillId="0" borderId="58" xfId="22" applyFont="1" applyBorder="1" applyAlignment="1">
      <alignment horizontal="center" vertical="center" wrapText="1"/>
    </xf>
    <xf numFmtId="0" fontId="8" fillId="0" borderId="18" xfId="22" applyFont="1" applyBorder="1" applyAlignment="1">
      <alignment horizontal="center" vertical="center" wrapText="1"/>
    </xf>
    <xf numFmtId="9" fontId="8" fillId="0" borderId="3" xfId="22" applyNumberFormat="1" applyFont="1" applyBorder="1" applyAlignment="1">
      <alignment horizontal="center" vertical="center" wrapText="1"/>
    </xf>
    <xf numFmtId="0" fontId="8" fillId="0" borderId="19" xfId="22" applyFont="1" applyBorder="1" applyAlignment="1">
      <alignment horizontal="center" vertical="center" wrapText="1"/>
    </xf>
    <xf numFmtId="9" fontId="7" fillId="0" borderId="29" xfId="30" applyFont="1" applyFill="1" applyBorder="1" applyAlignment="1" applyProtection="1">
      <alignment horizontal="justify" vertical="center" wrapText="1"/>
    </xf>
    <xf numFmtId="9" fontId="29" fillId="0" borderId="7" xfId="30" applyFont="1" applyFill="1" applyBorder="1" applyAlignment="1" applyProtection="1">
      <alignment horizontal="justify" vertical="center" wrapText="1"/>
    </xf>
    <xf numFmtId="9" fontId="29" fillId="0" borderId="8" xfId="30" applyFont="1" applyFill="1" applyBorder="1" applyAlignment="1" applyProtection="1">
      <alignment horizontal="justify" vertical="center" wrapText="1"/>
    </xf>
    <xf numFmtId="9" fontId="29" fillId="0" borderId="44" xfId="30" applyFont="1" applyFill="1" applyBorder="1" applyAlignment="1" applyProtection="1">
      <alignment horizontal="justify" vertical="center" wrapText="1"/>
    </xf>
    <xf numFmtId="9" fontId="29" fillId="0" borderId="45" xfId="30" applyFont="1" applyFill="1" applyBorder="1" applyAlignment="1" applyProtection="1">
      <alignment horizontal="justify" vertical="center" wrapText="1"/>
    </xf>
    <xf numFmtId="9" fontId="29" fillId="0" borderId="46" xfId="30" applyFont="1" applyFill="1" applyBorder="1" applyAlignment="1" applyProtection="1">
      <alignment horizontal="justify" vertical="center" wrapText="1"/>
    </xf>
    <xf numFmtId="0" fontId="7" fillId="0" borderId="69" xfId="22" applyFont="1" applyBorder="1" applyAlignment="1">
      <alignment horizontal="justify" vertical="center" wrapText="1"/>
    </xf>
    <xf numFmtId="0" fontId="7" fillId="0" borderId="14" xfId="22" applyFont="1" applyBorder="1" applyAlignment="1">
      <alignment horizontal="justify" vertical="center" wrapText="1"/>
    </xf>
    <xf numFmtId="9" fontId="7" fillId="0" borderId="6" xfId="28" applyFont="1" applyBorder="1" applyAlignment="1">
      <alignment horizontal="center" vertical="center" wrapText="1"/>
    </xf>
    <xf numFmtId="9" fontId="7" fillId="0" borderId="29" xfId="22" applyNumberFormat="1" applyFont="1" applyBorder="1" applyAlignment="1">
      <alignment horizontal="justify" vertical="center" wrapText="1"/>
    </xf>
    <xf numFmtId="9" fontId="7" fillId="0" borderId="7" xfId="22" applyNumberFormat="1" applyFont="1" applyBorder="1" applyAlignment="1">
      <alignment horizontal="justify" vertical="center" wrapText="1"/>
    </xf>
    <xf numFmtId="9" fontId="7" fillId="0" borderId="8" xfId="22" applyNumberFormat="1" applyFont="1" applyBorder="1" applyAlignment="1">
      <alignment horizontal="justify" vertical="center" wrapText="1"/>
    </xf>
    <xf numFmtId="9" fontId="7" fillId="0" borderId="15" xfId="22" applyNumberFormat="1" applyFont="1" applyBorder="1" applyAlignment="1">
      <alignment horizontal="justify" vertical="center" wrapText="1"/>
    </xf>
    <xf numFmtId="9" fontId="7" fillId="0" borderId="10" xfId="22" applyNumberFormat="1" applyFont="1" applyBorder="1" applyAlignment="1">
      <alignment horizontal="justify" vertical="center" wrapText="1"/>
    </xf>
    <xf numFmtId="9" fontId="7" fillId="0" borderId="11" xfId="22" applyNumberFormat="1" applyFont="1" applyBorder="1" applyAlignment="1">
      <alignment horizontal="justify" vertical="center" wrapText="1"/>
    </xf>
    <xf numFmtId="9" fontId="29" fillId="0" borderId="7" xfId="22" applyNumberFormat="1" applyFont="1" applyBorder="1" applyAlignment="1">
      <alignment horizontal="justify" vertical="center" wrapText="1"/>
    </xf>
    <xf numFmtId="9" fontId="29" fillId="0" borderId="59" xfId="22" applyNumberFormat="1" applyFont="1" applyBorder="1" applyAlignment="1">
      <alignment horizontal="justify" vertical="center" wrapText="1"/>
    </xf>
    <xf numFmtId="9" fontId="29" fillId="0" borderId="15" xfId="22" applyNumberFormat="1" applyFont="1" applyBorder="1" applyAlignment="1">
      <alignment horizontal="justify" vertical="center" wrapText="1"/>
    </xf>
    <xf numFmtId="9" fontId="29" fillId="0" borderId="10" xfId="22" applyNumberFormat="1" applyFont="1" applyBorder="1" applyAlignment="1">
      <alignment horizontal="justify" vertical="center" wrapText="1"/>
    </xf>
    <xf numFmtId="9" fontId="29" fillId="0" borderId="60" xfId="22" applyNumberFormat="1" applyFont="1" applyBorder="1" applyAlignment="1">
      <alignment horizontal="justify" vertical="center" wrapText="1"/>
    </xf>
    <xf numFmtId="0" fontId="7" fillId="0" borderId="58" xfId="22" applyFont="1" applyBorder="1" applyAlignment="1">
      <alignment horizontal="justify" vertical="center" wrapText="1"/>
    </xf>
    <xf numFmtId="9" fontId="7" fillId="0" borderId="59" xfId="22" applyNumberFormat="1" applyFont="1" applyBorder="1" applyAlignment="1">
      <alignment horizontal="justify" vertical="center" wrapText="1"/>
    </xf>
    <xf numFmtId="9" fontId="7" fillId="0" borderId="60" xfId="22" applyNumberFormat="1" applyFont="1" applyBorder="1" applyAlignment="1">
      <alignment horizontal="justify" vertical="center" wrapText="1"/>
    </xf>
    <xf numFmtId="2" fontId="7" fillId="0" borderId="13" xfId="22" applyNumberFormat="1" applyFont="1" applyBorder="1" applyAlignment="1">
      <alignment horizontal="left" vertical="center" wrapText="1"/>
    </xf>
    <xf numFmtId="2" fontId="7" fillId="0" borderId="13" xfId="22" applyNumberFormat="1" applyFont="1" applyBorder="1" applyAlignment="1">
      <alignment vertical="center" wrapText="1"/>
    </xf>
    <xf numFmtId="0" fontId="0" fillId="0" borderId="23" xfId="0" applyBorder="1" applyAlignment="1">
      <alignment vertical="center" wrapText="1"/>
    </xf>
    <xf numFmtId="9" fontId="7" fillId="0" borderId="5" xfId="28" applyFont="1" applyBorder="1" applyAlignment="1">
      <alignment horizontal="center" vertical="center" wrapText="1"/>
    </xf>
    <xf numFmtId="0" fontId="8" fillId="0" borderId="24" xfId="22" applyFont="1" applyBorder="1" applyAlignment="1">
      <alignment horizontal="center" vertical="center" wrapText="1"/>
    </xf>
    <xf numFmtId="0" fontId="8" fillId="0" borderId="25" xfId="22" applyFont="1" applyBorder="1" applyAlignment="1">
      <alignment horizontal="center" vertical="center" wrapText="1"/>
    </xf>
    <xf numFmtId="0" fontId="8" fillId="0" borderId="26" xfId="22" applyFont="1" applyBorder="1" applyAlignment="1">
      <alignment horizontal="center" vertical="center" wrapText="1"/>
    </xf>
    <xf numFmtId="0" fontId="7" fillId="0" borderId="5" xfId="22" applyFont="1" applyBorder="1" applyAlignment="1">
      <alignment horizontal="center" vertical="center" wrapText="1"/>
    </xf>
    <xf numFmtId="0" fontId="32" fillId="0" borderId="5" xfId="22" applyFont="1" applyBorder="1" applyAlignment="1">
      <alignment horizontal="left" vertical="center" wrapText="1"/>
    </xf>
    <xf numFmtId="0" fontId="7" fillId="0" borderId="5" xfId="22" applyFont="1" applyBorder="1" applyAlignment="1">
      <alignment horizontal="left" vertical="center" wrapText="1"/>
    </xf>
    <xf numFmtId="0" fontId="7" fillId="0" borderId="28" xfId="22" applyFont="1" applyBorder="1" applyAlignment="1">
      <alignment horizontal="left" vertical="center" wrapText="1"/>
    </xf>
    <xf numFmtId="0" fontId="8" fillId="13" borderId="58" xfId="22" applyFont="1" applyFill="1" applyBorder="1" applyAlignment="1">
      <alignment horizontal="center" vertical="center" wrapText="1"/>
    </xf>
    <xf numFmtId="0" fontId="8" fillId="13" borderId="3" xfId="22" applyFont="1" applyFill="1" applyBorder="1" applyAlignment="1">
      <alignment horizontal="center" vertical="center" wrapText="1"/>
    </xf>
    <xf numFmtId="0" fontId="7" fillId="13" borderId="3" xfId="22" applyFont="1" applyFill="1" applyBorder="1" applyAlignment="1">
      <alignment horizontal="center" vertical="center" wrapText="1"/>
    </xf>
    <xf numFmtId="0" fontId="8" fillId="13" borderId="29" xfId="22" applyFont="1" applyFill="1" applyBorder="1" applyAlignment="1">
      <alignment horizontal="center" vertical="center" wrapText="1"/>
    </xf>
    <xf numFmtId="0" fontId="8" fillId="13" borderId="7" xfId="22" applyFont="1" applyFill="1" applyBorder="1" applyAlignment="1">
      <alignment horizontal="center" vertical="center" wrapText="1"/>
    </xf>
    <xf numFmtId="0" fontId="8" fillId="13" borderId="8" xfId="22" applyFont="1" applyFill="1" applyBorder="1" applyAlignment="1">
      <alignment horizontal="center" vertical="center" wrapText="1"/>
    </xf>
    <xf numFmtId="0" fontId="8" fillId="13" borderId="76" xfId="22" applyFont="1" applyFill="1" applyBorder="1" applyAlignment="1">
      <alignment horizontal="center" vertical="center" wrapText="1"/>
    </xf>
    <xf numFmtId="0" fontId="7" fillId="0" borderId="100" xfId="30" applyNumberFormat="1" applyFont="1" applyFill="1" applyBorder="1" applyAlignment="1" applyProtection="1">
      <alignment horizontal="left" vertical="top" wrapText="1"/>
    </xf>
    <xf numFmtId="0" fontId="7" fillId="0" borderId="101" xfId="30" applyNumberFormat="1" applyFont="1" applyFill="1" applyBorder="1" applyAlignment="1" applyProtection="1">
      <alignment horizontal="left" vertical="top" wrapText="1"/>
    </xf>
    <xf numFmtId="0" fontId="7" fillId="0" borderId="103" xfId="30" applyNumberFormat="1" applyFont="1" applyFill="1" applyBorder="1" applyAlignment="1" applyProtection="1">
      <alignment horizontal="left" vertical="top" wrapText="1"/>
    </xf>
    <xf numFmtId="0" fontId="7" fillId="0" borderId="44" xfId="30" applyNumberFormat="1" applyFont="1" applyFill="1" applyBorder="1" applyAlignment="1" applyProtection="1">
      <alignment horizontal="left" vertical="top" wrapText="1"/>
    </xf>
    <xf numFmtId="0" fontId="7" fillId="0" borderId="45" xfId="30" applyNumberFormat="1" applyFont="1" applyFill="1" applyBorder="1" applyAlignment="1" applyProtection="1">
      <alignment horizontal="left" vertical="top" wrapText="1"/>
    </xf>
    <xf numFmtId="0" fontId="7" fillId="0" borderId="105" xfId="30" applyNumberFormat="1" applyFont="1" applyFill="1" applyBorder="1" applyAlignment="1" applyProtection="1">
      <alignment horizontal="left" vertical="top" wrapText="1"/>
    </xf>
    <xf numFmtId="0" fontId="8" fillId="0" borderId="108" xfId="22" applyFont="1" applyBorder="1" applyAlignment="1">
      <alignment horizontal="center" vertical="center" wrapText="1"/>
    </xf>
    <xf numFmtId="0" fontId="8" fillId="0" borderId="109" xfId="22" applyFont="1" applyBorder="1" applyAlignment="1">
      <alignment horizontal="center" vertical="center" wrapText="1"/>
    </xf>
    <xf numFmtId="0" fontId="8" fillId="13" borderId="110" xfId="22" applyFont="1" applyFill="1" applyBorder="1" applyAlignment="1">
      <alignment horizontal="center" vertical="center" wrapText="1"/>
    </xf>
    <xf numFmtId="0" fontId="8" fillId="13" borderId="112" xfId="22" applyFont="1" applyFill="1" applyBorder="1" applyAlignment="1">
      <alignment horizontal="center" vertical="center" wrapText="1"/>
    </xf>
    <xf numFmtId="0" fontId="8" fillId="13" borderId="111" xfId="22" applyFont="1" applyFill="1" applyBorder="1" applyAlignment="1">
      <alignment horizontal="center" vertical="center" wrapText="1"/>
    </xf>
    <xf numFmtId="0" fontId="8" fillId="13" borderId="113" xfId="22" applyFont="1" applyFill="1" applyBorder="1" applyAlignment="1">
      <alignment horizontal="center" vertical="center" wrapText="1"/>
    </xf>
    <xf numFmtId="0" fontId="7" fillId="0" borderId="97" xfId="22" applyFont="1" applyBorder="1" applyAlignment="1">
      <alignment horizontal="justify" vertical="center" wrapText="1"/>
    </xf>
    <xf numFmtId="0" fontId="7" fillId="0" borderId="104" xfId="22" applyFont="1" applyBorder="1" applyAlignment="1">
      <alignment horizontal="justify" vertical="center" wrapText="1"/>
    </xf>
    <xf numFmtId="9" fontId="7" fillId="0" borderId="98" xfId="22" applyNumberFormat="1" applyFont="1" applyBorder="1" applyAlignment="1">
      <alignment horizontal="center" vertical="center" wrapText="1"/>
    </xf>
    <xf numFmtId="0" fontId="7" fillId="0" borderId="19" xfId="22" applyFont="1" applyBorder="1" applyAlignment="1">
      <alignment horizontal="center" vertical="center" wrapText="1"/>
    </xf>
    <xf numFmtId="9" fontId="28" fillId="0" borderId="100" xfId="30" applyFont="1" applyFill="1" applyBorder="1" applyAlignment="1" applyProtection="1">
      <alignment horizontal="left" vertical="center" wrapText="1"/>
    </xf>
    <xf numFmtId="9" fontId="28" fillId="0" borderId="101" xfId="30" applyFont="1" applyFill="1" applyBorder="1" applyAlignment="1" applyProtection="1">
      <alignment horizontal="left" vertical="center" wrapText="1"/>
    </xf>
    <xf numFmtId="9" fontId="28" fillId="0" borderId="102" xfId="30" applyFont="1" applyFill="1" applyBorder="1" applyAlignment="1" applyProtection="1">
      <alignment horizontal="left" vertical="center" wrapText="1"/>
    </xf>
    <xf numFmtId="9" fontId="28" fillId="0" borderId="44" xfId="30" applyFont="1" applyFill="1" applyBorder="1" applyAlignment="1" applyProtection="1">
      <alignment horizontal="left" vertical="center" wrapText="1"/>
    </xf>
    <xf numFmtId="9" fontId="28" fillId="0" borderId="45" xfId="30" applyFont="1" applyFill="1" applyBorder="1" applyAlignment="1" applyProtection="1">
      <alignment horizontal="left" vertical="center" wrapText="1"/>
    </xf>
    <xf numFmtId="9" fontId="28" fillId="0" borderId="46" xfId="30" applyFont="1" applyFill="1" applyBorder="1" applyAlignment="1" applyProtection="1">
      <alignment horizontal="left" vertical="center" wrapText="1"/>
    </xf>
    <xf numFmtId="0" fontId="32" fillId="0" borderId="100" xfId="30" applyNumberFormat="1" applyFont="1" applyFill="1" applyBorder="1" applyAlignment="1" applyProtection="1">
      <alignment horizontal="left" vertical="center" wrapText="1"/>
    </xf>
    <xf numFmtId="0" fontId="7" fillId="0" borderId="101" xfId="30" applyNumberFormat="1" applyFont="1" applyFill="1" applyBorder="1" applyAlignment="1" applyProtection="1">
      <alignment horizontal="left" vertical="center" wrapText="1"/>
    </xf>
    <xf numFmtId="0" fontId="7" fillId="0" borderId="102" xfId="30" applyNumberFormat="1" applyFont="1" applyFill="1" applyBorder="1" applyAlignment="1" applyProtection="1">
      <alignment horizontal="left" vertical="center" wrapText="1"/>
    </xf>
    <xf numFmtId="0" fontId="7" fillId="0" borderId="44" xfId="30" applyNumberFormat="1" applyFont="1" applyFill="1" applyBorder="1" applyAlignment="1" applyProtection="1">
      <alignment horizontal="left" vertical="center" wrapText="1"/>
    </xf>
    <xf numFmtId="0" fontId="7" fillId="0" borderId="45" xfId="30" applyNumberFormat="1" applyFont="1" applyFill="1" applyBorder="1" applyAlignment="1" applyProtection="1">
      <alignment horizontal="left" vertical="center" wrapText="1"/>
    </xf>
    <xf numFmtId="0" fontId="7" fillId="0" borderId="46" xfId="30" applyNumberFormat="1" applyFont="1" applyFill="1" applyBorder="1" applyAlignment="1" applyProtection="1">
      <alignment horizontal="left" vertical="center" wrapText="1"/>
    </xf>
    <xf numFmtId="0" fontId="7" fillId="0" borderId="100" xfId="30" applyNumberFormat="1" applyFont="1" applyFill="1" applyBorder="1" applyAlignment="1" applyProtection="1">
      <alignment horizontal="left" vertical="center" wrapText="1"/>
    </xf>
    <xf numFmtId="9" fontId="7" fillId="0" borderId="75" xfId="22" applyNumberFormat="1" applyFont="1" applyBorder="1" applyAlignment="1">
      <alignment horizontal="left" vertical="center" wrapText="1"/>
    </xf>
    <xf numFmtId="9" fontId="7" fillId="0" borderId="70" xfId="22" applyNumberFormat="1" applyFont="1" applyBorder="1" applyAlignment="1">
      <alignment horizontal="left" vertical="center" wrapText="1"/>
    </xf>
    <xf numFmtId="0" fontId="43" fillId="14" borderId="0" xfId="0" applyFont="1" applyFill="1" applyAlignment="1">
      <alignment horizontal="center" vertical="center" wrapText="1"/>
    </xf>
    <xf numFmtId="0" fontId="44" fillId="0" borderId="0" xfId="0" applyFont="1"/>
    <xf numFmtId="0" fontId="43" fillId="14" borderId="70" xfId="0" applyFont="1" applyFill="1" applyBorder="1" applyAlignment="1">
      <alignment horizontal="center" vertical="center" wrapText="1"/>
    </xf>
    <xf numFmtId="0" fontId="44" fillId="0" borderId="74" xfId="0" applyFont="1" applyBorder="1"/>
    <xf numFmtId="2" fontId="7" fillId="0" borderId="112" xfId="22" applyNumberFormat="1" applyFont="1" applyBorder="1" applyAlignment="1">
      <alignment horizontal="justify" vertical="center" wrapText="1"/>
    </xf>
    <xf numFmtId="9" fontId="7" fillId="0" borderId="6" xfId="28" applyFont="1" applyFill="1" applyBorder="1" applyAlignment="1" applyProtection="1">
      <alignment horizontal="center" vertical="center" wrapText="1"/>
    </xf>
    <xf numFmtId="9" fontId="32" fillId="0" borderId="29" xfId="22" applyNumberFormat="1" applyFont="1" applyBorder="1" applyAlignment="1">
      <alignment horizontal="left" vertical="center" wrapText="1"/>
    </xf>
    <xf numFmtId="9" fontId="29" fillId="0" borderId="7" xfId="22" applyNumberFormat="1" applyFont="1" applyBorder="1" applyAlignment="1">
      <alignment horizontal="left" vertical="center" wrapText="1"/>
    </xf>
    <xf numFmtId="9" fontId="29" fillId="0" borderId="15" xfId="22" applyNumberFormat="1" applyFont="1" applyBorder="1" applyAlignment="1">
      <alignment horizontal="left" vertical="center" wrapText="1"/>
    </xf>
    <xf numFmtId="9" fontId="29" fillId="0" borderId="10" xfId="22" applyNumberFormat="1" applyFont="1" applyBorder="1" applyAlignment="1">
      <alignment horizontal="left" vertical="center" wrapText="1"/>
    </xf>
    <xf numFmtId="2" fontId="7" fillId="0" borderId="114" xfId="22" applyNumberFormat="1" applyFont="1" applyBorder="1" applyAlignment="1">
      <alignment horizontal="justify" vertical="center" wrapText="1"/>
    </xf>
    <xf numFmtId="9" fontId="7" fillId="0" borderId="115" xfId="28" applyFont="1" applyFill="1" applyBorder="1" applyAlignment="1" applyProtection="1">
      <alignment horizontal="center" vertical="center" wrapText="1"/>
    </xf>
    <xf numFmtId="9" fontId="7" fillId="0" borderId="29" xfId="22" applyNumberFormat="1" applyFont="1" applyBorder="1" applyAlignment="1">
      <alignment horizontal="left" vertical="center" wrapText="1"/>
    </xf>
    <xf numFmtId="9" fontId="7" fillId="0" borderId="7" xfId="22" applyNumberFormat="1" applyFont="1" applyBorder="1" applyAlignment="1">
      <alignment horizontal="left" vertical="center" wrapText="1"/>
    </xf>
    <xf numFmtId="9" fontId="7" fillId="0" borderId="116" xfId="22" applyNumberFormat="1" applyFont="1" applyBorder="1" applyAlignment="1">
      <alignment horizontal="left" vertical="center" wrapText="1"/>
    </xf>
    <xf numFmtId="9" fontId="7" fillId="0" borderId="117" xfId="22" applyNumberFormat="1" applyFont="1" applyBorder="1" applyAlignment="1">
      <alignment horizontal="left" vertical="center" wrapText="1"/>
    </xf>
    <xf numFmtId="9" fontId="45" fillId="0" borderId="70" xfId="0" applyNumberFormat="1" applyFont="1" applyBorder="1" applyAlignment="1">
      <alignment horizontal="center" vertical="center" wrapText="1"/>
    </xf>
    <xf numFmtId="0" fontId="43" fillId="14" borderId="71" xfId="0" applyFont="1" applyFill="1" applyBorder="1" applyAlignment="1">
      <alignment horizontal="center" vertical="center" wrapText="1"/>
    </xf>
    <xf numFmtId="0" fontId="44" fillId="0" borderId="72" xfId="0" applyFont="1" applyBorder="1"/>
    <xf numFmtId="0" fontId="44" fillId="0" borderId="73" xfId="0" applyFont="1" applyBorder="1"/>
    <xf numFmtId="0" fontId="30" fillId="10" borderId="49" xfId="0" applyFont="1" applyFill="1" applyBorder="1" applyAlignment="1">
      <alignment horizontal="center" vertical="center"/>
    </xf>
    <xf numFmtId="0" fontId="30" fillId="10" borderId="42" xfId="0" applyFont="1" applyFill="1" applyBorder="1" applyAlignment="1">
      <alignment horizontal="center" vertical="center"/>
    </xf>
    <xf numFmtId="0" fontId="30" fillId="10" borderId="43" xfId="0" applyFont="1" applyFill="1" applyBorder="1" applyAlignment="1">
      <alignment horizontal="center" vertical="center"/>
    </xf>
    <xf numFmtId="0" fontId="30" fillId="10" borderId="78" xfId="0" applyFont="1" applyFill="1" applyBorder="1" applyAlignment="1">
      <alignment horizontal="center" vertical="center"/>
    </xf>
    <xf numFmtId="0" fontId="30" fillId="10" borderId="36" xfId="0" applyFont="1" applyFill="1" applyBorder="1" applyAlignment="1">
      <alignment horizontal="center" vertical="center"/>
    </xf>
    <xf numFmtId="0" fontId="30" fillId="10" borderId="79" xfId="0" applyFont="1" applyFill="1" applyBorder="1" applyAlignment="1">
      <alignment horizontal="center" vertical="center"/>
    </xf>
    <xf numFmtId="0" fontId="30" fillId="10" borderId="30" xfId="0" applyFont="1" applyFill="1" applyBorder="1" applyAlignment="1">
      <alignment horizontal="center" vertical="center"/>
    </xf>
    <xf numFmtId="0" fontId="30" fillId="10" borderId="0" xfId="0" applyFont="1" applyFill="1" applyAlignment="1">
      <alignment horizontal="center" vertical="center"/>
    </xf>
    <xf numFmtId="0" fontId="30" fillId="10" borderId="9" xfId="0" applyFont="1" applyFill="1" applyBorder="1" applyAlignment="1">
      <alignment horizontal="center" vertical="center"/>
    </xf>
    <xf numFmtId="0" fontId="30" fillId="10" borderId="40" xfId="0" applyFont="1" applyFill="1" applyBorder="1" applyAlignment="1">
      <alignment horizontal="justify" vertical="center" wrapText="1"/>
    </xf>
    <xf numFmtId="0" fontId="30" fillId="10" borderId="17" xfId="0" applyFont="1" applyFill="1" applyBorder="1" applyAlignment="1">
      <alignment horizontal="justify" vertical="center" wrapText="1"/>
    </xf>
    <xf numFmtId="0" fontId="30" fillId="10" borderId="9" xfId="0" applyFont="1" applyFill="1" applyBorder="1" applyAlignment="1">
      <alignment horizontal="justify" vertical="center" wrapText="1"/>
    </xf>
    <xf numFmtId="0" fontId="30" fillId="10" borderId="46" xfId="0" applyFont="1" applyFill="1" applyBorder="1" applyAlignment="1">
      <alignment horizontal="justify" vertical="center" wrapText="1"/>
    </xf>
    <xf numFmtId="0" fontId="30" fillId="10" borderId="3" xfId="0" applyFont="1" applyFill="1" applyBorder="1" applyAlignment="1">
      <alignment horizontal="center" vertical="center" wrapText="1"/>
    </xf>
    <xf numFmtId="0" fontId="30" fillId="10" borderId="19" xfId="0" applyFont="1" applyFill="1" applyBorder="1" applyAlignment="1">
      <alignment horizontal="center" vertical="center" wrapText="1"/>
    </xf>
    <xf numFmtId="0" fontId="30" fillId="10" borderId="51" xfId="0" applyFont="1" applyFill="1" applyBorder="1" applyAlignment="1">
      <alignment horizontal="left" vertical="center"/>
    </xf>
    <xf numFmtId="0" fontId="30" fillId="10" borderId="38" xfId="0" applyFont="1" applyFill="1" applyBorder="1" applyAlignment="1">
      <alignment horizontal="left" vertical="center"/>
    </xf>
    <xf numFmtId="0" fontId="30" fillId="10" borderId="39" xfId="0" applyFont="1" applyFill="1" applyBorder="1" applyAlignment="1">
      <alignment horizontal="left" vertical="center"/>
    </xf>
    <xf numFmtId="0" fontId="28" fillId="0" borderId="12" xfId="0" applyFont="1" applyBorder="1" applyAlignment="1">
      <alignment horizontal="left" vertical="center"/>
    </xf>
    <xf numFmtId="0" fontId="28" fillId="0" borderId="38" xfId="0" applyFont="1" applyBorder="1" applyAlignment="1">
      <alignment horizontal="left" vertical="center"/>
    </xf>
    <xf numFmtId="0" fontId="28" fillId="0" borderId="7" xfId="0" applyFont="1" applyBorder="1" applyAlignment="1">
      <alignment horizontal="left" vertical="center"/>
    </xf>
    <xf numFmtId="0" fontId="28" fillId="0" borderId="8" xfId="0" applyFont="1" applyBorder="1" applyAlignment="1">
      <alignment horizontal="left" vertical="center"/>
    </xf>
    <xf numFmtId="0" fontId="30" fillId="10" borderId="49" xfId="0" applyFont="1" applyFill="1" applyBorder="1" applyAlignment="1">
      <alignment horizontal="center" vertical="center" wrapText="1"/>
    </xf>
    <xf numFmtId="0" fontId="30" fillId="10" borderId="50" xfId="0" applyFont="1" applyFill="1" applyBorder="1" applyAlignment="1">
      <alignment horizontal="center" vertical="center" wrapText="1"/>
    </xf>
    <xf numFmtId="0" fontId="30" fillId="10" borderId="12" xfId="0" applyFont="1" applyFill="1" applyBorder="1" applyAlignment="1">
      <alignment horizontal="center" vertical="center" wrapText="1"/>
    </xf>
    <xf numFmtId="0" fontId="30" fillId="10" borderId="38" xfId="0" applyFont="1" applyFill="1" applyBorder="1" applyAlignment="1">
      <alignment horizontal="center" vertical="center" wrapText="1"/>
    </xf>
    <xf numFmtId="0" fontId="30" fillId="10" borderId="39" xfId="0" applyFont="1" applyFill="1" applyBorder="1" applyAlignment="1">
      <alignment horizontal="center" vertical="center" wrapText="1"/>
    </xf>
    <xf numFmtId="0" fontId="30" fillId="10" borderId="29" xfId="0" applyFont="1" applyFill="1" applyBorder="1" applyAlignment="1">
      <alignment horizontal="center" vertical="center"/>
    </xf>
    <xf numFmtId="0" fontId="30" fillId="10" borderId="7" xfId="0" applyFont="1" applyFill="1" applyBorder="1" applyAlignment="1">
      <alignment horizontal="center" vertical="center"/>
    </xf>
    <xf numFmtId="0" fontId="30" fillId="10" borderId="15" xfId="0" applyFont="1" applyFill="1" applyBorder="1" applyAlignment="1">
      <alignment horizontal="center" vertical="center"/>
    </xf>
    <xf numFmtId="0" fontId="30" fillId="10" borderId="10" xfId="0" applyFont="1" applyFill="1" applyBorder="1" applyAlignment="1">
      <alignment horizontal="center" vertical="center"/>
    </xf>
    <xf numFmtId="0" fontId="30" fillId="0" borderId="6" xfId="0" applyFont="1" applyBorder="1" applyAlignment="1">
      <alignment horizontal="center" vertical="center" wrapText="1"/>
    </xf>
    <xf numFmtId="0" fontId="30" fillId="10" borderId="51" xfId="0" applyFont="1" applyFill="1" applyBorder="1" applyAlignment="1">
      <alignment horizontal="center" vertical="center" wrapText="1"/>
    </xf>
    <xf numFmtId="0" fontId="30" fillId="0" borderId="49" xfId="0" applyFont="1" applyBorder="1" applyAlignment="1">
      <alignment horizontal="center" vertical="center"/>
    </xf>
    <xf numFmtId="0" fontId="30" fillId="0" borderId="42" xfId="0" applyFont="1" applyBorder="1" applyAlignment="1">
      <alignment horizontal="center" vertical="center"/>
    </xf>
    <xf numFmtId="0" fontId="30" fillId="0" borderId="43" xfId="0" applyFont="1" applyBorder="1" applyAlignment="1">
      <alignment horizontal="center" vertical="center"/>
    </xf>
    <xf numFmtId="0" fontId="8" fillId="0" borderId="43" xfId="0" applyFont="1" applyBorder="1" applyAlignment="1">
      <alignment horizontal="justify" vertical="center" wrapText="1"/>
    </xf>
    <xf numFmtId="0" fontId="8" fillId="0" borderId="22" xfId="0" applyFont="1" applyBorder="1" applyAlignment="1">
      <alignment horizontal="justify" vertical="center" wrapText="1"/>
    </xf>
    <xf numFmtId="0" fontId="30" fillId="0" borderId="51" xfId="0" applyFont="1" applyBorder="1" applyAlignment="1">
      <alignment horizontal="center" vertical="center"/>
    </xf>
    <xf numFmtId="0" fontId="30" fillId="0" borderId="38" xfId="0" applyFont="1" applyBorder="1" applyAlignment="1">
      <alignment horizontal="center" vertical="center"/>
    </xf>
    <xf numFmtId="0" fontId="30" fillId="0" borderId="39" xfId="0" applyFont="1" applyBorder="1" applyAlignment="1">
      <alignment horizontal="center" vertical="center"/>
    </xf>
    <xf numFmtId="0" fontId="8" fillId="0" borderId="39" xfId="0" applyFont="1" applyBorder="1" applyAlignment="1">
      <alignment horizontal="justify" vertical="center" wrapText="1"/>
    </xf>
    <xf numFmtId="0" fontId="8" fillId="0" borderId="16" xfId="0" applyFont="1" applyBorder="1" applyAlignment="1">
      <alignment horizontal="justify" vertical="center" wrapText="1"/>
    </xf>
    <xf numFmtId="0" fontId="30" fillId="0" borderId="84" xfId="0" applyFont="1" applyBorder="1" applyAlignment="1">
      <alignment horizontal="center" vertical="center"/>
    </xf>
    <xf numFmtId="0" fontId="30" fillId="0" borderId="7" xfId="0" applyFont="1" applyBorder="1" applyAlignment="1">
      <alignment horizontal="center" vertical="center"/>
    </xf>
    <xf numFmtId="0" fontId="30" fillId="0" borderId="8" xfId="0" applyFont="1" applyBorder="1" applyAlignment="1">
      <alignment horizontal="center" vertical="center"/>
    </xf>
    <xf numFmtId="0" fontId="30" fillId="0" borderId="1" xfId="0" applyFont="1" applyBorder="1" applyAlignment="1">
      <alignment horizontal="center" vertical="center"/>
    </xf>
    <xf numFmtId="0" fontId="30" fillId="0" borderId="0" xfId="0" applyFont="1" applyAlignment="1">
      <alignment horizontal="center" vertical="center"/>
    </xf>
    <xf numFmtId="0" fontId="30" fillId="0" borderId="9" xfId="0" applyFont="1" applyBorder="1" applyAlignment="1">
      <alignment horizontal="center" vertical="center"/>
    </xf>
    <xf numFmtId="0" fontId="30" fillId="0" borderId="3" xfId="0" applyFont="1" applyBorder="1" applyAlignment="1">
      <alignment horizontal="justify" vertical="center" wrapText="1"/>
    </xf>
    <xf numFmtId="0" fontId="30" fillId="0" borderId="76" xfId="0" applyFont="1" applyBorder="1" applyAlignment="1">
      <alignment horizontal="justify" vertical="center" wrapText="1"/>
    </xf>
    <xf numFmtId="0" fontId="30" fillId="10" borderId="50" xfId="0" applyFont="1" applyFill="1" applyBorder="1" applyAlignment="1">
      <alignment horizontal="center" vertical="center"/>
    </xf>
    <xf numFmtId="0" fontId="30" fillId="10" borderId="82" xfId="0" applyFont="1" applyFill="1" applyBorder="1" applyAlignment="1">
      <alignment horizontal="left" vertical="center"/>
    </xf>
    <xf numFmtId="0" fontId="30" fillId="10" borderId="10" xfId="0" applyFont="1" applyFill="1" applyBorder="1" applyAlignment="1">
      <alignment horizontal="left" vertical="center"/>
    </xf>
    <xf numFmtId="0" fontId="30" fillId="10" borderId="11" xfId="0" applyFont="1" applyFill="1" applyBorder="1" applyAlignment="1">
      <alignment horizontal="left" vertical="center"/>
    </xf>
    <xf numFmtId="0" fontId="28" fillId="0" borderId="15" xfId="0" applyFont="1" applyBorder="1" applyAlignment="1">
      <alignment horizontal="left" vertical="center"/>
    </xf>
    <xf numFmtId="0" fontId="28" fillId="0" borderId="10" xfId="0" applyFont="1" applyBorder="1" applyAlignment="1">
      <alignment horizontal="left" vertical="center"/>
    </xf>
    <xf numFmtId="0" fontId="28" fillId="0" borderId="39" xfId="0" applyFont="1" applyBorder="1" applyAlignment="1">
      <alignment horizontal="left" vertical="center"/>
    </xf>
    <xf numFmtId="0" fontId="8" fillId="12" borderId="6" xfId="22" applyFont="1" applyFill="1" applyBorder="1" applyAlignment="1">
      <alignment horizontal="center" vertical="center" wrapText="1"/>
    </xf>
    <xf numFmtId="0" fontId="8" fillId="12" borderId="5" xfId="22" applyFont="1" applyFill="1" applyBorder="1" applyAlignment="1">
      <alignment horizontal="center" vertical="center" wrapText="1"/>
    </xf>
    <xf numFmtId="0" fontId="8" fillId="9" borderId="6" xfId="22" applyFont="1" applyFill="1" applyBorder="1" applyAlignment="1">
      <alignment horizontal="left" vertical="center" wrapText="1"/>
    </xf>
    <xf numFmtId="0" fontId="8" fillId="9" borderId="16" xfId="22" applyFont="1" applyFill="1" applyBorder="1" applyAlignment="1">
      <alignment horizontal="left" vertical="center" wrapText="1"/>
    </xf>
    <xf numFmtId="0" fontId="8" fillId="9" borderId="5" xfId="22" applyFont="1" applyFill="1" applyBorder="1" applyAlignment="1">
      <alignment horizontal="left" vertical="center" wrapText="1"/>
    </xf>
    <xf numFmtId="0" fontId="8" fillId="9" borderId="28" xfId="22" applyFont="1" applyFill="1" applyBorder="1" applyAlignment="1">
      <alignment horizontal="left" vertical="center" wrapText="1"/>
    </xf>
    <xf numFmtId="0" fontId="30" fillId="10" borderId="80" xfId="0" applyFont="1" applyFill="1" applyBorder="1" applyAlignment="1">
      <alignment horizontal="justify" vertical="center" wrapText="1"/>
    </xf>
    <xf numFmtId="0" fontId="30" fillId="10" borderId="81" xfId="0" applyFont="1" applyFill="1" applyBorder="1" applyAlignment="1">
      <alignment horizontal="justify" vertical="center" wrapText="1"/>
    </xf>
    <xf numFmtId="0" fontId="30" fillId="10" borderId="31" xfId="0" applyFont="1" applyFill="1" applyBorder="1" applyAlignment="1">
      <alignment horizontal="justify" vertical="center" wrapText="1"/>
    </xf>
    <xf numFmtId="0" fontId="30" fillId="10" borderId="19" xfId="0" applyFont="1" applyFill="1" applyBorder="1" applyAlignment="1">
      <alignment horizontal="justify" vertical="center" wrapText="1"/>
    </xf>
    <xf numFmtId="0" fontId="28" fillId="0" borderId="51" xfId="0" applyFont="1" applyBorder="1" applyAlignment="1">
      <alignment horizontal="left" vertical="center"/>
    </xf>
    <xf numFmtId="0" fontId="28" fillId="0" borderId="52" xfId="0" applyFont="1" applyBorder="1" applyAlignment="1">
      <alignment horizontal="left" vertical="center"/>
    </xf>
    <xf numFmtId="0" fontId="30" fillId="12" borderId="13" xfId="22" applyFont="1" applyFill="1" applyBorder="1" applyAlignment="1">
      <alignment horizontal="center" vertical="center" wrapText="1"/>
    </xf>
    <xf numFmtId="0" fontId="30" fillId="12" borderId="6" xfId="22" applyFont="1" applyFill="1" applyBorder="1" applyAlignment="1">
      <alignment horizontal="center" vertical="center" wrapText="1"/>
    </xf>
    <xf numFmtId="0" fontId="30" fillId="12" borderId="23" xfId="22" applyFont="1" applyFill="1" applyBorder="1" applyAlignment="1">
      <alignment horizontal="center" vertical="center" wrapText="1"/>
    </xf>
    <xf numFmtId="0" fontId="30" fillId="12" borderId="5" xfId="22" applyFont="1" applyFill="1" applyBorder="1" applyAlignment="1">
      <alignment horizontal="center" vertical="center" wrapText="1"/>
    </xf>
    <xf numFmtId="0" fontId="30" fillId="10" borderId="13" xfId="0" applyFont="1" applyFill="1" applyBorder="1" applyAlignment="1">
      <alignment horizontal="center" vertical="center"/>
    </xf>
    <xf numFmtId="0" fontId="30" fillId="10" borderId="6" xfId="0" applyFont="1" applyFill="1" applyBorder="1" applyAlignment="1">
      <alignment horizontal="center" vertical="center"/>
    </xf>
    <xf numFmtId="15" fontId="36" fillId="0" borderId="6" xfId="0" applyNumberFormat="1" applyFont="1" applyBorder="1" applyAlignment="1">
      <alignment horizontal="center" vertical="center"/>
    </xf>
    <xf numFmtId="0" fontId="36" fillId="0" borderId="6" xfId="0" applyFont="1" applyBorder="1" applyAlignment="1">
      <alignment horizontal="center" vertical="center"/>
    </xf>
    <xf numFmtId="0" fontId="30" fillId="10" borderId="8" xfId="0" applyFont="1" applyFill="1" applyBorder="1" applyAlignment="1">
      <alignment horizontal="center" vertical="center"/>
    </xf>
    <xf numFmtId="0" fontId="30" fillId="10" borderId="11" xfId="0" applyFont="1" applyFill="1" applyBorder="1" applyAlignment="1">
      <alignment horizontal="center" vertical="center"/>
    </xf>
    <xf numFmtId="0" fontId="8" fillId="9" borderId="27" xfId="22" applyFont="1" applyFill="1" applyBorder="1" applyAlignment="1">
      <alignment horizontal="left" vertical="center" wrapText="1"/>
    </xf>
    <xf numFmtId="0" fontId="8" fillId="9" borderId="61" xfId="22" applyFont="1" applyFill="1" applyBorder="1" applyAlignment="1">
      <alignment horizontal="left" vertical="center" wrapText="1"/>
    </xf>
    <xf numFmtId="0" fontId="8" fillId="9" borderId="83" xfId="22" applyFont="1" applyFill="1" applyBorder="1" applyAlignment="1">
      <alignment horizontal="left" vertical="center" wrapText="1"/>
    </xf>
    <xf numFmtId="0" fontId="30" fillId="10" borderId="29" xfId="0" applyFont="1" applyFill="1" applyBorder="1" applyAlignment="1">
      <alignment horizontal="center" vertical="center" wrapText="1"/>
    </xf>
    <xf numFmtId="0" fontId="30" fillId="10" borderId="44" xfId="0" applyFont="1" applyFill="1" applyBorder="1" applyAlignment="1">
      <alignment horizontal="center" vertical="center" wrapText="1"/>
    </xf>
    <xf numFmtId="0" fontId="8" fillId="9" borderId="12" xfId="22" applyFont="1" applyFill="1" applyBorder="1" applyAlignment="1">
      <alignment horizontal="left" vertical="center" wrapText="1"/>
    </xf>
    <xf numFmtId="0" fontId="8" fillId="9" borderId="38" xfId="22" applyFont="1" applyFill="1" applyBorder="1" applyAlignment="1">
      <alignment horizontal="left" vertical="center" wrapText="1"/>
    </xf>
    <xf numFmtId="0" fontId="8" fillId="9" borderId="39" xfId="22" applyFont="1" applyFill="1" applyBorder="1" applyAlignment="1">
      <alignment horizontal="left" vertical="center" wrapText="1"/>
    </xf>
    <xf numFmtId="0" fontId="30" fillId="0" borderId="6" xfId="0" applyFont="1" applyBorder="1" applyAlignment="1">
      <alignment horizontal="center" vertical="center"/>
    </xf>
    <xf numFmtId="0" fontId="8" fillId="0" borderId="6" xfId="0" applyFont="1" applyBorder="1" applyAlignment="1">
      <alignment vertical="center" wrapText="1"/>
    </xf>
    <xf numFmtId="0" fontId="8" fillId="10" borderId="12" xfId="0" applyFont="1" applyFill="1" applyBorder="1" applyAlignment="1">
      <alignment horizontal="left" vertical="center" wrapText="1"/>
    </xf>
    <xf numFmtId="0" fontId="8" fillId="10" borderId="38" xfId="0" applyFont="1" applyFill="1" applyBorder="1" applyAlignment="1">
      <alignment horizontal="left" vertical="center" wrapText="1"/>
    </xf>
    <xf numFmtId="0" fontId="8" fillId="10" borderId="39" xfId="0" applyFont="1" applyFill="1" applyBorder="1" applyAlignment="1">
      <alignment horizontal="left" vertical="center" wrapText="1"/>
    </xf>
    <xf numFmtId="0" fontId="8" fillId="10" borderId="3" xfId="0" applyFont="1" applyFill="1" applyBorder="1" applyAlignment="1">
      <alignment horizontal="center" vertical="center" wrapText="1"/>
    </xf>
    <xf numFmtId="0" fontId="8" fillId="10" borderId="4" xfId="0" applyFont="1" applyFill="1" applyBorder="1" applyAlignment="1">
      <alignment horizontal="center" vertical="center" wrapText="1"/>
    </xf>
    <xf numFmtId="0" fontId="8" fillId="10" borderId="12" xfId="0" applyFont="1" applyFill="1" applyBorder="1" applyAlignment="1">
      <alignment horizontal="center" vertical="center" wrapText="1"/>
    </xf>
    <xf numFmtId="0" fontId="8" fillId="10" borderId="39" xfId="0" applyFont="1" applyFill="1" applyBorder="1" applyAlignment="1">
      <alignment horizontal="center" vertical="center" wrapText="1"/>
    </xf>
    <xf numFmtId="0" fontId="8" fillId="10" borderId="38" xfId="0" applyFont="1" applyFill="1" applyBorder="1" applyAlignment="1">
      <alignment horizontal="center" vertical="center" wrapText="1"/>
    </xf>
    <xf numFmtId="0" fontId="30" fillId="0" borderId="29" xfId="0" applyFont="1" applyBorder="1" applyAlignment="1">
      <alignment vertical="center" wrapText="1"/>
    </xf>
    <xf numFmtId="0" fontId="30" fillId="0" borderId="7" xfId="0" applyFont="1" applyBorder="1" applyAlignment="1">
      <alignment vertical="center" wrapText="1"/>
    </xf>
    <xf numFmtId="0" fontId="30" fillId="0" borderId="8" xfId="0" applyFont="1" applyBorder="1" applyAlignment="1">
      <alignment vertical="center" wrapText="1"/>
    </xf>
    <xf numFmtId="0" fontId="53" fillId="9" borderId="4" xfId="0" applyFont="1" applyFill="1" applyBorder="1" applyAlignment="1">
      <alignment horizontal="center" vertical="center"/>
    </xf>
    <xf numFmtId="0" fontId="53" fillId="9" borderId="6" xfId="0" applyFont="1" applyFill="1" applyBorder="1" applyAlignment="1">
      <alignment horizontal="center" vertical="center"/>
    </xf>
    <xf numFmtId="17" fontId="8" fillId="10" borderId="6" xfId="0" applyNumberFormat="1" applyFont="1" applyFill="1" applyBorder="1" applyAlignment="1">
      <alignment horizontal="left" vertical="center"/>
    </xf>
    <xf numFmtId="0" fontId="8" fillId="10" borderId="6" xfId="0" applyFont="1" applyFill="1" applyBorder="1" applyAlignment="1">
      <alignment horizontal="left" vertical="center"/>
    </xf>
    <xf numFmtId="0" fontId="8" fillId="10" borderId="75" xfId="0" applyFont="1" applyFill="1" applyBorder="1" applyAlignment="1">
      <alignment horizontal="center" vertical="center" wrapText="1"/>
    </xf>
    <xf numFmtId="0" fontId="0" fillId="0" borderId="27" xfId="0" applyBorder="1" applyAlignment="1">
      <alignment horizontal="center" vertical="center"/>
    </xf>
    <xf numFmtId="0" fontId="0" fillId="0" borderId="61" xfId="0" applyBorder="1" applyAlignment="1">
      <alignment horizontal="center" vertical="center"/>
    </xf>
    <xf numFmtId="0" fontId="8" fillId="13" borderId="49" xfId="22" applyFont="1" applyFill="1" applyBorder="1" applyAlignment="1">
      <alignment horizontal="center" vertical="center" wrapText="1"/>
    </xf>
    <xf numFmtId="0" fontId="8" fillId="13" borderId="50" xfId="22" applyFont="1" applyFill="1" applyBorder="1" applyAlignment="1">
      <alignment horizontal="center" vertical="center" wrapText="1"/>
    </xf>
    <xf numFmtId="0" fontId="0" fillId="0" borderId="12" xfId="0" applyBorder="1" applyAlignment="1">
      <alignment horizontal="center" vertical="center"/>
    </xf>
    <xf numFmtId="0" fontId="0" fillId="0" borderId="38" xfId="0" applyBorder="1" applyAlignment="1">
      <alignment horizontal="center" vertical="center"/>
    </xf>
    <xf numFmtId="0" fontId="0" fillId="0" borderId="15" xfId="0" applyBorder="1" applyAlignment="1">
      <alignment horizontal="center" vertical="center" wrapText="1"/>
    </xf>
    <xf numFmtId="0" fontId="0" fillId="0" borderId="10" xfId="0" applyBorder="1" applyAlignment="1">
      <alignment horizontal="center" vertical="center" wrapText="1"/>
    </xf>
    <xf numFmtId="0" fontId="0" fillId="0" borderId="60" xfId="0" applyBorder="1" applyAlignment="1">
      <alignment horizontal="center" vertical="center" wrapText="1"/>
    </xf>
    <xf numFmtId="0" fontId="7" fillId="0" borderId="20" xfId="22" applyFont="1" applyBorder="1" applyAlignment="1">
      <alignment horizontal="center" vertical="center" wrapText="1"/>
    </xf>
    <xf numFmtId="0" fontId="7" fillId="0" borderId="13" xfId="22" applyFont="1" applyBorder="1" applyAlignment="1">
      <alignment horizontal="center" vertical="center" wrapText="1"/>
    </xf>
    <xf numFmtId="0" fontId="7" fillId="0" borderId="23" xfId="22" applyFont="1" applyBorder="1" applyAlignment="1">
      <alignment horizontal="center" vertical="center" wrapText="1"/>
    </xf>
    <xf numFmtId="0" fontId="8" fillId="0" borderId="21" xfId="22" applyFont="1" applyBorder="1" applyAlignment="1">
      <alignment horizontal="center" vertical="center"/>
    </xf>
    <xf numFmtId="0" fontId="8" fillId="0" borderId="6" xfId="22" applyFont="1" applyBorder="1" applyAlignment="1">
      <alignment horizontal="center" vertical="center"/>
    </xf>
    <xf numFmtId="0" fontId="8" fillId="0" borderId="6" xfId="22" applyFont="1" applyBorder="1" applyAlignment="1">
      <alignment horizontal="center" vertical="center" wrapText="1"/>
    </xf>
    <xf numFmtId="0" fontId="8" fillId="13" borderId="5" xfId="22" applyFont="1" applyFill="1" applyBorder="1" applyAlignment="1">
      <alignment horizontal="center" vertical="center" wrapText="1"/>
    </xf>
    <xf numFmtId="0" fontId="8" fillId="13" borderId="28" xfId="22" applyFont="1" applyFill="1" applyBorder="1" applyAlignment="1">
      <alignment horizontal="center" vertical="center" wrapText="1"/>
    </xf>
    <xf numFmtId="0" fontId="27" fillId="0" borderId="0" xfId="0" applyFont="1" applyAlignment="1">
      <alignment horizontal="center" vertical="center" textRotation="90"/>
    </xf>
    <xf numFmtId="41" fontId="28" fillId="0" borderId="29" xfId="12" applyFont="1" applyFill="1" applyBorder="1" applyAlignment="1">
      <alignment horizontal="left" vertical="center"/>
    </xf>
    <xf numFmtId="41" fontId="28" fillId="0" borderId="30" xfId="12" applyFont="1" applyFill="1" applyBorder="1" applyAlignment="1">
      <alignment horizontal="left" vertical="center"/>
    </xf>
    <xf numFmtId="41" fontId="28" fillId="0" borderId="15" xfId="12" applyFont="1" applyFill="1" applyBorder="1" applyAlignment="1">
      <alignment horizontal="left" vertical="center"/>
    </xf>
    <xf numFmtId="5" fontId="0" fillId="0" borderId="0" xfId="0" applyNumberFormat="1" applyAlignment="1">
      <alignment vertical="center"/>
    </xf>
  </cellXfs>
  <cellStyles count="35">
    <cellStyle name="20% - Énfasis6 2" xfId="1" xr:uid="{00000000-0005-0000-0000-000000000000}"/>
    <cellStyle name="BodyStyle" xfId="2" xr:uid="{00000000-0005-0000-0000-000001000000}"/>
    <cellStyle name="Borde de la tabla derecha" xfId="3" xr:uid="{00000000-0005-0000-0000-000002000000}"/>
    <cellStyle name="Borde de la tabla izquierda" xfId="4" xr:uid="{00000000-0005-0000-0000-000003000000}"/>
    <cellStyle name="Encabezado 1 2" xfId="5" xr:uid="{00000000-0005-0000-0000-000004000000}"/>
    <cellStyle name="Encabezado 2" xfId="6" xr:uid="{00000000-0005-0000-0000-000005000000}"/>
    <cellStyle name="Énfasis6 2" xfId="7" xr:uid="{00000000-0005-0000-0000-000006000000}"/>
    <cellStyle name="Fecha" xfId="8" xr:uid="{00000000-0005-0000-0000-000007000000}"/>
    <cellStyle name="HeaderStyle" xfId="9" xr:uid="{00000000-0005-0000-0000-000008000000}"/>
    <cellStyle name="Hyperlink" xfId="34" xr:uid="{00000000-000B-0000-0000-000008000000}"/>
    <cellStyle name="Millares" xfId="10" builtinId="3"/>
    <cellStyle name="Millares [0]" xfId="11" builtinId="6"/>
    <cellStyle name="Millares [0] 2" xfId="12" xr:uid="{00000000-0005-0000-0000-00000B000000}"/>
    <cellStyle name="Millares 2" xfId="13" xr:uid="{00000000-0005-0000-0000-00000C000000}"/>
    <cellStyle name="Moneda" xfId="14" builtinId="4"/>
    <cellStyle name="Moneda [0]" xfId="15" builtinId="7"/>
    <cellStyle name="Moneda 130" xfId="16" xr:uid="{00000000-0005-0000-0000-00000F000000}"/>
    <cellStyle name="Moneda 2" xfId="17" xr:uid="{00000000-0005-0000-0000-000010000000}"/>
    <cellStyle name="Moneda 2 2" xfId="18" xr:uid="{00000000-0005-0000-0000-000011000000}"/>
    <cellStyle name="Moneda 23" xfId="19" xr:uid="{00000000-0005-0000-0000-000012000000}"/>
    <cellStyle name="Moneda 3" xfId="20" xr:uid="{00000000-0005-0000-0000-000013000000}"/>
    <cellStyle name="Neutral 2" xfId="21" xr:uid="{00000000-0005-0000-0000-000014000000}"/>
    <cellStyle name="Normal" xfId="0" builtinId="0"/>
    <cellStyle name="Normal 2" xfId="22" xr:uid="{00000000-0005-0000-0000-000016000000}"/>
    <cellStyle name="Normal 2 2" xfId="23" xr:uid="{00000000-0005-0000-0000-000017000000}"/>
    <cellStyle name="Normal 2 3" xfId="24" xr:uid="{00000000-0005-0000-0000-000018000000}"/>
    <cellStyle name="Normal 3" xfId="25" xr:uid="{00000000-0005-0000-0000-000019000000}"/>
    <cellStyle name="Normal 3 2" xfId="26" xr:uid="{00000000-0005-0000-0000-00001A000000}"/>
    <cellStyle name="Normal 6 2" xfId="27" xr:uid="{00000000-0005-0000-0000-00001B000000}"/>
    <cellStyle name="Porcentaje" xfId="28" builtinId="5"/>
    <cellStyle name="Porcentaje 2" xfId="29" xr:uid="{00000000-0005-0000-0000-00001D000000}"/>
    <cellStyle name="Porcentual 2" xfId="30" xr:uid="{00000000-0005-0000-0000-00001E000000}"/>
    <cellStyle name="Texto de inicio" xfId="31" xr:uid="{00000000-0005-0000-0000-00001F000000}"/>
    <cellStyle name="Texto de la columna A" xfId="32" xr:uid="{00000000-0005-0000-0000-000020000000}"/>
    <cellStyle name="Título 4" xfId="33" xr:uid="{00000000-0005-0000-0000-000021000000}"/>
  </cellStyles>
  <dxfs count="0"/>
  <tableStyles count="0" defaultTableStyle="TableStyleMedium9" defaultPivotStyle="PivotStyleLight16"/>
  <colors>
    <mruColors>
      <color rgb="FFBCFBB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 name="Picture 47">
          <a:extLst>
            <a:ext uri="{FF2B5EF4-FFF2-40B4-BE49-F238E27FC236}">
              <a16:creationId xmlns:a16="http://schemas.microsoft.com/office/drawing/2014/main" id="{E0EE88A8-9353-4662-9026-4172748861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55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 name="Picture 47">
          <a:extLst>
            <a:ext uri="{FF2B5EF4-FFF2-40B4-BE49-F238E27FC236}">
              <a16:creationId xmlns:a16="http://schemas.microsoft.com/office/drawing/2014/main" id="{5DB04E29-539F-4C8B-8AFB-01C25D0CB9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55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180975</xdr:colOff>
      <xdr:row>0</xdr:row>
      <xdr:rowOff>76200</xdr:rowOff>
    </xdr:from>
    <xdr:to>
      <xdr:col>0</xdr:col>
      <xdr:colOff>1171575</xdr:colOff>
      <xdr:row>3</xdr:row>
      <xdr:rowOff>9525</xdr:rowOff>
    </xdr:to>
    <xdr:pic>
      <xdr:nvPicPr>
        <xdr:cNvPr id="82975" name="Picture 47">
          <a:extLst>
            <a:ext uri="{FF2B5EF4-FFF2-40B4-BE49-F238E27FC236}">
              <a16:creationId xmlns:a16="http://schemas.microsoft.com/office/drawing/2014/main" id="{62735B58-1724-3686-B4E6-7472C0689C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76200"/>
          <a:ext cx="9906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2024%20SCPI\2024%20Instrumentos.OAP\Re-Formulaci&#243;n.PA\00.%207673%20Formulaci&#243;n.PA%2027-dic-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2023%20SCPI\2023%20Instrumentos.Planeaci&#243;n\2023%20nov\11.%207673%20Seg.nov.2023%2007-dic-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1-DGC"/>
      <sheetName val="M3-SCPI"/>
      <sheetName val="Indicadores.PA"/>
      <sheetName val="Hoja1"/>
      <sheetName val="Territorialización PA"/>
      <sheetName val="Avance.PDD"/>
      <sheetName val="Control de Cambios"/>
      <sheetName val="LISTAS"/>
    </sheetNames>
    <sheetDataSet>
      <sheetData sheetId="0"/>
      <sheetData sheetId="1"/>
      <sheetData sheetId="2"/>
      <sheetData sheetId="3"/>
      <sheetData sheetId="4"/>
      <sheetData sheetId="5">
        <row r="4">
          <cell r="O4">
            <v>0</v>
          </cell>
          <cell r="P4">
            <v>0.6428571428571429</v>
          </cell>
          <cell r="Q4">
            <v>1.5714285714285714</v>
          </cell>
          <cell r="R4">
            <v>3.3571428571428572</v>
          </cell>
          <cell r="S4">
            <v>4.4285714285714288</v>
          </cell>
          <cell r="T4">
            <v>0</v>
          </cell>
        </row>
      </sheetData>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 1"/>
      <sheetName val="Meta 1..n"/>
      <sheetName val="Meta 2"/>
      <sheetName val="Meta 3"/>
      <sheetName val="Indicadores PA"/>
      <sheetName val="Territorialización PA"/>
      <sheetName val="Avance.PDD"/>
      <sheetName val="Ppto.2023"/>
      <sheetName val="7673.Reservas"/>
      <sheetName val="7673.Vig.ene"/>
      <sheetName val="Justif.Reserva"/>
      <sheetName val="Instructivo"/>
      <sheetName val="Generalidades"/>
      <sheetName val="Hoja13"/>
      <sheetName val="Hoja1"/>
    </sheetNames>
    <sheetDataSet>
      <sheetData sheetId="0"/>
      <sheetData sheetId="1"/>
      <sheetData sheetId="2">
        <row r="34">
          <cell r="D34">
            <v>0</v>
          </cell>
          <cell r="E34">
            <v>0</v>
          </cell>
          <cell r="F34">
            <v>0</v>
          </cell>
          <cell r="G34">
            <v>0</v>
          </cell>
          <cell r="H34">
            <v>0</v>
          </cell>
          <cell r="I34">
            <v>0</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8" Type="http://schemas.openxmlformats.org/officeDocument/2006/relationships/comments" Target="../comments3.xml"/><Relationship Id="rId3" Type="http://schemas.openxmlformats.org/officeDocument/2006/relationships/hyperlink" Target="https://secretariadistritald.sharepoint.com/:f:/s/Instrumentosplaneacin2021/EjOjQVCPeJNPnxgfZT7H3f0BBXZTGz86BEr6bJMK-MKfyA?e=7DPcbe" TargetMode="External"/><Relationship Id="rId7" Type="http://schemas.openxmlformats.org/officeDocument/2006/relationships/vmlDrawing" Target="../drawings/vmlDrawing3.vml"/><Relationship Id="rId2" Type="http://schemas.openxmlformats.org/officeDocument/2006/relationships/hyperlink" Target="https://secretariadistritald.sharepoint.com/:f:/s/Instrumentosplaneacin2021/EjOjQVCPeJNPnxgfZT7H3f0BBXZTGz86BEr6bJMK-MKfyA?e=7DPcbe" TargetMode="External"/><Relationship Id="rId1" Type="http://schemas.openxmlformats.org/officeDocument/2006/relationships/hyperlink" Target="https://secretariadistritald.sharepoint.com/:f:/s/Instrumentosplaneacin2021/EjOjQVCPeJNPnxgfZT7H3f0BBXZTGz86BEr6bJMK-MKfyA?e=7DPcbe" TargetMode="External"/><Relationship Id="rId6" Type="http://schemas.openxmlformats.org/officeDocument/2006/relationships/printerSettings" Target="../printerSettings/printerSettings3.bin"/><Relationship Id="rId5" Type="http://schemas.openxmlformats.org/officeDocument/2006/relationships/hyperlink" Target="https://secretariadistritald.sharepoint.com/:f:/s/Instrumentosplaneacin2021/EjOjQVCPeJNPnxgfZT7H3f0BBXZTGz86BEr6bJMK-MKfyA?e=Zu6PyU" TargetMode="External"/><Relationship Id="rId4" Type="http://schemas.openxmlformats.org/officeDocument/2006/relationships/hyperlink" Target="https://secretariadistritald.sharepoint.com/:f:/s/Instrumentosplaneacin2021/EjOjQVCPeJNPnxgfZT7H3f0BBXZTGz86BEr6bJMK-MKfyA?e=7DPcbe"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49DC7F-A052-46EE-B731-4A94BC189388}">
  <sheetPr>
    <tabColor theme="7" tint="0.39997558519241921"/>
    <pageSetUpPr fitToPage="1"/>
  </sheetPr>
  <dimension ref="A1:AO49"/>
  <sheetViews>
    <sheetView showGridLines="0" view="pageBreakPreview" topLeftCell="E15" zoomScale="85" zoomScaleNormal="55" zoomScaleSheetLayoutView="85" workbookViewId="0">
      <selection activeCell="A27" sqref="A27:AE27"/>
    </sheetView>
  </sheetViews>
  <sheetFormatPr baseColWidth="10" defaultColWidth="10.85546875" defaultRowHeight="15" x14ac:dyDescent="0.25"/>
  <cols>
    <col min="1" max="1" width="73" style="2" bestFit="1" customWidth="1"/>
    <col min="2" max="2" width="20.42578125" style="2" customWidth="1"/>
    <col min="3" max="3" width="22.85546875" style="2" customWidth="1"/>
    <col min="4" max="4" width="17.42578125" style="2" customWidth="1"/>
    <col min="5" max="5" width="19.28515625" style="2" customWidth="1"/>
    <col min="6" max="6" width="19.7109375" style="2" customWidth="1"/>
    <col min="7" max="7" width="21" style="2" customWidth="1"/>
    <col min="8" max="11" width="14.85546875" style="2" customWidth="1"/>
    <col min="12" max="14" width="17.140625" style="2" customWidth="1"/>
    <col min="15" max="15" width="26.42578125" style="2" customWidth="1"/>
    <col min="16" max="16" width="28.28515625" style="2" bestFit="1" customWidth="1"/>
    <col min="17" max="28" width="19" style="2" customWidth="1"/>
    <col min="29" max="29" width="25.5703125" style="2" customWidth="1"/>
    <col min="30" max="30" width="19.140625" style="2" bestFit="1" customWidth="1"/>
    <col min="31" max="31" width="16.85546875" style="2" bestFit="1" customWidth="1"/>
    <col min="32" max="32" width="22.85546875" style="2" customWidth="1"/>
    <col min="33" max="33" width="13.140625" style="2" customWidth="1"/>
    <col min="34" max="34" width="36.85546875" style="2" bestFit="1" customWidth="1"/>
    <col min="35" max="41" width="13.140625" style="2" customWidth="1"/>
    <col min="42" max="42" width="16.140625" style="2" customWidth="1"/>
    <col min="43" max="16384" width="10.85546875" style="2"/>
  </cols>
  <sheetData>
    <row r="1" spans="1:31" ht="32.25" customHeight="1" thickBot="1" x14ac:dyDescent="0.3">
      <c r="A1" s="360"/>
      <c r="B1" s="363" t="s">
        <v>0</v>
      </c>
      <c r="C1" s="364"/>
      <c r="D1" s="364"/>
      <c r="E1" s="364"/>
      <c r="F1" s="364"/>
      <c r="G1" s="364"/>
      <c r="H1" s="364"/>
      <c r="I1" s="364"/>
      <c r="J1" s="364"/>
      <c r="K1" s="364"/>
      <c r="L1" s="364"/>
      <c r="M1" s="364"/>
      <c r="N1" s="364"/>
      <c r="O1" s="364"/>
      <c r="P1" s="364"/>
      <c r="Q1" s="364"/>
      <c r="R1" s="364"/>
      <c r="S1" s="364"/>
      <c r="T1" s="364"/>
      <c r="U1" s="364"/>
      <c r="V1" s="364"/>
      <c r="W1" s="364"/>
      <c r="X1" s="364"/>
      <c r="Y1" s="364"/>
      <c r="Z1" s="364"/>
      <c r="AA1" s="365"/>
      <c r="AB1" s="366" t="s">
        <v>1</v>
      </c>
      <c r="AC1" s="367"/>
      <c r="AD1" s="367"/>
      <c r="AE1" s="368"/>
    </row>
    <row r="2" spans="1:31" ht="30.75" customHeight="1" thickBot="1" x14ac:dyDescent="0.3">
      <c r="A2" s="361"/>
      <c r="B2" s="363" t="s">
        <v>2</v>
      </c>
      <c r="C2" s="364"/>
      <c r="D2" s="364"/>
      <c r="E2" s="364"/>
      <c r="F2" s="364"/>
      <c r="G2" s="364"/>
      <c r="H2" s="364"/>
      <c r="I2" s="364"/>
      <c r="J2" s="364"/>
      <c r="K2" s="364"/>
      <c r="L2" s="364"/>
      <c r="M2" s="364"/>
      <c r="N2" s="364"/>
      <c r="O2" s="364"/>
      <c r="P2" s="364"/>
      <c r="Q2" s="364"/>
      <c r="R2" s="364"/>
      <c r="S2" s="364"/>
      <c r="T2" s="364"/>
      <c r="U2" s="364"/>
      <c r="V2" s="364"/>
      <c r="W2" s="364"/>
      <c r="X2" s="364"/>
      <c r="Y2" s="364"/>
      <c r="Z2" s="364"/>
      <c r="AA2" s="365"/>
      <c r="AB2" s="366" t="s">
        <v>3</v>
      </c>
      <c r="AC2" s="367"/>
      <c r="AD2" s="367"/>
      <c r="AE2" s="368"/>
    </row>
    <row r="3" spans="1:31" ht="24" customHeight="1" thickBot="1" x14ac:dyDescent="0.3">
      <c r="A3" s="361"/>
      <c r="B3" s="369" t="s">
        <v>4</v>
      </c>
      <c r="C3" s="370"/>
      <c r="D3" s="370"/>
      <c r="E3" s="370"/>
      <c r="F3" s="370"/>
      <c r="G3" s="370"/>
      <c r="H3" s="370"/>
      <c r="I3" s="370"/>
      <c r="J3" s="370"/>
      <c r="K3" s="370"/>
      <c r="L3" s="370"/>
      <c r="M3" s="370"/>
      <c r="N3" s="370"/>
      <c r="O3" s="370"/>
      <c r="P3" s="370"/>
      <c r="Q3" s="370"/>
      <c r="R3" s="370"/>
      <c r="S3" s="370"/>
      <c r="T3" s="370"/>
      <c r="U3" s="370"/>
      <c r="V3" s="370"/>
      <c r="W3" s="370"/>
      <c r="X3" s="370"/>
      <c r="Y3" s="370"/>
      <c r="Z3" s="370"/>
      <c r="AA3" s="371"/>
      <c r="AB3" s="366" t="s">
        <v>5</v>
      </c>
      <c r="AC3" s="367"/>
      <c r="AD3" s="367"/>
      <c r="AE3" s="368"/>
    </row>
    <row r="4" spans="1:31" ht="21.75" customHeight="1" thickBot="1" x14ac:dyDescent="0.3">
      <c r="A4" s="362"/>
      <c r="B4" s="372"/>
      <c r="C4" s="373"/>
      <c r="D4" s="373"/>
      <c r="E4" s="373"/>
      <c r="F4" s="373"/>
      <c r="G4" s="373"/>
      <c r="H4" s="373"/>
      <c r="I4" s="373"/>
      <c r="J4" s="373"/>
      <c r="K4" s="373"/>
      <c r="L4" s="373"/>
      <c r="M4" s="373"/>
      <c r="N4" s="373"/>
      <c r="O4" s="373"/>
      <c r="P4" s="373"/>
      <c r="Q4" s="373"/>
      <c r="R4" s="373"/>
      <c r="S4" s="373"/>
      <c r="T4" s="373"/>
      <c r="U4" s="373"/>
      <c r="V4" s="373"/>
      <c r="W4" s="373"/>
      <c r="X4" s="373"/>
      <c r="Y4" s="373"/>
      <c r="Z4" s="373"/>
      <c r="AA4" s="374"/>
      <c r="AB4" s="375" t="s">
        <v>6</v>
      </c>
      <c r="AC4" s="376"/>
      <c r="AD4" s="376"/>
      <c r="AE4" s="377"/>
    </row>
    <row r="5" spans="1:31" ht="9" customHeight="1" thickBot="1" x14ac:dyDescent="0.3">
      <c r="A5" s="3"/>
      <c r="B5" s="69"/>
      <c r="C5" s="70"/>
      <c r="D5" s="4"/>
      <c r="E5" s="4"/>
      <c r="F5" s="4"/>
      <c r="G5" s="4"/>
      <c r="H5" s="4"/>
      <c r="I5" s="4"/>
      <c r="J5" s="4"/>
      <c r="K5" s="4"/>
      <c r="L5" s="4"/>
      <c r="M5" s="4"/>
      <c r="N5" s="4"/>
      <c r="O5" s="4"/>
      <c r="P5" s="4"/>
      <c r="Q5" s="4"/>
      <c r="R5" s="4"/>
      <c r="S5" s="4"/>
      <c r="T5" s="4"/>
      <c r="U5" s="4"/>
      <c r="V5" s="4"/>
      <c r="W5" s="4"/>
      <c r="X5" s="4"/>
      <c r="Y5" s="4"/>
      <c r="Z5" s="5"/>
      <c r="AA5" s="4"/>
      <c r="AB5" s="4"/>
      <c r="AD5" s="7"/>
      <c r="AE5" s="8"/>
    </row>
    <row r="6" spans="1:31" ht="9" customHeight="1" thickBot="1" x14ac:dyDescent="0.3">
      <c r="A6" s="6"/>
      <c r="B6" s="4"/>
      <c r="C6" s="4"/>
      <c r="D6" s="4"/>
      <c r="E6" s="4"/>
      <c r="F6" s="4"/>
      <c r="G6" s="4"/>
      <c r="H6" s="4"/>
      <c r="I6" s="4"/>
      <c r="J6" s="4"/>
      <c r="K6" s="4"/>
      <c r="L6" s="4"/>
      <c r="M6" s="4"/>
      <c r="N6" s="4"/>
      <c r="O6" s="4"/>
      <c r="P6" s="4"/>
      <c r="Q6" s="4"/>
      <c r="R6" s="4"/>
      <c r="S6" s="4"/>
      <c r="T6" s="4"/>
      <c r="U6" s="4"/>
      <c r="V6" s="4"/>
      <c r="W6" s="4"/>
      <c r="X6" s="4"/>
      <c r="Y6" s="4"/>
      <c r="Z6" s="5"/>
      <c r="AA6" s="4"/>
      <c r="AB6" s="4"/>
      <c r="AD6" s="7"/>
      <c r="AE6" s="8"/>
    </row>
    <row r="7" spans="1:31" x14ac:dyDescent="0.25">
      <c r="A7" s="378" t="s">
        <v>7</v>
      </c>
      <c r="B7" s="379"/>
      <c r="C7" s="393" t="s">
        <v>30</v>
      </c>
      <c r="D7" s="378" t="s">
        <v>9</v>
      </c>
      <c r="E7" s="396"/>
      <c r="F7" s="396"/>
      <c r="G7" s="396"/>
      <c r="H7" s="379"/>
      <c r="I7" s="399">
        <v>45385</v>
      </c>
      <c r="J7" s="400"/>
      <c r="K7" s="378" t="s">
        <v>10</v>
      </c>
      <c r="L7" s="379"/>
      <c r="M7" s="405" t="s">
        <v>11</v>
      </c>
      <c r="N7" s="406"/>
      <c r="O7" s="410"/>
      <c r="P7" s="411"/>
      <c r="Q7" s="4"/>
      <c r="R7" s="4"/>
      <c r="S7" s="4"/>
      <c r="T7" s="4"/>
      <c r="U7" s="4"/>
      <c r="V7" s="4"/>
      <c r="W7" s="4"/>
      <c r="X7" s="4"/>
      <c r="Y7" s="4"/>
      <c r="Z7" s="5"/>
      <c r="AA7" s="4"/>
      <c r="AB7" s="4"/>
      <c r="AD7" s="7"/>
      <c r="AE7" s="8"/>
    </row>
    <row r="8" spans="1:31" x14ac:dyDescent="0.25">
      <c r="A8" s="380"/>
      <c r="B8" s="381"/>
      <c r="C8" s="394" t="s">
        <v>8</v>
      </c>
      <c r="D8" s="380"/>
      <c r="E8" s="397"/>
      <c r="F8" s="397"/>
      <c r="G8" s="397"/>
      <c r="H8" s="381"/>
      <c r="I8" s="401"/>
      <c r="J8" s="402"/>
      <c r="K8" s="380"/>
      <c r="L8" s="381"/>
      <c r="M8" s="412" t="s">
        <v>12</v>
      </c>
      <c r="N8" s="413"/>
      <c r="O8" s="414"/>
      <c r="P8" s="415"/>
      <c r="Q8" s="4"/>
      <c r="R8" s="4"/>
      <c r="S8" s="4"/>
      <c r="T8" s="4"/>
      <c r="U8" s="4"/>
      <c r="V8" s="4"/>
      <c r="W8" s="4"/>
      <c r="X8" s="4"/>
      <c r="Y8" s="4"/>
      <c r="Z8" s="5"/>
      <c r="AA8" s="4"/>
      <c r="AB8" s="4"/>
      <c r="AD8" s="7"/>
      <c r="AE8" s="8"/>
    </row>
    <row r="9" spans="1:31" ht="15.75" thickBot="1" x14ac:dyDescent="0.3">
      <c r="A9" s="382"/>
      <c r="B9" s="383"/>
      <c r="C9" s="395" t="s">
        <v>8</v>
      </c>
      <c r="D9" s="382"/>
      <c r="E9" s="398"/>
      <c r="F9" s="398"/>
      <c r="G9" s="398"/>
      <c r="H9" s="383"/>
      <c r="I9" s="403"/>
      <c r="J9" s="404"/>
      <c r="K9" s="382"/>
      <c r="L9" s="383"/>
      <c r="M9" s="416" t="s">
        <v>13</v>
      </c>
      <c r="N9" s="417"/>
      <c r="O9" s="418" t="s">
        <v>14</v>
      </c>
      <c r="P9" s="419"/>
      <c r="Q9" s="4"/>
      <c r="R9" s="4"/>
      <c r="S9" s="4"/>
      <c r="T9" s="4"/>
      <c r="U9" s="4"/>
      <c r="V9" s="4"/>
      <c r="W9" s="4"/>
      <c r="X9" s="4"/>
      <c r="Y9" s="4"/>
      <c r="Z9" s="5"/>
      <c r="AA9" s="4"/>
      <c r="AB9" s="4"/>
      <c r="AD9" s="7"/>
      <c r="AE9" s="8"/>
    </row>
    <row r="10" spans="1:31" ht="15" customHeight="1" thickBot="1" x14ac:dyDescent="0.3">
      <c r="A10" s="57"/>
      <c r="B10" s="58"/>
      <c r="C10" s="58"/>
      <c r="D10" s="9"/>
      <c r="E10" s="9"/>
      <c r="F10" s="9"/>
      <c r="G10" s="9"/>
      <c r="H10" s="9"/>
      <c r="I10" s="54"/>
      <c r="J10" s="54"/>
      <c r="K10" s="9"/>
      <c r="L10" s="9"/>
      <c r="M10" s="55"/>
      <c r="N10" s="55"/>
      <c r="O10" s="56"/>
      <c r="P10" s="56"/>
      <c r="Q10" s="58"/>
      <c r="R10" s="58"/>
      <c r="S10" s="58"/>
      <c r="T10" s="58"/>
      <c r="U10" s="58"/>
      <c r="V10" s="58"/>
      <c r="W10" s="58"/>
      <c r="X10" s="58"/>
      <c r="Y10" s="58"/>
      <c r="Z10" s="59"/>
      <c r="AA10" s="58"/>
      <c r="AB10" s="58"/>
      <c r="AD10" s="60"/>
      <c r="AE10" s="61"/>
    </row>
    <row r="11" spans="1:31" ht="15" customHeight="1" x14ac:dyDescent="0.25">
      <c r="A11" s="378" t="s">
        <v>15</v>
      </c>
      <c r="B11" s="379"/>
      <c r="C11" s="384" t="s">
        <v>16</v>
      </c>
      <c r="D11" s="385"/>
      <c r="E11" s="385"/>
      <c r="F11" s="385"/>
      <c r="G11" s="385"/>
      <c r="H11" s="385"/>
      <c r="I11" s="385"/>
      <c r="J11" s="385"/>
      <c r="K11" s="385"/>
      <c r="L11" s="385"/>
      <c r="M11" s="385"/>
      <c r="N11" s="385"/>
      <c r="O11" s="385"/>
      <c r="P11" s="385"/>
      <c r="Q11" s="385"/>
      <c r="R11" s="385"/>
      <c r="S11" s="385"/>
      <c r="T11" s="385"/>
      <c r="U11" s="385"/>
      <c r="V11" s="385"/>
      <c r="W11" s="385"/>
      <c r="X11" s="385"/>
      <c r="Y11" s="385"/>
      <c r="Z11" s="385"/>
      <c r="AA11" s="385"/>
      <c r="AB11" s="385"/>
      <c r="AC11" s="385"/>
      <c r="AD11" s="385"/>
      <c r="AE11" s="386"/>
    </row>
    <row r="12" spans="1:31" ht="15" customHeight="1" x14ac:dyDescent="0.25">
      <c r="A12" s="380"/>
      <c r="B12" s="381"/>
      <c r="C12" s="387"/>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9"/>
    </row>
    <row r="13" spans="1:31" ht="15" customHeight="1" thickBot="1" x14ac:dyDescent="0.3">
      <c r="A13" s="382"/>
      <c r="B13" s="383"/>
      <c r="C13" s="390"/>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2"/>
    </row>
    <row r="14" spans="1:31" ht="9" customHeight="1" thickBot="1" x14ac:dyDescent="0.3">
      <c r="A14" s="11"/>
      <c r="B14" s="12"/>
      <c r="C14" s="13"/>
      <c r="D14" s="13"/>
      <c r="E14" s="13"/>
      <c r="F14" s="13"/>
      <c r="G14" s="13"/>
      <c r="H14" s="13"/>
      <c r="I14" s="13"/>
      <c r="J14" s="13"/>
      <c r="K14" s="13"/>
      <c r="L14" s="13"/>
      <c r="M14" s="14"/>
      <c r="N14" s="14"/>
      <c r="O14" s="14"/>
      <c r="P14" s="14"/>
      <c r="Q14" s="14"/>
      <c r="R14" s="15"/>
      <c r="S14" s="15"/>
      <c r="T14" s="15"/>
      <c r="U14" s="15"/>
      <c r="V14" s="15"/>
      <c r="W14" s="15"/>
      <c r="X14" s="15"/>
      <c r="Y14" s="9"/>
      <c r="Z14" s="9"/>
      <c r="AA14" s="9"/>
      <c r="AB14" s="9"/>
      <c r="AD14" s="9"/>
      <c r="AE14" s="10"/>
    </row>
    <row r="15" spans="1:31" ht="39" customHeight="1" thickBot="1" x14ac:dyDescent="0.3">
      <c r="A15" s="420" t="s">
        <v>17</v>
      </c>
      <c r="B15" s="421"/>
      <c r="C15" s="422" t="s">
        <v>18</v>
      </c>
      <c r="D15" s="423"/>
      <c r="E15" s="423"/>
      <c r="F15" s="423"/>
      <c r="G15" s="423"/>
      <c r="H15" s="423"/>
      <c r="I15" s="423"/>
      <c r="J15" s="423"/>
      <c r="K15" s="424"/>
      <c r="L15" s="425" t="s">
        <v>19</v>
      </c>
      <c r="M15" s="426"/>
      <c r="N15" s="426"/>
      <c r="O15" s="426"/>
      <c r="P15" s="426"/>
      <c r="Q15" s="427"/>
      <c r="R15" s="407" t="s">
        <v>20</v>
      </c>
      <c r="S15" s="408"/>
      <c r="T15" s="408"/>
      <c r="U15" s="408"/>
      <c r="V15" s="408"/>
      <c r="W15" s="408"/>
      <c r="X15" s="409"/>
      <c r="Y15" s="425" t="s">
        <v>21</v>
      </c>
      <c r="Z15" s="427"/>
      <c r="AA15" s="407" t="s">
        <v>22</v>
      </c>
      <c r="AB15" s="408"/>
      <c r="AC15" s="408"/>
      <c r="AD15" s="408"/>
      <c r="AE15" s="409"/>
    </row>
    <row r="16" spans="1:31" ht="9" customHeight="1" thickBot="1" x14ac:dyDescent="0.3">
      <c r="A16" s="6"/>
      <c r="B16" s="4"/>
      <c r="C16" s="428"/>
      <c r="D16" s="428"/>
      <c r="E16" s="428"/>
      <c r="F16" s="428"/>
      <c r="G16" s="428"/>
      <c r="H16" s="428"/>
      <c r="I16" s="428"/>
      <c r="J16" s="428"/>
      <c r="K16" s="428"/>
      <c r="L16" s="428"/>
      <c r="M16" s="428"/>
      <c r="N16" s="428"/>
      <c r="O16" s="428"/>
      <c r="P16" s="428"/>
      <c r="Q16" s="428"/>
      <c r="R16" s="428"/>
      <c r="S16" s="428"/>
      <c r="T16" s="428"/>
      <c r="U16" s="428"/>
      <c r="V16" s="428"/>
      <c r="W16" s="428"/>
      <c r="X16" s="428"/>
      <c r="Y16" s="428"/>
      <c r="Z16" s="428"/>
      <c r="AA16" s="428"/>
      <c r="AB16" s="428"/>
      <c r="AD16" s="7"/>
      <c r="AE16" s="8"/>
    </row>
    <row r="17" spans="1:34" s="16" customFormat="1" ht="37.5" customHeight="1" thickBot="1" x14ac:dyDescent="0.3">
      <c r="A17" s="420" t="s">
        <v>23</v>
      </c>
      <c r="B17" s="421"/>
      <c r="C17" s="407" t="s">
        <v>24</v>
      </c>
      <c r="D17" s="408"/>
      <c r="E17" s="408"/>
      <c r="F17" s="408"/>
      <c r="G17" s="408"/>
      <c r="H17" s="408"/>
      <c r="I17" s="408"/>
      <c r="J17" s="408"/>
      <c r="K17" s="408"/>
      <c r="L17" s="408"/>
      <c r="M17" s="408"/>
      <c r="N17" s="408"/>
      <c r="O17" s="408"/>
      <c r="P17" s="408"/>
      <c r="Q17" s="408"/>
      <c r="R17" s="408"/>
      <c r="S17" s="408"/>
      <c r="T17" s="408"/>
      <c r="U17" s="408"/>
      <c r="V17" s="408"/>
      <c r="W17" s="408"/>
      <c r="X17" s="408"/>
      <c r="Y17" s="408"/>
      <c r="Z17" s="408"/>
      <c r="AA17" s="408"/>
      <c r="AB17" s="408"/>
      <c r="AC17" s="408"/>
      <c r="AD17" s="408"/>
      <c r="AE17" s="409"/>
    </row>
    <row r="18" spans="1:34" ht="16.5" customHeight="1" thickBot="1" x14ac:dyDescent="0.3">
      <c r="A18" s="17"/>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D18" s="18"/>
      <c r="AE18" s="19"/>
    </row>
    <row r="19" spans="1:34" ht="32.1" customHeight="1" thickBot="1" x14ac:dyDescent="0.3">
      <c r="A19" s="425" t="s">
        <v>25</v>
      </c>
      <c r="B19" s="426"/>
      <c r="C19" s="426"/>
      <c r="D19" s="426"/>
      <c r="E19" s="426"/>
      <c r="F19" s="426"/>
      <c r="G19" s="426"/>
      <c r="H19" s="426"/>
      <c r="I19" s="426"/>
      <c r="J19" s="426"/>
      <c r="K19" s="426"/>
      <c r="L19" s="426"/>
      <c r="M19" s="426"/>
      <c r="N19" s="426"/>
      <c r="O19" s="426"/>
      <c r="P19" s="426"/>
      <c r="Q19" s="426"/>
      <c r="R19" s="426"/>
      <c r="S19" s="426"/>
      <c r="T19" s="426"/>
      <c r="U19" s="426"/>
      <c r="V19" s="426"/>
      <c r="W19" s="426"/>
      <c r="X19" s="426"/>
      <c r="Y19" s="426"/>
      <c r="Z19" s="426"/>
      <c r="AA19" s="426"/>
      <c r="AB19" s="426"/>
      <c r="AC19" s="426"/>
      <c r="AD19" s="426"/>
      <c r="AE19" s="427"/>
      <c r="AF19" s="20"/>
    </row>
    <row r="20" spans="1:34" ht="32.1" customHeight="1" thickBot="1" x14ac:dyDescent="0.3">
      <c r="A20" s="72" t="s">
        <v>26</v>
      </c>
      <c r="B20" s="429" t="s">
        <v>27</v>
      </c>
      <c r="C20" s="430"/>
      <c r="D20" s="430"/>
      <c r="E20" s="430"/>
      <c r="F20" s="430"/>
      <c r="G20" s="430"/>
      <c r="H20" s="430"/>
      <c r="I20" s="430"/>
      <c r="J20" s="430"/>
      <c r="K20" s="430"/>
      <c r="L20" s="430"/>
      <c r="M20" s="430"/>
      <c r="N20" s="430"/>
      <c r="O20" s="431"/>
      <c r="P20" s="425" t="s">
        <v>28</v>
      </c>
      <c r="Q20" s="426"/>
      <c r="R20" s="426"/>
      <c r="S20" s="426"/>
      <c r="T20" s="426"/>
      <c r="U20" s="426"/>
      <c r="V20" s="426"/>
      <c r="W20" s="426"/>
      <c r="X20" s="426"/>
      <c r="Y20" s="426"/>
      <c r="Z20" s="426"/>
      <c r="AA20" s="426"/>
      <c r="AB20" s="426"/>
      <c r="AC20" s="426"/>
      <c r="AD20" s="426"/>
      <c r="AE20" s="427"/>
      <c r="AF20" s="20"/>
    </row>
    <row r="21" spans="1:34" ht="32.1" customHeight="1" thickBot="1" x14ac:dyDescent="0.3">
      <c r="A21" s="244"/>
      <c r="B21" s="243" t="s">
        <v>29</v>
      </c>
      <c r="C21" s="81" t="s">
        <v>8</v>
      </c>
      <c r="D21" s="81" t="s">
        <v>30</v>
      </c>
      <c r="E21" s="81" t="s">
        <v>31</v>
      </c>
      <c r="F21" s="81" t="s">
        <v>32</v>
      </c>
      <c r="G21" s="81" t="s">
        <v>33</v>
      </c>
      <c r="H21" s="81" t="s">
        <v>34</v>
      </c>
      <c r="I21" s="81" t="s">
        <v>35</v>
      </c>
      <c r="J21" s="81" t="s">
        <v>36</v>
      </c>
      <c r="K21" s="81" t="s">
        <v>37</v>
      </c>
      <c r="L21" s="81" t="s">
        <v>38</v>
      </c>
      <c r="M21" s="81" t="s">
        <v>39</v>
      </c>
      <c r="N21" s="81" t="s">
        <v>40</v>
      </c>
      <c r="O21" s="82" t="s">
        <v>41</v>
      </c>
      <c r="P21" s="103"/>
      <c r="Q21" s="72" t="s">
        <v>29</v>
      </c>
      <c r="R21" s="73" t="s">
        <v>8</v>
      </c>
      <c r="S21" s="73" t="s">
        <v>30</v>
      </c>
      <c r="T21" s="73" t="s">
        <v>31</v>
      </c>
      <c r="U21" s="73" t="s">
        <v>32</v>
      </c>
      <c r="V21" s="73" t="s">
        <v>33</v>
      </c>
      <c r="W21" s="73" t="s">
        <v>34</v>
      </c>
      <c r="X21" s="73" t="s">
        <v>35</v>
      </c>
      <c r="Y21" s="73" t="s">
        <v>36</v>
      </c>
      <c r="Z21" s="73" t="s">
        <v>37</v>
      </c>
      <c r="AA21" s="73" t="s">
        <v>38</v>
      </c>
      <c r="AB21" s="73" t="s">
        <v>39</v>
      </c>
      <c r="AC21" s="73" t="s">
        <v>40</v>
      </c>
      <c r="AD21" s="102" t="s">
        <v>42</v>
      </c>
      <c r="AE21" s="102" t="s">
        <v>43</v>
      </c>
      <c r="AF21" s="1"/>
    </row>
    <row r="22" spans="1:34" ht="32.1" customHeight="1" x14ac:dyDescent="0.25">
      <c r="A22" s="245" t="s">
        <v>44</v>
      </c>
      <c r="B22" s="305">
        <v>11049161</v>
      </c>
      <c r="C22" s="306">
        <v>484643193.66666669</v>
      </c>
      <c r="D22" s="306">
        <v>75259281</v>
      </c>
      <c r="E22" s="306">
        <v>52189166</v>
      </c>
      <c r="F22" s="306">
        <v>19145000</v>
      </c>
      <c r="G22" s="306">
        <v>28592335.666666668</v>
      </c>
      <c r="H22" s="307"/>
      <c r="I22" s="307"/>
      <c r="J22" s="308"/>
      <c r="K22" s="238"/>
      <c r="L22" s="238"/>
      <c r="M22" s="238"/>
      <c r="N22" s="238">
        <f>SUM(B22:M22)</f>
        <v>670878137.33333337</v>
      </c>
      <c r="O22" s="64"/>
      <c r="P22" s="99" t="s">
        <v>45</v>
      </c>
      <c r="Q22" s="347">
        <v>68439000</v>
      </c>
      <c r="R22" s="348">
        <v>1078971000</v>
      </c>
      <c r="S22" s="348">
        <v>131390000</v>
      </c>
      <c r="T22" s="349"/>
      <c r="U22" s="349"/>
      <c r="V22" s="349">
        <v>819810000</v>
      </c>
      <c r="W22" s="349"/>
      <c r="X22" s="349"/>
      <c r="Y22" s="348">
        <v>4915000</v>
      </c>
      <c r="Z22" s="349"/>
      <c r="AA22" s="349"/>
      <c r="AB22" s="349"/>
      <c r="AC22" s="241">
        <f>SUM(Q22:AB22)</f>
        <v>2103525000</v>
      </c>
      <c r="AE22" s="74"/>
      <c r="AF22" s="1"/>
      <c r="AH22" s="323">
        <v>3236000000</v>
      </c>
    </row>
    <row r="23" spans="1:34" ht="32.1" customHeight="1" x14ac:dyDescent="0.25">
      <c r="A23" s="246" t="s">
        <v>46</v>
      </c>
      <c r="B23" s="309">
        <v>0</v>
      </c>
      <c r="C23" s="310">
        <v>0</v>
      </c>
      <c r="D23" s="310">
        <v>0</v>
      </c>
      <c r="E23" s="310">
        <v>0</v>
      </c>
      <c r="F23" s="310">
        <v>12656000</v>
      </c>
      <c r="G23" s="310">
        <v>28472169</v>
      </c>
      <c r="H23" s="307"/>
      <c r="I23" s="307"/>
      <c r="J23" s="311"/>
      <c r="K23" s="239"/>
      <c r="L23" s="239"/>
      <c r="M23" s="239"/>
      <c r="N23" s="239">
        <f>SUM(B23:M23)</f>
        <v>41128169</v>
      </c>
      <c r="O23" s="66">
        <f>IFERROR(N23/(SUMIF(B23:M23,"&gt;0",B22:M22))," ")</f>
        <v>0.86155141307390504</v>
      </c>
      <c r="P23" s="100" t="s">
        <v>47</v>
      </c>
      <c r="Q23" s="350">
        <v>68439000</v>
      </c>
      <c r="R23" s="242">
        <v>384605000</v>
      </c>
      <c r="S23" s="351">
        <v>196756239</v>
      </c>
      <c r="T23" s="351"/>
      <c r="U23" s="351"/>
      <c r="V23" s="351"/>
      <c r="W23" s="351"/>
      <c r="X23" s="351"/>
      <c r="Y23" s="351"/>
      <c r="Z23" s="351"/>
      <c r="AA23" s="351"/>
      <c r="AB23" s="351"/>
      <c r="AC23" s="242">
        <f>SUM(Q23:AB23)</f>
        <v>649800239</v>
      </c>
      <c r="AD23" s="62">
        <f>AC23/SUM(Q22:V22)</f>
        <v>0.30963363321436571</v>
      </c>
      <c r="AE23" s="65">
        <f>AC23/AC22</f>
        <v>0.30891015747376427</v>
      </c>
      <c r="AF23" s="1"/>
    </row>
    <row r="24" spans="1:34" ht="32.1" customHeight="1" x14ac:dyDescent="0.25">
      <c r="A24" s="246" t="s">
        <v>48</v>
      </c>
      <c r="B24" s="312"/>
      <c r="C24" s="313"/>
      <c r="D24" s="313"/>
      <c r="E24" s="313"/>
      <c r="F24" s="313"/>
      <c r="G24" s="313"/>
      <c r="H24" s="307"/>
      <c r="I24" s="307"/>
      <c r="J24" s="311"/>
      <c r="K24" s="239"/>
      <c r="L24" s="239"/>
      <c r="M24" s="239"/>
      <c r="N24" s="239">
        <f>SUM(B24:M24)</f>
        <v>0</v>
      </c>
      <c r="O24" s="63"/>
      <c r="P24" s="100" t="s">
        <v>44</v>
      </c>
      <c r="Q24" s="352">
        <v>0</v>
      </c>
      <c r="R24" s="351">
        <v>0</v>
      </c>
      <c r="S24" s="351">
        <v>81002500</v>
      </c>
      <c r="T24" s="351">
        <v>182463200</v>
      </c>
      <c r="U24" s="351">
        <v>172463200</v>
      </c>
      <c r="V24" s="351">
        <v>285917200</v>
      </c>
      <c r="W24" s="351">
        <v>180927200</v>
      </c>
      <c r="X24" s="351">
        <v>172463200</v>
      </c>
      <c r="Y24" s="351">
        <v>164382700</v>
      </c>
      <c r="Z24" s="351">
        <v>150185200</v>
      </c>
      <c r="AA24" s="351">
        <v>150185200</v>
      </c>
      <c r="AB24" s="351">
        <v>563535400</v>
      </c>
      <c r="AC24" s="242">
        <f>SUM(Q24:AB24)</f>
        <v>2103525000</v>
      </c>
      <c r="AD24" s="62"/>
      <c r="AE24" s="75"/>
      <c r="AF24" s="1"/>
    </row>
    <row r="25" spans="1:34" ht="32.1" customHeight="1" x14ac:dyDescent="0.25">
      <c r="A25" s="247" t="s">
        <v>49</v>
      </c>
      <c r="B25" s="314">
        <v>11049161</v>
      </c>
      <c r="C25" s="315">
        <v>144217580</v>
      </c>
      <c r="D25" s="321">
        <v>7210000</v>
      </c>
      <c r="E25" s="315"/>
      <c r="F25" s="315"/>
      <c r="G25" s="315"/>
      <c r="H25" s="315"/>
      <c r="I25" s="315"/>
      <c r="J25" s="316"/>
      <c r="K25" s="240"/>
      <c r="L25" s="240"/>
      <c r="M25" s="240"/>
      <c r="N25" s="240">
        <f>SUM(B25:M25)</f>
        <v>162476741</v>
      </c>
      <c r="O25" s="84" t="str">
        <f>IFERROR(N25/(SUMIF(B25:M25,"&gt;0",B24:M24))," ")</f>
        <v xml:space="preserve"> </v>
      </c>
      <c r="P25" s="101" t="s">
        <v>49</v>
      </c>
      <c r="Q25" s="353">
        <v>0</v>
      </c>
      <c r="R25" s="83">
        <v>0</v>
      </c>
      <c r="S25" s="83">
        <v>29852066</v>
      </c>
      <c r="T25" s="83"/>
      <c r="U25" s="83"/>
      <c r="V25" s="83"/>
      <c r="W25" s="83"/>
      <c r="X25" s="83"/>
      <c r="Y25" s="83"/>
      <c r="Z25" s="83"/>
      <c r="AA25" s="83"/>
      <c r="AB25" s="83"/>
      <c r="AC25" s="240">
        <f>SUM(Q25:AB25)</f>
        <v>29852066</v>
      </c>
      <c r="AD25" s="83">
        <f>AC25/SUM(Q24:V24)</f>
        <v>4.135516698088415E-2</v>
      </c>
      <c r="AE25" s="85">
        <f>AC25/AC24</f>
        <v>1.4191448164390726E-2</v>
      </c>
      <c r="AF25" s="1"/>
    </row>
    <row r="26" spans="1:34" ht="16.5" customHeight="1" thickBot="1" x14ac:dyDescent="0.3">
      <c r="N26" s="682">
        <f>+N25+'M3-SCPI'!N25</f>
        <v>204062584</v>
      </c>
      <c r="O26" s="323"/>
    </row>
    <row r="27" spans="1:34" ht="33.950000000000003" customHeight="1" x14ac:dyDescent="0.25">
      <c r="A27" s="432" t="s">
        <v>50</v>
      </c>
      <c r="B27" s="433"/>
      <c r="C27" s="433"/>
      <c r="D27" s="433"/>
      <c r="E27" s="433"/>
      <c r="F27" s="433"/>
      <c r="G27" s="433"/>
      <c r="H27" s="433"/>
      <c r="I27" s="433"/>
      <c r="J27" s="433"/>
      <c r="K27" s="433"/>
      <c r="L27" s="433"/>
      <c r="M27" s="433"/>
      <c r="N27" s="433"/>
      <c r="O27" s="433"/>
      <c r="P27" s="433"/>
      <c r="Q27" s="433"/>
      <c r="R27" s="433"/>
      <c r="S27" s="433"/>
      <c r="T27" s="433"/>
      <c r="U27" s="433"/>
      <c r="V27" s="433"/>
      <c r="W27" s="433"/>
      <c r="X27" s="433"/>
      <c r="Y27" s="433"/>
      <c r="Z27" s="433"/>
      <c r="AA27" s="433"/>
      <c r="AB27" s="433"/>
      <c r="AC27" s="433"/>
      <c r="AD27" s="433"/>
      <c r="AE27" s="434"/>
    </row>
    <row r="28" spans="1:34" ht="15" customHeight="1" x14ac:dyDescent="0.25">
      <c r="A28" s="435" t="s">
        <v>51</v>
      </c>
      <c r="B28" s="436" t="s">
        <v>52</v>
      </c>
      <c r="C28" s="436"/>
      <c r="D28" s="436" t="s">
        <v>53</v>
      </c>
      <c r="E28" s="436"/>
      <c r="F28" s="436"/>
      <c r="G28" s="436"/>
      <c r="H28" s="436"/>
      <c r="I28" s="436"/>
      <c r="J28" s="436"/>
      <c r="K28" s="436"/>
      <c r="L28" s="436"/>
      <c r="M28" s="436"/>
      <c r="N28" s="436"/>
      <c r="O28" s="436"/>
      <c r="P28" s="436" t="s">
        <v>40</v>
      </c>
      <c r="Q28" s="436" t="s">
        <v>54</v>
      </c>
      <c r="R28" s="436"/>
      <c r="S28" s="436"/>
      <c r="T28" s="436"/>
      <c r="U28" s="436"/>
      <c r="V28" s="436"/>
      <c r="W28" s="436"/>
      <c r="X28" s="436"/>
      <c r="Y28" s="436" t="s">
        <v>55</v>
      </c>
      <c r="Z28" s="436"/>
      <c r="AA28" s="436"/>
      <c r="AB28" s="436"/>
      <c r="AC28" s="436"/>
      <c r="AD28" s="436"/>
      <c r="AE28" s="437"/>
    </row>
    <row r="29" spans="1:34" ht="27" customHeight="1" x14ac:dyDescent="0.25">
      <c r="A29" s="435"/>
      <c r="B29" s="436"/>
      <c r="C29" s="436"/>
      <c r="D29" s="68" t="s">
        <v>29</v>
      </c>
      <c r="E29" s="68" t="s">
        <v>8</v>
      </c>
      <c r="F29" s="68" t="s">
        <v>30</v>
      </c>
      <c r="G29" s="68" t="s">
        <v>31</v>
      </c>
      <c r="H29" s="68" t="s">
        <v>32</v>
      </c>
      <c r="I29" s="68" t="s">
        <v>33</v>
      </c>
      <c r="J29" s="68" t="s">
        <v>34</v>
      </c>
      <c r="K29" s="68" t="s">
        <v>35</v>
      </c>
      <c r="L29" s="68" t="s">
        <v>36</v>
      </c>
      <c r="M29" s="68" t="s">
        <v>37</v>
      </c>
      <c r="N29" s="68" t="s">
        <v>38</v>
      </c>
      <c r="O29" s="68" t="s">
        <v>39</v>
      </c>
      <c r="P29" s="436"/>
      <c r="Q29" s="436"/>
      <c r="R29" s="436"/>
      <c r="S29" s="436"/>
      <c r="T29" s="436"/>
      <c r="U29" s="436"/>
      <c r="V29" s="436"/>
      <c r="W29" s="436"/>
      <c r="X29" s="436"/>
      <c r="Y29" s="436"/>
      <c r="Z29" s="436"/>
      <c r="AA29" s="436"/>
      <c r="AB29" s="436"/>
      <c r="AC29" s="436"/>
      <c r="AD29" s="436"/>
      <c r="AE29" s="437"/>
    </row>
    <row r="30" spans="1:34" ht="183" customHeight="1" x14ac:dyDescent="0.25">
      <c r="A30" s="76" t="s">
        <v>24</v>
      </c>
      <c r="B30" s="438"/>
      <c r="C30" s="438"/>
      <c r="D30" s="71"/>
      <c r="E30" s="71"/>
      <c r="F30" s="71"/>
      <c r="G30" s="71"/>
      <c r="H30" s="71"/>
      <c r="I30" s="71"/>
      <c r="J30" s="71"/>
      <c r="K30" s="71"/>
      <c r="L30" s="71"/>
      <c r="M30" s="71"/>
      <c r="N30" s="71"/>
      <c r="O30" s="71"/>
      <c r="P30" s="77">
        <f>SUM(D30:O30)</f>
        <v>0</v>
      </c>
      <c r="Q30" s="439" t="s">
        <v>56</v>
      </c>
      <c r="R30" s="439"/>
      <c r="S30" s="439"/>
      <c r="T30" s="439"/>
      <c r="U30" s="439"/>
      <c r="V30" s="439"/>
      <c r="W30" s="439"/>
      <c r="X30" s="439"/>
      <c r="Y30" s="440" t="s">
        <v>464</v>
      </c>
      <c r="Z30" s="440"/>
      <c r="AA30" s="440"/>
      <c r="AB30" s="440"/>
      <c r="AC30" s="440"/>
      <c r="AD30" s="440"/>
      <c r="AE30" s="441"/>
    </row>
    <row r="31" spans="1:34" ht="12" customHeight="1" thickBot="1" x14ac:dyDescent="0.3">
      <c r="A31" s="86"/>
      <c r="B31" s="87"/>
      <c r="C31" s="87"/>
      <c r="D31" s="9"/>
      <c r="E31" s="9"/>
      <c r="F31" s="9"/>
      <c r="G31" s="9"/>
      <c r="H31" s="9"/>
      <c r="I31" s="9"/>
      <c r="J31" s="9"/>
      <c r="K31" s="9"/>
      <c r="L31" s="9"/>
      <c r="M31" s="9"/>
      <c r="N31" s="9"/>
      <c r="O31" s="9"/>
      <c r="P31" s="88"/>
      <c r="Q31" s="89"/>
      <c r="R31" s="89"/>
      <c r="S31" s="89"/>
      <c r="T31" s="89"/>
      <c r="U31" s="89"/>
      <c r="V31" s="89"/>
      <c r="W31" s="89"/>
      <c r="X31" s="89"/>
      <c r="Y31" s="89"/>
      <c r="Z31" s="89"/>
      <c r="AA31" s="89"/>
      <c r="AB31" s="89"/>
      <c r="AC31" s="89"/>
      <c r="AD31" s="89"/>
      <c r="AE31" s="90"/>
    </row>
    <row r="32" spans="1:34" ht="45" customHeight="1" x14ac:dyDescent="0.25">
      <c r="A32" s="384" t="s">
        <v>57</v>
      </c>
      <c r="B32" s="385"/>
      <c r="C32" s="385"/>
      <c r="D32" s="385"/>
      <c r="E32" s="385"/>
      <c r="F32" s="385"/>
      <c r="G32" s="385"/>
      <c r="H32" s="385"/>
      <c r="I32" s="385"/>
      <c r="J32" s="385"/>
      <c r="K32" s="385"/>
      <c r="L32" s="385"/>
      <c r="M32" s="385"/>
      <c r="N32" s="385"/>
      <c r="O32" s="385"/>
      <c r="P32" s="385"/>
      <c r="Q32" s="385"/>
      <c r="R32" s="385"/>
      <c r="S32" s="385"/>
      <c r="T32" s="385"/>
      <c r="U32" s="385"/>
      <c r="V32" s="385"/>
      <c r="W32" s="385"/>
      <c r="X32" s="385"/>
      <c r="Y32" s="385"/>
      <c r="Z32" s="385"/>
      <c r="AA32" s="385"/>
      <c r="AB32" s="385"/>
      <c r="AC32" s="385"/>
      <c r="AD32" s="385"/>
      <c r="AE32" s="386"/>
    </row>
    <row r="33" spans="1:41" ht="23.1" customHeight="1" x14ac:dyDescent="0.25">
      <c r="A33" s="435" t="s">
        <v>58</v>
      </c>
      <c r="B33" s="436" t="s">
        <v>59</v>
      </c>
      <c r="C33" s="436" t="s">
        <v>52</v>
      </c>
      <c r="D33" s="436" t="s">
        <v>60</v>
      </c>
      <c r="E33" s="436"/>
      <c r="F33" s="436"/>
      <c r="G33" s="436"/>
      <c r="H33" s="436"/>
      <c r="I33" s="436"/>
      <c r="J33" s="436"/>
      <c r="K33" s="436"/>
      <c r="L33" s="436"/>
      <c r="M33" s="436"/>
      <c r="N33" s="436"/>
      <c r="O33" s="436"/>
      <c r="P33" s="436"/>
      <c r="Q33" s="436" t="s">
        <v>61</v>
      </c>
      <c r="R33" s="436"/>
      <c r="S33" s="436"/>
      <c r="T33" s="436"/>
      <c r="U33" s="436"/>
      <c r="V33" s="436"/>
      <c r="W33" s="436"/>
      <c r="X33" s="436"/>
      <c r="Y33" s="436"/>
      <c r="Z33" s="436"/>
      <c r="AA33" s="436"/>
      <c r="AB33" s="436"/>
      <c r="AC33" s="436"/>
      <c r="AD33" s="436"/>
      <c r="AE33" s="437"/>
      <c r="AG33" s="21"/>
      <c r="AH33" s="21"/>
      <c r="AI33" s="21"/>
      <c r="AJ33" s="21"/>
      <c r="AK33" s="21"/>
      <c r="AL33" s="21"/>
      <c r="AM33" s="21"/>
      <c r="AN33" s="21"/>
      <c r="AO33" s="21"/>
    </row>
    <row r="34" spans="1:41" ht="27" customHeight="1" x14ac:dyDescent="0.25">
      <c r="A34" s="435"/>
      <c r="B34" s="436"/>
      <c r="C34" s="442"/>
      <c r="D34" s="68" t="s">
        <v>29</v>
      </c>
      <c r="E34" s="68" t="s">
        <v>8</v>
      </c>
      <c r="F34" s="68" t="s">
        <v>30</v>
      </c>
      <c r="G34" s="68" t="s">
        <v>31</v>
      </c>
      <c r="H34" s="68" t="s">
        <v>32</v>
      </c>
      <c r="I34" s="68" t="s">
        <v>33</v>
      </c>
      <c r="J34" s="68" t="s">
        <v>34</v>
      </c>
      <c r="K34" s="68" t="s">
        <v>35</v>
      </c>
      <c r="L34" s="68" t="s">
        <v>36</v>
      </c>
      <c r="M34" s="68" t="s">
        <v>37</v>
      </c>
      <c r="N34" s="68" t="s">
        <v>38</v>
      </c>
      <c r="O34" s="68" t="s">
        <v>39</v>
      </c>
      <c r="P34" s="68" t="s">
        <v>40</v>
      </c>
      <c r="Q34" s="443" t="s">
        <v>62</v>
      </c>
      <c r="R34" s="444"/>
      <c r="S34" s="444"/>
      <c r="T34" s="445"/>
      <c r="U34" s="436" t="s">
        <v>63</v>
      </c>
      <c r="V34" s="436"/>
      <c r="W34" s="436"/>
      <c r="X34" s="436"/>
      <c r="Y34" s="436" t="s">
        <v>64</v>
      </c>
      <c r="Z34" s="436"/>
      <c r="AA34" s="436"/>
      <c r="AB34" s="436"/>
      <c r="AC34" s="436" t="s">
        <v>65</v>
      </c>
      <c r="AD34" s="436"/>
      <c r="AE34" s="437"/>
      <c r="AG34" s="2" t="s">
        <v>66</v>
      </c>
      <c r="AH34" s="2" t="s">
        <v>67</v>
      </c>
      <c r="AI34" s="2" t="s">
        <v>609</v>
      </c>
      <c r="AJ34" s="21"/>
      <c r="AK34" s="21"/>
      <c r="AL34" s="21"/>
      <c r="AM34" s="21"/>
      <c r="AN34" s="21"/>
      <c r="AO34" s="21"/>
    </row>
    <row r="35" spans="1:41" ht="120" customHeight="1" x14ac:dyDescent="0.25">
      <c r="A35" s="459" t="s">
        <v>24</v>
      </c>
      <c r="B35" s="461">
        <v>0.65</v>
      </c>
      <c r="C35" s="22" t="s">
        <v>68</v>
      </c>
      <c r="D35" s="272"/>
      <c r="E35" s="272">
        <v>700</v>
      </c>
      <c r="F35" s="272">
        <v>700</v>
      </c>
      <c r="G35" s="272">
        <v>700</v>
      </c>
      <c r="H35" s="272">
        <v>1000</v>
      </c>
      <c r="I35" s="272"/>
      <c r="J35" s="272"/>
      <c r="K35" s="272"/>
      <c r="L35" s="272"/>
      <c r="M35" s="272"/>
      <c r="N35" s="272"/>
      <c r="O35" s="272"/>
      <c r="P35" s="324">
        <f>SUM(D35:O35)</f>
        <v>3100</v>
      </c>
      <c r="Q35" s="463" t="s">
        <v>465</v>
      </c>
      <c r="R35" s="464"/>
      <c r="S35" s="464"/>
      <c r="T35" s="465"/>
      <c r="U35" s="446" t="s">
        <v>466</v>
      </c>
      <c r="V35" s="446"/>
      <c r="W35" s="446"/>
      <c r="X35" s="446"/>
      <c r="Y35" s="446" t="s">
        <v>467</v>
      </c>
      <c r="Z35" s="446"/>
      <c r="AA35" s="446"/>
      <c r="AB35" s="446"/>
      <c r="AC35" s="446" t="s">
        <v>69</v>
      </c>
      <c r="AD35" s="446"/>
      <c r="AE35" s="447"/>
      <c r="AG35" s="21"/>
      <c r="AH35" s="320" t="s">
        <v>608</v>
      </c>
      <c r="AI35" s="320" t="s">
        <v>610</v>
      </c>
      <c r="AJ35" s="21"/>
      <c r="AK35" s="21"/>
      <c r="AL35" s="21"/>
      <c r="AM35" s="21"/>
      <c r="AN35" s="21"/>
      <c r="AO35" s="21"/>
    </row>
    <row r="36" spans="1:41" ht="120" customHeight="1" thickBot="1" x14ac:dyDescent="0.3">
      <c r="A36" s="460"/>
      <c r="B36" s="462"/>
      <c r="C36" s="23" t="s">
        <v>70</v>
      </c>
      <c r="D36" s="325"/>
      <c r="E36" s="326">
        <v>692</v>
      </c>
      <c r="F36" s="326">
        <v>771</v>
      </c>
      <c r="G36" s="327"/>
      <c r="H36" s="327"/>
      <c r="I36" s="328"/>
      <c r="J36" s="328"/>
      <c r="K36" s="328"/>
      <c r="L36" s="328"/>
      <c r="M36" s="328"/>
      <c r="N36" s="328"/>
      <c r="O36" s="328"/>
      <c r="P36" s="329">
        <f>SUM(D36:O36)</f>
        <v>1463</v>
      </c>
      <c r="Q36" s="466"/>
      <c r="R36" s="467"/>
      <c r="S36" s="467"/>
      <c r="T36" s="468"/>
      <c r="U36" s="448"/>
      <c r="V36" s="448"/>
      <c r="W36" s="448"/>
      <c r="X36" s="448"/>
      <c r="Y36" s="448"/>
      <c r="Z36" s="448"/>
      <c r="AA36" s="448"/>
      <c r="AB36" s="448"/>
      <c r="AC36" s="448"/>
      <c r="AD36" s="448"/>
      <c r="AE36" s="449"/>
      <c r="AG36" s="21"/>
      <c r="AH36" s="319">
        <f>LEN(AH35)</f>
        <v>299</v>
      </c>
      <c r="AI36" s="319">
        <f>LEN(AI35)</f>
        <v>300</v>
      </c>
      <c r="AJ36" s="21"/>
      <c r="AK36" s="21"/>
      <c r="AL36" s="21"/>
      <c r="AM36" s="21"/>
      <c r="AN36" s="21"/>
      <c r="AO36" s="21"/>
    </row>
    <row r="37" spans="1:41" customFormat="1" ht="17.25" customHeight="1" thickBot="1" x14ac:dyDescent="0.3">
      <c r="AG37" s="2"/>
      <c r="AH37" s="2"/>
      <c r="AI37" s="2"/>
      <c r="AJ37" s="2"/>
    </row>
    <row r="38" spans="1:41" ht="45" customHeight="1" thickBot="1" x14ac:dyDescent="0.3">
      <c r="A38" s="384" t="s">
        <v>71</v>
      </c>
      <c r="B38" s="385"/>
      <c r="C38" s="385"/>
      <c r="D38" s="385"/>
      <c r="E38" s="385"/>
      <c r="F38" s="385"/>
      <c r="G38" s="385"/>
      <c r="H38" s="385"/>
      <c r="I38" s="385"/>
      <c r="J38" s="385"/>
      <c r="K38" s="385"/>
      <c r="L38" s="385"/>
      <c r="M38" s="385"/>
      <c r="N38" s="385"/>
      <c r="O38" s="385"/>
      <c r="P38" s="385"/>
      <c r="Q38" s="385"/>
      <c r="R38" s="385"/>
      <c r="S38" s="385"/>
      <c r="T38" s="385"/>
      <c r="U38" s="385"/>
      <c r="V38" s="385"/>
      <c r="W38" s="385"/>
      <c r="X38" s="385"/>
      <c r="Y38" s="385"/>
      <c r="Z38" s="385"/>
      <c r="AA38" s="385"/>
      <c r="AB38" s="385"/>
      <c r="AC38" s="385"/>
      <c r="AD38" s="385"/>
      <c r="AE38" s="386"/>
      <c r="AG38" s="21"/>
      <c r="AH38" s="21"/>
      <c r="AI38" s="21"/>
      <c r="AJ38" s="21"/>
      <c r="AK38" s="21"/>
      <c r="AL38" s="21"/>
      <c r="AM38" s="21"/>
      <c r="AN38" s="21"/>
      <c r="AO38" s="21"/>
    </row>
    <row r="39" spans="1:41" ht="26.1" customHeight="1" x14ac:dyDescent="0.25">
      <c r="A39" s="450" t="s">
        <v>72</v>
      </c>
      <c r="B39" s="451" t="s">
        <v>73</v>
      </c>
      <c r="C39" s="452" t="s">
        <v>74</v>
      </c>
      <c r="D39" s="454" t="s">
        <v>75</v>
      </c>
      <c r="E39" s="455"/>
      <c r="F39" s="455"/>
      <c r="G39" s="455"/>
      <c r="H39" s="455"/>
      <c r="I39" s="455"/>
      <c r="J39" s="455"/>
      <c r="K39" s="455"/>
      <c r="L39" s="455"/>
      <c r="M39" s="455"/>
      <c r="N39" s="455"/>
      <c r="O39" s="455"/>
      <c r="P39" s="456"/>
      <c r="Q39" s="451" t="s">
        <v>100</v>
      </c>
      <c r="R39" s="451"/>
      <c r="S39" s="451"/>
      <c r="T39" s="451"/>
      <c r="U39" s="451"/>
      <c r="V39" s="451"/>
      <c r="W39" s="451"/>
      <c r="X39" s="451"/>
      <c r="Y39" s="451"/>
      <c r="Z39" s="451"/>
      <c r="AA39" s="451"/>
      <c r="AB39" s="451"/>
      <c r="AC39" s="451"/>
      <c r="AD39" s="451"/>
      <c r="AE39" s="457"/>
      <c r="AG39" s="21"/>
      <c r="AH39" s="21"/>
      <c r="AI39" s="21"/>
      <c r="AJ39" s="21"/>
      <c r="AK39" s="21"/>
      <c r="AL39" s="21"/>
      <c r="AM39" s="21"/>
      <c r="AN39" s="21"/>
      <c r="AO39" s="21"/>
    </row>
    <row r="40" spans="1:41" ht="26.1" customHeight="1" x14ac:dyDescent="0.25">
      <c r="A40" s="435"/>
      <c r="B40" s="436"/>
      <c r="C40" s="453"/>
      <c r="D40" s="68" t="s">
        <v>76</v>
      </c>
      <c r="E40" s="68" t="s">
        <v>77</v>
      </c>
      <c r="F40" s="68" t="s">
        <v>78</v>
      </c>
      <c r="G40" s="68" t="s">
        <v>79</v>
      </c>
      <c r="H40" s="68" t="s">
        <v>80</v>
      </c>
      <c r="I40" s="68" t="s">
        <v>81</v>
      </c>
      <c r="J40" s="68" t="s">
        <v>82</v>
      </c>
      <c r="K40" s="68" t="s">
        <v>83</v>
      </c>
      <c r="L40" s="68" t="s">
        <v>84</v>
      </c>
      <c r="M40" s="68" t="s">
        <v>85</v>
      </c>
      <c r="N40" s="68" t="s">
        <v>86</v>
      </c>
      <c r="O40" s="68" t="s">
        <v>87</v>
      </c>
      <c r="P40" s="68" t="s">
        <v>88</v>
      </c>
      <c r="Q40" s="443" t="s">
        <v>101</v>
      </c>
      <c r="R40" s="444"/>
      <c r="S40" s="444"/>
      <c r="T40" s="444"/>
      <c r="U40" s="444"/>
      <c r="V40" s="444"/>
      <c r="W40" s="444"/>
      <c r="X40" s="445"/>
      <c r="Y40" s="443" t="s">
        <v>89</v>
      </c>
      <c r="Z40" s="444"/>
      <c r="AA40" s="444"/>
      <c r="AB40" s="444"/>
      <c r="AC40" s="444"/>
      <c r="AD40" s="444"/>
      <c r="AE40" s="458"/>
      <c r="AG40" s="24"/>
      <c r="AH40" s="24"/>
      <c r="AI40" s="24"/>
      <c r="AJ40" s="24"/>
      <c r="AK40" s="24"/>
      <c r="AL40" s="24"/>
      <c r="AM40" s="24"/>
      <c r="AN40" s="24"/>
      <c r="AO40" s="24"/>
    </row>
    <row r="41" spans="1:41" ht="56.25" customHeight="1" x14ac:dyDescent="0.25">
      <c r="A41" s="469" t="s">
        <v>468</v>
      </c>
      <c r="B41" s="471">
        <v>0.2</v>
      </c>
      <c r="C41" s="28" t="s">
        <v>68</v>
      </c>
      <c r="D41" s="29">
        <v>0</v>
      </c>
      <c r="E41" s="29">
        <v>0.1</v>
      </c>
      <c r="F41" s="29">
        <v>0.35</v>
      </c>
      <c r="G41" s="29">
        <v>0.35</v>
      </c>
      <c r="H41" s="29">
        <v>0.2</v>
      </c>
      <c r="I41" s="29"/>
      <c r="J41" s="29"/>
      <c r="K41" s="29"/>
      <c r="L41" s="29"/>
      <c r="M41" s="29"/>
      <c r="N41" s="29"/>
      <c r="O41" s="29"/>
      <c r="P41" s="78">
        <f t="shared" ref="P41:P48" si="0">SUM(D41:O41)</f>
        <v>1</v>
      </c>
      <c r="Q41" s="472" t="s">
        <v>469</v>
      </c>
      <c r="R41" s="473"/>
      <c r="S41" s="473"/>
      <c r="T41" s="473"/>
      <c r="U41" s="473"/>
      <c r="V41" s="473"/>
      <c r="W41" s="473"/>
      <c r="X41" s="474"/>
      <c r="Y41" s="472" t="s">
        <v>470</v>
      </c>
      <c r="Z41" s="478"/>
      <c r="AA41" s="478"/>
      <c r="AB41" s="478"/>
      <c r="AC41" s="478"/>
      <c r="AD41" s="478"/>
      <c r="AE41" s="479"/>
      <c r="AG41" s="25"/>
      <c r="AH41" s="25"/>
      <c r="AI41" s="25"/>
      <c r="AJ41" s="25"/>
      <c r="AK41" s="25"/>
      <c r="AL41" s="25"/>
      <c r="AM41" s="25"/>
      <c r="AN41" s="25"/>
      <c r="AO41" s="25"/>
    </row>
    <row r="42" spans="1:41" ht="54" customHeight="1" x14ac:dyDescent="0.25">
      <c r="A42" s="470"/>
      <c r="B42" s="471"/>
      <c r="C42" s="26" t="s">
        <v>70</v>
      </c>
      <c r="D42" s="27">
        <v>0</v>
      </c>
      <c r="E42" s="27">
        <v>0.1</v>
      </c>
      <c r="F42" s="27">
        <v>0.35</v>
      </c>
      <c r="G42" s="27"/>
      <c r="H42" s="27"/>
      <c r="I42" s="27"/>
      <c r="J42" s="27"/>
      <c r="K42" s="27"/>
      <c r="L42" s="27"/>
      <c r="M42" s="27"/>
      <c r="N42" s="27"/>
      <c r="O42" s="27"/>
      <c r="P42" s="78">
        <f t="shared" si="0"/>
        <v>0.44999999999999996</v>
      </c>
      <c r="Q42" s="475"/>
      <c r="R42" s="476"/>
      <c r="S42" s="476"/>
      <c r="T42" s="476"/>
      <c r="U42" s="476"/>
      <c r="V42" s="476"/>
      <c r="W42" s="476"/>
      <c r="X42" s="477"/>
      <c r="Y42" s="480"/>
      <c r="Z42" s="481"/>
      <c r="AA42" s="481"/>
      <c r="AB42" s="481"/>
      <c r="AC42" s="481"/>
      <c r="AD42" s="481"/>
      <c r="AE42" s="482"/>
    </row>
    <row r="43" spans="1:41" ht="117.75" customHeight="1" x14ac:dyDescent="0.25">
      <c r="A43" s="483" t="s">
        <v>471</v>
      </c>
      <c r="B43" s="471">
        <v>0.24</v>
      </c>
      <c r="C43" s="28" t="s">
        <v>68</v>
      </c>
      <c r="D43" s="29">
        <v>0</v>
      </c>
      <c r="E43" s="29">
        <v>0.25</v>
      </c>
      <c r="F43" s="29">
        <v>0.25</v>
      </c>
      <c r="G43" s="29">
        <v>0.25</v>
      </c>
      <c r="H43" s="29">
        <v>0.25</v>
      </c>
      <c r="I43" s="29"/>
      <c r="J43" s="29"/>
      <c r="K43" s="29"/>
      <c r="L43" s="29"/>
      <c r="M43" s="29"/>
      <c r="N43" s="29"/>
      <c r="O43" s="29"/>
      <c r="P43" s="78">
        <f t="shared" si="0"/>
        <v>1</v>
      </c>
      <c r="Q43" s="472" t="s">
        <v>472</v>
      </c>
      <c r="R43" s="473"/>
      <c r="S43" s="473"/>
      <c r="T43" s="473"/>
      <c r="U43" s="473"/>
      <c r="V43" s="473"/>
      <c r="W43" s="473"/>
      <c r="X43" s="474"/>
      <c r="Y43" s="472" t="s">
        <v>473</v>
      </c>
      <c r="Z43" s="473"/>
      <c r="AA43" s="473"/>
      <c r="AB43" s="473"/>
      <c r="AC43" s="473"/>
      <c r="AD43" s="473"/>
      <c r="AE43" s="484"/>
    </row>
    <row r="44" spans="1:41" ht="102.75" customHeight="1" x14ac:dyDescent="0.25">
      <c r="A44" s="470"/>
      <c r="B44" s="471"/>
      <c r="C44" s="26" t="s">
        <v>70</v>
      </c>
      <c r="D44" s="27">
        <v>0</v>
      </c>
      <c r="E44" s="27">
        <v>0.24</v>
      </c>
      <c r="F44" s="27">
        <v>0.25</v>
      </c>
      <c r="G44" s="27"/>
      <c r="H44" s="27"/>
      <c r="I44" s="27"/>
      <c r="J44" s="27"/>
      <c r="K44" s="27"/>
      <c r="L44" s="27"/>
      <c r="M44" s="27"/>
      <c r="N44" s="27"/>
      <c r="O44" s="27"/>
      <c r="P44" s="78">
        <f t="shared" si="0"/>
        <v>0.49</v>
      </c>
      <c r="Q44" s="475"/>
      <c r="R44" s="476"/>
      <c r="S44" s="476"/>
      <c r="T44" s="476"/>
      <c r="U44" s="476"/>
      <c r="V44" s="476"/>
      <c r="W44" s="476"/>
      <c r="X44" s="477"/>
      <c r="Y44" s="475"/>
      <c r="Z44" s="476"/>
      <c r="AA44" s="476"/>
      <c r="AB44" s="476"/>
      <c r="AC44" s="476"/>
      <c r="AD44" s="476"/>
      <c r="AE44" s="485"/>
    </row>
    <row r="45" spans="1:41" ht="54" customHeight="1" x14ac:dyDescent="0.25">
      <c r="A45" s="486" t="s">
        <v>90</v>
      </c>
      <c r="B45" s="471">
        <v>0.09</v>
      </c>
      <c r="C45" s="28" t="s">
        <v>68</v>
      </c>
      <c r="D45" s="29">
        <v>0</v>
      </c>
      <c r="E45" s="29">
        <v>0</v>
      </c>
      <c r="F45" s="29">
        <v>0</v>
      </c>
      <c r="G45" s="29">
        <v>0</v>
      </c>
      <c r="H45" s="29">
        <v>1</v>
      </c>
      <c r="I45" s="29"/>
      <c r="J45" s="29"/>
      <c r="K45" s="29"/>
      <c r="L45" s="29"/>
      <c r="M45" s="29"/>
      <c r="N45" s="29"/>
      <c r="O45" s="29"/>
      <c r="P45" s="78">
        <f t="shared" si="0"/>
        <v>1</v>
      </c>
      <c r="Q45" s="472" t="s">
        <v>474</v>
      </c>
      <c r="R45" s="473"/>
      <c r="S45" s="473"/>
      <c r="T45" s="473"/>
      <c r="U45" s="473"/>
      <c r="V45" s="473"/>
      <c r="W45" s="473"/>
      <c r="X45" s="474"/>
      <c r="Y45" s="472" t="s">
        <v>475</v>
      </c>
      <c r="Z45" s="473"/>
      <c r="AA45" s="473"/>
      <c r="AB45" s="473"/>
      <c r="AC45" s="473"/>
      <c r="AD45" s="473"/>
      <c r="AE45" s="484"/>
    </row>
    <row r="46" spans="1:41" ht="60" customHeight="1" x14ac:dyDescent="0.25">
      <c r="A46" s="486"/>
      <c r="B46" s="471"/>
      <c r="C46" s="26" t="s">
        <v>70</v>
      </c>
      <c r="D46" s="27">
        <v>0</v>
      </c>
      <c r="E46" s="27">
        <v>0</v>
      </c>
      <c r="F46" s="27">
        <v>0</v>
      </c>
      <c r="G46" s="27"/>
      <c r="H46" s="27"/>
      <c r="I46" s="27"/>
      <c r="J46" s="27"/>
      <c r="K46" s="27"/>
      <c r="L46" s="27"/>
      <c r="M46" s="27"/>
      <c r="N46" s="27"/>
      <c r="O46" s="27"/>
      <c r="P46" s="78">
        <f t="shared" si="0"/>
        <v>0</v>
      </c>
      <c r="Q46" s="475"/>
      <c r="R46" s="476"/>
      <c r="S46" s="476"/>
      <c r="T46" s="476"/>
      <c r="U46" s="476"/>
      <c r="V46" s="476"/>
      <c r="W46" s="476"/>
      <c r="X46" s="477"/>
      <c r="Y46" s="475"/>
      <c r="Z46" s="476"/>
      <c r="AA46" s="476"/>
      <c r="AB46" s="476"/>
      <c r="AC46" s="476"/>
      <c r="AD46" s="476"/>
      <c r="AE46" s="485"/>
    </row>
    <row r="47" spans="1:41" ht="54.75" customHeight="1" x14ac:dyDescent="0.25">
      <c r="A47" s="487" t="s">
        <v>91</v>
      </c>
      <c r="B47" s="471">
        <v>0.12</v>
      </c>
      <c r="C47" s="28" t="s">
        <v>68</v>
      </c>
      <c r="D47" s="29">
        <v>0</v>
      </c>
      <c r="E47" s="29">
        <v>0.25</v>
      </c>
      <c r="F47" s="29">
        <v>0.25</v>
      </c>
      <c r="G47" s="29">
        <v>0.25</v>
      </c>
      <c r="H47" s="29">
        <v>0.25</v>
      </c>
      <c r="I47" s="29"/>
      <c r="J47" s="29"/>
      <c r="K47" s="29"/>
      <c r="L47" s="29"/>
      <c r="M47" s="29"/>
      <c r="N47" s="29"/>
      <c r="O47" s="29"/>
      <c r="P47" s="78">
        <f t="shared" si="0"/>
        <v>1</v>
      </c>
      <c r="Q47" s="472" t="s">
        <v>476</v>
      </c>
      <c r="R47" s="473"/>
      <c r="S47" s="473"/>
      <c r="T47" s="473"/>
      <c r="U47" s="473"/>
      <c r="V47" s="473"/>
      <c r="W47" s="473"/>
      <c r="X47" s="474"/>
      <c r="Y47" s="472" t="s">
        <v>477</v>
      </c>
      <c r="Z47" s="473"/>
      <c r="AA47" s="473"/>
      <c r="AB47" s="473"/>
      <c r="AC47" s="473"/>
      <c r="AD47" s="473"/>
      <c r="AE47" s="484"/>
    </row>
    <row r="48" spans="1:41" ht="67.5" customHeight="1" thickBot="1" x14ac:dyDescent="0.3">
      <c r="A48" s="488"/>
      <c r="B48" s="489"/>
      <c r="C48" s="23" t="s">
        <v>70</v>
      </c>
      <c r="D48" s="30">
        <v>0</v>
      </c>
      <c r="E48" s="30">
        <v>0.25</v>
      </c>
      <c r="F48" s="30">
        <v>0.25</v>
      </c>
      <c r="G48" s="30"/>
      <c r="H48" s="30"/>
      <c r="I48" s="30"/>
      <c r="J48" s="30"/>
      <c r="K48" s="30"/>
      <c r="L48" s="30"/>
      <c r="M48" s="30"/>
      <c r="N48" s="30"/>
      <c r="O48" s="30"/>
      <c r="P48" s="79">
        <f t="shared" si="0"/>
        <v>0.5</v>
      </c>
      <c r="Q48" s="475"/>
      <c r="R48" s="476"/>
      <c r="S48" s="476"/>
      <c r="T48" s="476"/>
      <c r="U48" s="476"/>
      <c r="V48" s="476"/>
      <c r="W48" s="476"/>
      <c r="X48" s="477"/>
      <c r="Y48" s="475"/>
      <c r="Z48" s="476"/>
      <c r="AA48" s="476"/>
      <c r="AB48" s="476"/>
      <c r="AC48" s="476"/>
      <c r="AD48" s="476"/>
      <c r="AE48" s="485"/>
    </row>
    <row r="49" spans="1:1" ht="15" customHeight="1" x14ac:dyDescent="0.25">
      <c r="A49" s="2" t="s">
        <v>92</v>
      </c>
    </row>
  </sheetData>
  <mergeCells count="83">
    <mergeCell ref="A45:A46"/>
    <mergeCell ref="B45:B46"/>
    <mergeCell ref="Q45:X46"/>
    <mergeCell ref="Y45:AE46"/>
    <mergeCell ref="A47:A48"/>
    <mergeCell ref="B47:B48"/>
    <mergeCell ref="Q47:X48"/>
    <mergeCell ref="Y47:AE48"/>
    <mergeCell ref="A41:A42"/>
    <mergeCell ref="B41:B42"/>
    <mergeCell ref="Q41:X42"/>
    <mergeCell ref="Y41:AE42"/>
    <mergeCell ref="A43:A44"/>
    <mergeCell ref="B43:B44"/>
    <mergeCell ref="Q43:X44"/>
    <mergeCell ref="Y43:AE44"/>
    <mergeCell ref="AC35:AE36"/>
    <mergeCell ref="A38:AE38"/>
    <mergeCell ref="A39:A40"/>
    <mergeCell ref="B39:B40"/>
    <mergeCell ref="C39:C40"/>
    <mergeCell ref="D39:P39"/>
    <mergeCell ref="Q39:AE39"/>
    <mergeCell ref="Q40:X40"/>
    <mergeCell ref="Y40:AE40"/>
    <mergeCell ref="A35:A36"/>
    <mergeCell ref="B35:B36"/>
    <mergeCell ref="Q35:T36"/>
    <mergeCell ref="U35:X36"/>
    <mergeCell ref="Y35:AB36"/>
    <mergeCell ref="B30:C30"/>
    <mergeCell ref="Q30:X30"/>
    <mergeCell ref="Y30:AE30"/>
    <mergeCell ref="A32:AE32"/>
    <mergeCell ref="A33:A34"/>
    <mergeCell ref="B33:B34"/>
    <mergeCell ref="C33:C34"/>
    <mergeCell ref="D33:P33"/>
    <mergeCell ref="Q33:AE33"/>
    <mergeCell ref="Q34:T34"/>
    <mergeCell ref="U34:X34"/>
    <mergeCell ref="Y34:AB34"/>
    <mergeCell ref="AC34:AE34"/>
    <mergeCell ref="A27:AE27"/>
    <mergeCell ref="A28:A29"/>
    <mergeCell ref="B28:C29"/>
    <mergeCell ref="D28:O28"/>
    <mergeCell ref="P28:P29"/>
    <mergeCell ref="Q28:X29"/>
    <mergeCell ref="Y28:AE29"/>
    <mergeCell ref="C16:AB16"/>
    <mergeCell ref="A17:B17"/>
    <mergeCell ref="C17:AE17"/>
    <mergeCell ref="A19:AE19"/>
    <mergeCell ref="B20:O20"/>
    <mergeCell ref="P20:AE20"/>
    <mergeCell ref="A15:B15"/>
    <mergeCell ref="C15:K15"/>
    <mergeCell ref="L15:Q15"/>
    <mergeCell ref="R15:X15"/>
    <mergeCell ref="Y15:Z15"/>
    <mergeCell ref="AA15:AE15"/>
    <mergeCell ref="O7:P7"/>
    <mergeCell ref="M8:N8"/>
    <mergeCell ref="O8:P8"/>
    <mergeCell ref="M9:N9"/>
    <mergeCell ref="O9:P9"/>
    <mergeCell ref="A11:B13"/>
    <mergeCell ref="C11:AE13"/>
    <mergeCell ref="A7:B9"/>
    <mergeCell ref="C7:C9"/>
    <mergeCell ref="D7:H9"/>
    <mergeCell ref="I7:J9"/>
    <mergeCell ref="K7:L9"/>
    <mergeCell ref="M7:N7"/>
    <mergeCell ref="A1:A4"/>
    <mergeCell ref="B1:AA1"/>
    <mergeCell ref="AB1:AE1"/>
    <mergeCell ref="B2:AA2"/>
    <mergeCell ref="AB2:AE2"/>
    <mergeCell ref="B3:AA4"/>
    <mergeCell ref="AB3:AE3"/>
    <mergeCell ref="AB4:AE4"/>
  </mergeCells>
  <dataValidations count="3">
    <dataValidation type="list" allowBlank="1" showInputMessage="1" showErrorMessage="1" sqref="C7:C9" xr:uid="{CEAC7D9C-DBFE-4301-8058-AEE73ACA4241}">
      <formula1>$B$21:$M$21</formula1>
    </dataValidation>
    <dataValidation type="textLength" operator="lessThanOrEqual" allowBlank="1" showInputMessage="1" showErrorMessage="1" errorTitle="Máximo 2.000 caracteres" error="Máximo 2.000 caracteres" promptTitle="2.000 caracteres" sqref="Q30:Q31" xr:uid="{3981EBC1-FAB7-488A-8200-4789FC4BF812}">
      <formula1>2000</formula1>
    </dataValidation>
    <dataValidation type="textLength" operator="lessThanOrEqual" allowBlank="1" showInputMessage="1" showErrorMessage="1" errorTitle="Máximo 2.000 caracteres" error="Máximo 2.000 caracteres" sqref="AC35 Q35 Y35 Q43 Q41 Q45 Q47" xr:uid="{F93E3344-FBB8-4D3F-AACD-DF6E58031F52}">
      <formula1>2000</formula1>
    </dataValidation>
  </dataValidations>
  <printOptions horizontalCentered="1"/>
  <pageMargins left="0.39370078740157483" right="0.39370078740157483" top="0.39370078740157483" bottom="0.39370078740157483" header="0" footer="0"/>
  <pageSetup scale="20"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8BA9C1-BE41-4568-A86A-07E34E681D0D}">
  <sheetPr>
    <tabColor theme="7" tint="0.39997558519241921"/>
  </sheetPr>
  <dimension ref="A1:AN65"/>
  <sheetViews>
    <sheetView showGridLines="0" tabSelected="1" view="pageBreakPreview" topLeftCell="E19" zoomScale="70" zoomScaleNormal="60" zoomScaleSheetLayoutView="70" workbookViewId="0">
      <selection activeCell="I30" sqref="I30"/>
    </sheetView>
  </sheetViews>
  <sheetFormatPr baseColWidth="10" defaultColWidth="10.85546875" defaultRowHeight="15" x14ac:dyDescent="0.25"/>
  <cols>
    <col min="1" max="1" width="38.42578125" style="2" customWidth="1"/>
    <col min="2" max="2" width="16.85546875" style="2" customWidth="1"/>
    <col min="3" max="3" width="22.85546875" style="2" customWidth="1"/>
    <col min="4" max="13" width="16.85546875" style="2" customWidth="1"/>
    <col min="14" max="14" width="22" style="2" customWidth="1"/>
    <col min="15" max="15" width="9.140625" style="2" customWidth="1"/>
    <col min="16" max="16" width="25.7109375" style="2" customWidth="1"/>
    <col min="17" max="21" width="27.140625" style="2" customWidth="1"/>
    <col min="22" max="27" width="18.140625" style="2" customWidth="1"/>
    <col min="28" max="28" width="22.7109375" style="2" customWidth="1"/>
    <col min="29" max="29" width="19" style="2" customWidth="1"/>
    <col min="30" max="30" width="19.42578125" style="2" customWidth="1"/>
    <col min="31" max="31" width="20.5703125" style="2" customWidth="1"/>
    <col min="32" max="32" width="18.42578125" style="2" bestFit="1" customWidth="1"/>
    <col min="33" max="36" width="13.140625" style="2" customWidth="1"/>
    <col min="37" max="37" width="4.7109375" style="2" customWidth="1"/>
    <col min="38" max="38" width="23" style="2" bestFit="1" customWidth="1"/>
    <col min="39" max="39" width="10.85546875" style="2"/>
    <col min="40" max="40" width="18.42578125" style="2" bestFit="1" customWidth="1"/>
    <col min="41" max="41" width="16.140625" style="2" customWidth="1"/>
    <col min="42" max="16384" width="10.85546875" style="2"/>
  </cols>
  <sheetData>
    <row r="1" spans="1:31" ht="32.25" customHeight="1" x14ac:dyDescent="0.25">
      <c r="A1" s="360"/>
      <c r="B1" s="363" t="s">
        <v>0</v>
      </c>
      <c r="C1" s="364"/>
      <c r="D1" s="364"/>
      <c r="E1" s="364"/>
      <c r="F1" s="364"/>
      <c r="G1" s="364"/>
      <c r="H1" s="364"/>
      <c r="I1" s="364"/>
      <c r="J1" s="364"/>
      <c r="K1" s="364"/>
      <c r="L1" s="364"/>
      <c r="M1" s="364"/>
      <c r="N1" s="364"/>
      <c r="O1" s="364"/>
      <c r="P1" s="364"/>
      <c r="Q1" s="364"/>
      <c r="R1" s="364"/>
      <c r="S1" s="364"/>
      <c r="T1" s="364"/>
      <c r="U1" s="364"/>
      <c r="V1" s="364"/>
      <c r="W1" s="364"/>
      <c r="X1" s="364"/>
      <c r="Y1" s="364"/>
      <c r="Z1" s="364"/>
      <c r="AA1" s="365"/>
      <c r="AB1" s="366" t="s">
        <v>1</v>
      </c>
      <c r="AC1" s="367"/>
      <c r="AD1" s="367"/>
      <c r="AE1" s="368"/>
    </row>
    <row r="2" spans="1:31" ht="30.75" customHeight="1" x14ac:dyDescent="0.25">
      <c r="A2" s="361"/>
      <c r="B2" s="363" t="s">
        <v>2</v>
      </c>
      <c r="C2" s="364"/>
      <c r="D2" s="364"/>
      <c r="E2" s="364"/>
      <c r="F2" s="364"/>
      <c r="G2" s="364"/>
      <c r="H2" s="364"/>
      <c r="I2" s="364"/>
      <c r="J2" s="364"/>
      <c r="K2" s="364"/>
      <c r="L2" s="364"/>
      <c r="M2" s="364"/>
      <c r="N2" s="364"/>
      <c r="O2" s="364"/>
      <c r="P2" s="364"/>
      <c r="Q2" s="364"/>
      <c r="R2" s="364"/>
      <c r="S2" s="364"/>
      <c r="T2" s="364"/>
      <c r="U2" s="364"/>
      <c r="V2" s="364"/>
      <c r="W2" s="364"/>
      <c r="X2" s="364"/>
      <c r="Y2" s="364"/>
      <c r="Z2" s="364"/>
      <c r="AA2" s="365"/>
      <c r="AB2" s="366" t="s">
        <v>93</v>
      </c>
      <c r="AC2" s="367"/>
      <c r="AD2" s="367"/>
      <c r="AE2" s="368"/>
    </row>
    <row r="3" spans="1:31" ht="24" customHeight="1" x14ac:dyDescent="0.25">
      <c r="A3" s="361"/>
      <c r="B3" s="369" t="s">
        <v>4</v>
      </c>
      <c r="C3" s="370"/>
      <c r="D3" s="370"/>
      <c r="E3" s="370"/>
      <c r="F3" s="370"/>
      <c r="G3" s="370"/>
      <c r="H3" s="370"/>
      <c r="I3" s="370"/>
      <c r="J3" s="370"/>
      <c r="K3" s="370"/>
      <c r="L3" s="370"/>
      <c r="M3" s="370"/>
      <c r="N3" s="370"/>
      <c r="O3" s="370"/>
      <c r="P3" s="370"/>
      <c r="Q3" s="370"/>
      <c r="R3" s="370"/>
      <c r="S3" s="370"/>
      <c r="T3" s="370"/>
      <c r="U3" s="370"/>
      <c r="V3" s="370"/>
      <c r="W3" s="370"/>
      <c r="X3" s="370"/>
      <c r="Y3" s="370"/>
      <c r="Z3" s="370"/>
      <c r="AA3" s="371"/>
      <c r="AB3" s="366" t="s">
        <v>94</v>
      </c>
      <c r="AC3" s="367"/>
      <c r="AD3" s="367"/>
      <c r="AE3" s="368"/>
    </row>
    <row r="4" spans="1:31" ht="21.75" customHeight="1" x14ac:dyDescent="0.25">
      <c r="A4" s="362"/>
      <c r="B4" s="372"/>
      <c r="C4" s="373"/>
      <c r="D4" s="373"/>
      <c r="E4" s="373"/>
      <c r="F4" s="373"/>
      <c r="G4" s="373"/>
      <c r="H4" s="373"/>
      <c r="I4" s="373"/>
      <c r="J4" s="373"/>
      <c r="K4" s="373"/>
      <c r="L4" s="373"/>
      <c r="M4" s="373"/>
      <c r="N4" s="373"/>
      <c r="O4" s="373"/>
      <c r="P4" s="373"/>
      <c r="Q4" s="373"/>
      <c r="R4" s="373"/>
      <c r="S4" s="373"/>
      <c r="T4" s="373"/>
      <c r="U4" s="373"/>
      <c r="V4" s="373"/>
      <c r="W4" s="373"/>
      <c r="X4" s="373"/>
      <c r="Y4" s="373"/>
      <c r="Z4" s="373"/>
      <c r="AA4" s="374"/>
      <c r="AB4" s="375" t="s">
        <v>6</v>
      </c>
      <c r="AC4" s="376"/>
      <c r="AD4" s="376"/>
      <c r="AE4" s="377"/>
    </row>
    <row r="5" spans="1:31" ht="9" customHeight="1" x14ac:dyDescent="0.25">
      <c r="A5" s="3"/>
      <c r="B5" s="69"/>
      <c r="C5" s="70"/>
      <c r="D5" s="4"/>
      <c r="E5" s="4"/>
      <c r="F5" s="4"/>
      <c r="G5" s="4"/>
      <c r="H5" s="4"/>
      <c r="I5" s="4"/>
      <c r="J5" s="4"/>
      <c r="K5" s="4"/>
      <c r="L5" s="4"/>
      <c r="M5" s="4"/>
      <c r="N5" s="4"/>
      <c r="O5" s="4"/>
      <c r="P5" s="4"/>
      <c r="Q5" s="4"/>
      <c r="R5" s="4"/>
      <c r="S5" s="4"/>
      <c r="T5" s="4"/>
      <c r="U5" s="4"/>
      <c r="V5" s="4"/>
      <c r="W5" s="4"/>
      <c r="X5" s="4"/>
      <c r="Y5" s="4"/>
      <c r="Z5" s="5"/>
      <c r="AA5" s="4"/>
      <c r="AB5" s="4"/>
      <c r="AD5" s="7"/>
      <c r="AE5" s="8"/>
    </row>
    <row r="6" spans="1:31" ht="9" customHeight="1" x14ac:dyDescent="0.25">
      <c r="A6" s="6"/>
      <c r="B6" s="4"/>
      <c r="C6" s="4"/>
      <c r="D6" s="4"/>
      <c r="E6" s="4"/>
      <c r="F6" s="4"/>
      <c r="G6" s="4"/>
      <c r="H6" s="4"/>
      <c r="I6" s="4"/>
      <c r="J6" s="4"/>
      <c r="K6" s="4"/>
      <c r="L6" s="4"/>
      <c r="M6" s="4"/>
      <c r="N6" s="4"/>
      <c r="O6" s="4"/>
      <c r="P6" s="4"/>
      <c r="Q6" s="4"/>
      <c r="R6" s="4"/>
      <c r="S6" s="4"/>
      <c r="T6" s="4"/>
      <c r="U6" s="4"/>
      <c r="V6" s="4"/>
      <c r="W6" s="4"/>
      <c r="X6" s="4"/>
      <c r="Y6" s="4"/>
      <c r="Z6" s="5"/>
      <c r="AA6" s="4"/>
      <c r="AB6" s="4"/>
      <c r="AD6" s="7"/>
      <c r="AE6" s="8"/>
    </row>
    <row r="7" spans="1:31" x14ac:dyDescent="0.25">
      <c r="A7" s="378" t="s">
        <v>7</v>
      </c>
      <c r="B7" s="379"/>
      <c r="C7" s="393" t="s">
        <v>30</v>
      </c>
      <c r="D7" s="378" t="s">
        <v>9</v>
      </c>
      <c r="E7" s="396"/>
      <c r="F7" s="396"/>
      <c r="G7" s="396"/>
      <c r="H7" s="379"/>
      <c r="I7" s="399">
        <v>45385</v>
      </c>
      <c r="J7" s="400"/>
      <c r="K7" s="378" t="s">
        <v>10</v>
      </c>
      <c r="L7" s="379"/>
      <c r="M7" s="405" t="s">
        <v>11</v>
      </c>
      <c r="N7" s="406"/>
      <c r="O7" s="410"/>
      <c r="P7" s="411"/>
      <c r="Q7" s="4"/>
      <c r="R7" s="4"/>
      <c r="S7" s="4"/>
      <c r="T7" s="4"/>
      <c r="U7" s="4"/>
      <c r="V7" s="4"/>
      <c r="W7" s="4"/>
      <c r="X7" s="4"/>
      <c r="Y7" s="4"/>
      <c r="Z7" s="5"/>
      <c r="AA7" s="4"/>
      <c r="AB7" s="4"/>
      <c r="AD7" s="7"/>
      <c r="AE7" s="8"/>
    </row>
    <row r="8" spans="1:31" x14ac:dyDescent="0.25">
      <c r="A8" s="380"/>
      <c r="B8" s="381"/>
      <c r="C8" s="394" t="s">
        <v>8</v>
      </c>
      <c r="D8" s="380"/>
      <c r="E8" s="397"/>
      <c r="F8" s="397"/>
      <c r="G8" s="397"/>
      <c r="H8" s="381"/>
      <c r="I8" s="401"/>
      <c r="J8" s="402"/>
      <c r="K8" s="380"/>
      <c r="L8" s="381"/>
      <c r="M8" s="412" t="s">
        <v>12</v>
      </c>
      <c r="N8" s="413"/>
      <c r="O8" s="414"/>
      <c r="P8" s="415"/>
      <c r="Q8" s="4"/>
      <c r="R8" s="4"/>
      <c r="S8" s="4"/>
      <c r="T8" s="4"/>
      <c r="U8" s="4"/>
      <c r="V8" s="4"/>
      <c r="W8" s="4"/>
      <c r="X8" s="4"/>
      <c r="Y8" s="4"/>
      <c r="Z8" s="5"/>
      <c r="AA8" s="4"/>
      <c r="AB8" s="4"/>
      <c r="AD8" s="7"/>
      <c r="AE8" s="8"/>
    </row>
    <row r="9" spans="1:31" x14ac:dyDescent="0.25">
      <c r="A9" s="382"/>
      <c r="B9" s="383"/>
      <c r="C9" s="395" t="s">
        <v>8</v>
      </c>
      <c r="D9" s="382"/>
      <c r="E9" s="398"/>
      <c r="F9" s="398"/>
      <c r="G9" s="398"/>
      <c r="H9" s="383"/>
      <c r="I9" s="403"/>
      <c r="J9" s="404"/>
      <c r="K9" s="382"/>
      <c r="L9" s="383"/>
      <c r="M9" s="416" t="s">
        <v>13</v>
      </c>
      <c r="N9" s="417"/>
      <c r="O9" s="418" t="s">
        <v>14</v>
      </c>
      <c r="P9" s="419"/>
      <c r="Q9" s="4"/>
      <c r="R9" s="4"/>
      <c r="S9" s="4"/>
      <c r="T9" s="4"/>
      <c r="U9" s="4"/>
      <c r="V9" s="4"/>
      <c r="W9" s="4"/>
      <c r="X9" s="4"/>
      <c r="Y9" s="4"/>
      <c r="Z9" s="5"/>
      <c r="AA9" s="4"/>
      <c r="AB9" s="4"/>
      <c r="AD9" s="7"/>
      <c r="AE9" s="8"/>
    </row>
    <row r="10" spans="1:31" ht="15" customHeight="1" x14ac:dyDescent="0.25">
      <c r="A10" s="57"/>
      <c r="B10" s="58"/>
      <c r="C10" s="58"/>
      <c r="D10" s="9"/>
      <c r="E10" s="9"/>
      <c r="F10" s="9"/>
      <c r="G10" s="9"/>
      <c r="H10" s="9"/>
      <c r="I10" s="54"/>
      <c r="J10" s="54"/>
      <c r="K10" s="9"/>
      <c r="L10" s="9"/>
      <c r="M10" s="55"/>
      <c r="N10" s="55"/>
      <c r="O10" s="56"/>
      <c r="P10" s="56"/>
      <c r="Q10" s="58"/>
      <c r="R10" s="58"/>
      <c r="S10" s="58"/>
      <c r="T10" s="58"/>
      <c r="U10" s="58"/>
      <c r="V10" s="58"/>
      <c r="W10" s="58"/>
      <c r="X10" s="58"/>
      <c r="Y10" s="58"/>
      <c r="Z10" s="59"/>
      <c r="AA10" s="58"/>
      <c r="AB10" s="58"/>
      <c r="AD10" s="60"/>
      <c r="AE10" s="61"/>
    </row>
    <row r="11" spans="1:31" ht="15" customHeight="1" x14ac:dyDescent="0.25">
      <c r="A11" s="378" t="s">
        <v>15</v>
      </c>
      <c r="B11" s="379"/>
      <c r="C11" s="384" t="s">
        <v>16</v>
      </c>
      <c r="D11" s="385"/>
      <c r="E11" s="385"/>
      <c r="F11" s="385"/>
      <c r="G11" s="385"/>
      <c r="H11" s="385"/>
      <c r="I11" s="385"/>
      <c r="J11" s="385"/>
      <c r="K11" s="385"/>
      <c r="L11" s="385"/>
      <c r="M11" s="385"/>
      <c r="N11" s="385"/>
      <c r="O11" s="385"/>
      <c r="P11" s="385"/>
      <c r="Q11" s="385"/>
      <c r="R11" s="385"/>
      <c r="S11" s="385"/>
      <c r="T11" s="385"/>
      <c r="U11" s="385"/>
      <c r="V11" s="385"/>
      <c r="W11" s="385"/>
      <c r="X11" s="385"/>
      <c r="Y11" s="385"/>
      <c r="Z11" s="385"/>
      <c r="AA11" s="385"/>
      <c r="AB11" s="385"/>
      <c r="AC11" s="385"/>
      <c r="AD11" s="385"/>
      <c r="AE11" s="386"/>
    </row>
    <row r="12" spans="1:31" ht="15" customHeight="1" x14ac:dyDescent="0.25">
      <c r="A12" s="380"/>
      <c r="B12" s="381"/>
      <c r="C12" s="387"/>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9"/>
    </row>
    <row r="13" spans="1:31" ht="15" customHeight="1" x14ac:dyDescent="0.25">
      <c r="A13" s="382"/>
      <c r="B13" s="383"/>
      <c r="C13" s="390"/>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2"/>
    </row>
    <row r="14" spans="1:31" ht="9" customHeight="1" x14ac:dyDescent="0.25">
      <c r="A14" s="11"/>
      <c r="B14" s="12"/>
      <c r="C14" s="13"/>
      <c r="D14" s="13"/>
      <c r="E14" s="13"/>
      <c r="F14" s="13"/>
      <c r="G14" s="13"/>
      <c r="H14" s="13"/>
      <c r="I14" s="13"/>
      <c r="J14" s="13"/>
      <c r="K14" s="13"/>
      <c r="L14" s="13"/>
      <c r="M14" s="14"/>
      <c r="N14" s="14"/>
      <c r="O14" s="14"/>
      <c r="P14" s="14"/>
      <c r="Q14" s="14"/>
      <c r="R14" s="15"/>
      <c r="S14" s="15"/>
      <c r="T14" s="15"/>
      <c r="U14" s="15"/>
      <c r="V14" s="15"/>
      <c r="W14" s="15"/>
      <c r="X14" s="15"/>
      <c r="Y14" s="9"/>
      <c r="Z14" s="9"/>
      <c r="AA14" s="9"/>
      <c r="AB14" s="9"/>
      <c r="AD14" s="9"/>
      <c r="AE14" s="10"/>
    </row>
    <row r="15" spans="1:31" ht="39" customHeight="1" x14ac:dyDescent="0.25">
      <c r="A15" s="420" t="s">
        <v>17</v>
      </c>
      <c r="B15" s="421"/>
      <c r="C15" s="422" t="s">
        <v>18</v>
      </c>
      <c r="D15" s="423"/>
      <c r="E15" s="423"/>
      <c r="F15" s="423"/>
      <c r="G15" s="423"/>
      <c r="H15" s="423"/>
      <c r="I15" s="423"/>
      <c r="J15" s="423"/>
      <c r="K15" s="424"/>
      <c r="L15" s="425" t="s">
        <v>19</v>
      </c>
      <c r="M15" s="426"/>
      <c r="N15" s="426"/>
      <c r="O15" s="426"/>
      <c r="P15" s="426"/>
      <c r="Q15" s="427"/>
      <c r="R15" s="490" t="s">
        <v>20</v>
      </c>
      <c r="S15" s="491"/>
      <c r="T15" s="491"/>
      <c r="U15" s="491"/>
      <c r="V15" s="491"/>
      <c r="W15" s="491"/>
      <c r="X15" s="492"/>
      <c r="Y15" s="425" t="s">
        <v>21</v>
      </c>
      <c r="Z15" s="427"/>
      <c r="AA15" s="407" t="s">
        <v>22</v>
      </c>
      <c r="AB15" s="408"/>
      <c r="AC15" s="408"/>
      <c r="AD15" s="408"/>
      <c r="AE15" s="409"/>
    </row>
    <row r="16" spans="1:31" ht="9" customHeight="1" x14ac:dyDescent="0.25">
      <c r="A16" s="6"/>
      <c r="B16" s="4"/>
      <c r="C16" s="428"/>
      <c r="D16" s="428"/>
      <c r="E16" s="428"/>
      <c r="F16" s="428"/>
      <c r="G16" s="428"/>
      <c r="H16" s="428"/>
      <c r="I16" s="428"/>
      <c r="J16" s="428"/>
      <c r="K16" s="428"/>
      <c r="L16" s="428"/>
      <c r="M16" s="428"/>
      <c r="N16" s="428"/>
      <c r="O16" s="428"/>
      <c r="P16" s="428"/>
      <c r="Q16" s="428"/>
      <c r="R16" s="428"/>
      <c r="S16" s="428"/>
      <c r="T16" s="428"/>
      <c r="U16" s="428"/>
      <c r="V16" s="428"/>
      <c r="W16" s="428"/>
      <c r="X16" s="428"/>
      <c r="Y16" s="428"/>
      <c r="Z16" s="428"/>
      <c r="AA16" s="428"/>
      <c r="AB16" s="428"/>
      <c r="AD16" s="7"/>
      <c r="AE16" s="8"/>
    </row>
    <row r="17" spans="1:36" s="16" customFormat="1" ht="37.5" customHeight="1" x14ac:dyDescent="0.25">
      <c r="A17" s="420" t="s">
        <v>23</v>
      </c>
      <c r="B17" s="421"/>
      <c r="C17" s="407" t="s">
        <v>95</v>
      </c>
      <c r="D17" s="408"/>
      <c r="E17" s="408"/>
      <c r="F17" s="408"/>
      <c r="G17" s="408"/>
      <c r="H17" s="408"/>
      <c r="I17" s="408"/>
      <c r="J17" s="408"/>
      <c r="K17" s="408"/>
      <c r="L17" s="408"/>
      <c r="M17" s="408"/>
      <c r="N17" s="408"/>
      <c r="O17" s="408"/>
      <c r="P17" s="408"/>
      <c r="Q17" s="408"/>
      <c r="R17" s="408"/>
      <c r="S17" s="408"/>
      <c r="T17" s="408"/>
      <c r="U17" s="408"/>
      <c r="V17" s="408"/>
      <c r="W17" s="408"/>
      <c r="X17" s="408"/>
      <c r="Y17" s="408"/>
      <c r="Z17" s="408"/>
      <c r="AA17" s="408"/>
      <c r="AB17" s="408"/>
      <c r="AC17" s="408"/>
      <c r="AD17" s="408"/>
      <c r="AE17" s="409"/>
    </row>
    <row r="18" spans="1:36" ht="16.5" customHeight="1" x14ac:dyDescent="0.25">
      <c r="A18" s="17"/>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D18" s="18"/>
      <c r="AE18" s="19"/>
    </row>
    <row r="19" spans="1:36" ht="32.1" customHeight="1" x14ac:dyDescent="0.25">
      <c r="A19" s="425" t="s">
        <v>25</v>
      </c>
      <c r="B19" s="426"/>
      <c r="C19" s="426"/>
      <c r="D19" s="426"/>
      <c r="E19" s="426"/>
      <c r="F19" s="426"/>
      <c r="G19" s="426"/>
      <c r="H19" s="426"/>
      <c r="I19" s="426"/>
      <c r="J19" s="426"/>
      <c r="K19" s="426"/>
      <c r="L19" s="426"/>
      <c r="M19" s="426"/>
      <c r="N19" s="426"/>
      <c r="O19" s="426"/>
      <c r="P19" s="426"/>
      <c r="Q19" s="426"/>
      <c r="R19" s="426"/>
      <c r="S19" s="426"/>
      <c r="T19" s="426"/>
      <c r="U19" s="426"/>
      <c r="V19" s="426"/>
      <c r="W19" s="426"/>
      <c r="X19" s="426"/>
      <c r="Y19" s="426"/>
      <c r="Z19" s="426"/>
      <c r="AA19" s="426"/>
      <c r="AB19" s="426"/>
      <c r="AC19" s="426"/>
      <c r="AD19" s="426"/>
      <c r="AE19" s="427"/>
    </row>
    <row r="20" spans="1:36" ht="32.1" customHeight="1" x14ac:dyDescent="0.25">
      <c r="A20" s="72" t="s">
        <v>26</v>
      </c>
      <c r="B20" s="429" t="s">
        <v>27</v>
      </c>
      <c r="C20" s="430"/>
      <c r="D20" s="430"/>
      <c r="E20" s="430"/>
      <c r="F20" s="430"/>
      <c r="G20" s="430"/>
      <c r="H20" s="430"/>
      <c r="I20" s="430"/>
      <c r="J20" s="430"/>
      <c r="K20" s="430"/>
      <c r="L20" s="430"/>
      <c r="M20" s="430"/>
      <c r="N20" s="430"/>
      <c r="O20" s="431"/>
      <c r="P20" s="425" t="s">
        <v>28</v>
      </c>
      <c r="Q20" s="426"/>
      <c r="R20" s="426"/>
      <c r="S20" s="426"/>
      <c r="T20" s="426"/>
      <c r="U20" s="426"/>
      <c r="V20" s="426"/>
      <c r="W20" s="426"/>
      <c r="X20" s="426"/>
      <c r="Y20" s="426"/>
      <c r="Z20" s="426"/>
      <c r="AA20" s="426"/>
      <c r="AB20" s="426"/>
      <c r="AC20" s="426"/>
      <c r="AD20" s="426"/>
      <c r="AE20" s="427"/>
    </row>
    <row r="21" spans="1:36" ht="32.1" customHeight="1" x14ac:dyDescent="0.25">
      <c r="A21" s="57"/>
      <c r="B21" s="80" t="s">
        <v>29</v>
      </c>
      <c r="C21" s="81" t="s">
        <v>8</v>
      </c>
      <c r="D21" s="81" t="s">
        <v>30</v>
      </c>
      <c r="E21" s="81" t="s">
        <v>31</v>
      </c>
      <c r="F21" s="81" t="s">
        <v>32</v>
      </c>
      <c r="G21" s="81" t="s">
        <v>33</v>
      </c>
      <c r="H21" s="81" t="s">
        <v>34</v>
      </c>
      <c r="I21" s="81" t="s">
        <v>35</v>
      </c>
      <c r="J21" s="81" t="s">
        <v>36</v>
      </c>
      <c r="K21" s="81" t="s">
        <v>37</v>
      </c>
      <c r="L21" s="81" t="s">
        <v>38</v>
      </c>
      <c r="M21" s="81" t="s">
        <v>39</v>
      </c>
      <c r="N21" s="81" t="s">
        <v>40</v>
      </c>
      <c r="O21" s="82" t="s">
        <v>41</v>
      </c>
      <c r="P21" s="103"/>
      <c r="Q21" s="72" t="s">
        <v>29</v>
      </c>
      <c r="R21" s="73" t="s">
        <v>8</v>
      </c>
      <c r="S21" s="73" t="s">
        <v>30</v>
      </c>
      <c r="T21" s="73" t="s">
        <v>31</v>
      </c>
      <c r="U21" s="73" t="s">
        <v>32</v>
      </c>
      <c r="V21" s="73" t="s">
        <v>33</v>
      </c>
      <c r="W21" s="73" t="s">
        <v>34</v>
      </c>
      <c r="X21" s="73" t="s">
        <v>35</v>
      </c>
      <c r="Y21" s="73" t="s">
        <v>36</v>
      </c>
      <c r="Z21" s="73" t="s">
        <v>37</v>
      </c>
      <c r="AA21" s="73" t="s">
        <v>38</v>
      </c>
      <c r="AB21" s="73" t="s">
        <v>39</v>
      </c>
      <c r="AC21" s="73" t="s">
        <v>40</v>
      </c>
      <c r="AD21" s="102" t="s">
        <v>42</v>
      </c>
      <c r="AE21" s="102" t="s">
        <v>43</v>
      </c>
    </row>
    <row r="22" spans="1:36" ht="32.1" customHeight="1" x14ac:dyDescent="0.25">
      <c r="A22" s="99" t="s">
        <v>44</v>
      </c>
      <c r="B22" s="254">
        <v>0</v>
      </c>
      <c r="C22" s="255">
        <v>32007000</v>
      </c>
      <c r="D22" s="255">
        <v>0</v>
      </c>
      <c r="E22" s="255">
        <v>0</v>
      </c>
      <c r="F22" s="255">
        <v>0</v>
      </c>
      <c r="G22" s="255">
        <v>18826842</v>
      </c>
      <c r="H22" s="255"/>
      <c r="I22" s="255"/>
      <c r="J22" s="255"/>
      <c r="K22" s="255"/>
      <c r="L22" s="255"/>
      <c r="M22" s="255"/>
      <c r="N22" s="255">
        <f>SUM(B22:M22)</f>
        <v>50833842</v>
      </c>
      <c r="O22" s="64"/>
      <c r="P22" s="99" t="s">
        <v>45</v>
      </c>
      <c r="Q22" s="260">
        <v>0</v>
      </c>
      <c r="R22" s="261">
        <v>377491666.66666663</v>
      </c>
      <c r="S22" s="261">
        <v>566237500</v>
      </c>
      <c r="T22" s="261">
        <v>188745833.33333331</v>
      </c>
      <c r="U22" s="261">
        <v>0</v>
      </c>
      <c r="V22" s="261"/>
      <c r="W22" s="261"/>
      <c r="X22" s="261"/>
      <c r="Y22" s="261"/>
      <c r="Z22" s="261"/>
      <c r="AA22" s="261"/>
      <c r="AB22" s="261"/>
      <c r="AC22" s="261">
        <f>SUM(Q22:AB22)</f>
        <v>1132475000</v>
      </c>
      <c r="AE22" s="74"/>
    </row>
    <row r="23" spans="1:36" ht="32.1" customHeight="1" x14ac:dyDescent="0.25">
      <c r="A23" s="100" t="s">
        <v>46</v>
      </c>
      <c r="B23" s="256"/>
      <c r="C23" s="257"/>
      <c r="D23" s="257"/>
      <c r="E23" s="257"/>
      <c r="F23" s="257"/>
      <c r="G23" s="257"/>
      <c r="H23" s="257"/>
      <c r="I23" s="257"/>
      <c r="J23" s="257"/>
      <c r="K23" s="257"/>
      <c r="L23" s="257"/>
      <c r="M23" s="257"/>
      <c r="N23" s="257">
        <f>SUM(B23:M23)</f>
        <v>0</v>
      </c>
      <c r="O23" s="66" t="str">
        <f>IFERROR(N23/(SUMIF(B23:M23,"&gt;0",B22:M22))," ")</f>
        <v xml:space="preserve"> </v>
      </c>
      <c r="P23" s="100" t="s">
        <v>47</v>
      </c>
      <c r="Q23" s="256">
        <v>0</v>
      </c>
      <c r="R23" s="257">
        <v>440771400</v>
      </c>
      <c r="S23" s="257">
        <v>102703825</v>
      </c>
      <c r="T23" s="257"/>
      <c r="U23" s="257"/>
      <c r="V23" s="257"/>
      <c r="W23" s="257"/>
      <c r="X23" s="257"/>
      <c r="Y23" s="257"/>
      <c r="Z23" s="257"/>
      <c r="AA23" s="257"/>
      <c r="AB23" s="257"/>
      <c r="AC23" s="257">
        <f>SUM(Q23:AB23)</f>
        <v>543475225</v>
      </c>
      <c r="AD23" s="62">
        <f>AC23/SUM(Q22:V22)</f>
        <v>0.4799004172277534</v>
      </c>
      <c r="AE23" s="65">
        <f>AC23/AC22</f>
        <v>0.4799004172277534</v>
      </c>
    </row>
    <row r="24" spans="1:36" ht="32.1" customHeight="1" x14ac:dyDescent="0.25">
      <c r="A24" s="100" t="s">
        <v>48</v>
      </c>
      <c r="B24" s="254">
        <v>0</v>
      </c>
      <c r="C24" s="255">
        <v>32007000</v>
      </c>
      <c r="D24" s="255">
        <v>0</v>
      </c>
      <c r="E24" s="255">
        <v>0</v>
      </c>
      <c r="F24" s="255">
        <v>0</v>
      </c>
      <c r="G24" s="255">
        <v>18826842</v>
      </c>
      <c r="H24" s="257"/>
      <c r="I24" s="257"/>
      <c r="J24" s="257"/>
      <c r="K24" s="257"/>
      <c r="L24" s="257"/>
      <c r="M24" s="257"/>
      <c r="N24" s="257">
        <f>SUM(B24:M24)</f>
        <v>50833842</v>
      </c>
      <c r="O24" s="63"/>
      <c r="P24" s="100" t="s">
        <v>44</v>
      </c>
      <c r="Q24" s="256"/>
      <c r="R24" s="257">
        <v>0</v>
      </c>
      <c r="S24" s="257">
        <v>377491666.66666663</v>
      </c>
      <c r="T24" s="257">
        <v>566237500</v>
      </c>
      <c r="U24" s="257">
        <v>188745833.33333331</v>
      </c>
      <c r="V24" s="257"/>
      <c r="W24" s="257"/>
      <c r="X24" s="257"/>
      <c r="Y24" s="257"/>
      <c r="Z24" s="257"/>
      <c r="AA24" s="257"/>
      <c r="AB24" s="257"/>
      <c r="AC24" s="257">
        <f>SUM(Q24:AB24)</f>
        <v>1132475000</v>
      </c>
      <c r="AD24" s="62"/>
      <c r="AE24" s="75"/>
    </row>
    <row r="25" spans="1:36" ht="32.1" customHeight="1" x14ac:dyDescent="0.25">
      <c r="A25" s="101" t="s">
        <v>49</v>
      </c>
      <c r="B25" s="258">
        <v>18816799</v>
      </c>
      <c r="C25" s="259">
        <v>14769044</v>
      </c>
      <c r="D25" s="259">
        <v>8000000</v>
      </c>
      <c r="E25" s="259"/>
      <c r="F25" s="259"/>
      <c r="G25" s="259"/>
      <c r="H25" s="259"/>
      <c r="I25" s="259"/>
      <c r="J25" s="259"/>
      <c r="K25" s="259"/>
      <c r="L25" s="259"/>
      <c r="M25" s="259"/>
      <c r="N25" s="259">
        <f>SUM(B25:M25)</f>
        <v>41585843</v>
      </c>
      <c r="O25" s="210">
        <f>IFERROR(N25/(SUMIF(B25:M25,"&gt;0",B24:M24))," ")</f>
        <v>1.2992733776986285</v>
      </c>
      <c r="P25" s="101" t="s">
        <v>49</v>
      </c>
      <c r="Q25" s="258">
        <v>0</v>
      </c>
      <c r="R25" s="259">
        <v>0</v>
      </c>
      <c r="S25" s="259">
        <v>32119719</v>
      </c>
      <c r="T25" s="259"/>
      <c r="U25" s="259"/>
      <c r="V25" s="259"/>
      <c r="W25" s="259"/>
      <c r="X25" s="259"/>
      <c r="Y25" s="259"/>
      <c r="Z25" s="259"/>
      <c r="AA25" s="259"/>
      <c r="AB25" s="259"/>
      <c r="AC25" s="259">
        <f>SUM(Q25:AB25)</f>
        <v>32119719</v>
      </c>
      <c r="AD25" s="83">
        <f>AC25/SUM(Q24:V24)</f>
        <v>2.8362408883198305E-2</v>
      </c>
      <c r="AE25" s="85">
        <f>AC25/AC24</f>
        <v>2.8362408883198305E-2</v>
      </c>
    </row>
    <row r="26" spans="1:36" customFormat="1" ht="16.5" customHeight="1" x14ac:dyDescent="0.25">
      <c r="AG26" s="2"/>
      <c r="AH26" s="2"/>
      <c r="AI26" s="2"/>
      <c r="AJ26" s="2"/>
    </row>
    <row r="27" spans="1:36" ht="33.950000000000003" customHeight="1" x14ac:dyDescent="0.25">
      <c r="A27" s="432" t="s">
        <v>50</v>
      </c>
      <c r="B27" s="433"/>
      <c r="C27" s="433"/>
      <c r="D27" s="433"/>
      <c r="E27" s="433"/>
      <c r="F27" s="433"/>
      <c r="G27" s="433"/>
      <c r="H27" s="433"/>
      <c r="I27" s="433"/>
      <c r="J27" s="433"/>
      <c r="K27" s="433"/>
      <c r="L27" s="433"/>
      <c r="M27" s="433"/>
      <c r="N27" s="433"/>
      <c r="O27" s="433"/>
      <c r="P27" s="433"/>
      <c r="Q27" s="433"/>
      <c r="R27" s="433"/>
      <c r="S27" s="433"/>
      <c r="T27" s="433"/>
      <c r="U27" s="433"/>
      <c r="V27" s="433"/>
      <c r="W27" s="433"/>
      <c r="X27" s="433"/>
      <c r="Y27" s="433"/>
      <c r="Z27" s="433"/>
      <c r="AA27" s="433"/>
      <c r="AB27" s="433"/>
      <c r="AC27" s="433"/>
      <c r="AD27" s="433"/>
      <c r="AE27" s="434"/>
    </row>
    <row r="28" spans="1:36" ht="15" customHeight="1" x14ac:dyDescent="0.25">
      <c r="A28" s="435" t="s">
        <v>51</v>
      </c>
      <c r="B28" s="436" t="s">
        <v>52</v>
      </c>
      <c r="C28" s="436"/>
      <c r="D28" s="436" t="s">
        <v>53</v>
      </c>
      <c r="E28" s="436"/>
      <c r="F28" s="436"/>
      <c r="G28" s="436"/>
      <c r="H28" s="436"/>
      <c r="I28" s="436"/>
      <c r="J28" s="436"/>
      <c r="K28" s="436"/>
      <c r="L28" s="436"/>
      <c r="M28" s="436"/>
      <c r="N28" s="436"/>
      <c r="O28" s="436"/>
      <c r="P28" s="436" t="s">
        <v>40</v>
      </c>
      <c r="Q28" s="436" t="s">
        <v>54</v>
      </c>
      <c r="R28" s="436"/>
      <c r="S28" s="436"/>
      <c r="T28" s="436"/>
      <c r="U28" s="436"/>
      <c r="V28" s="436"/>
      <c r="W28" s="436"/>
      <c r="X28" s="436"/>
      <c r="Y28" s="436" t="s">
        <v>55</v>
      </c>
      <c r="Z28" s="436"/>
      <c r="AA28" s="436"/>
      <c r="AB28" s="436"/>
      <c r="AC28" s="436"/>
      <c r="AD28" s="436"/>
      <c r="AE28" s="437"/>
    </row>
    <row r="29" spans="1:36" ht="27" customHeight="1" x14ac:dyDescent="0.25">
      <c r="A29" s="435"/>
      <c r="B29" s="436"/>
      <c r="C29" s="436"/>
      <c r="D29" s="68" t="s">
        <v>29</v>
      </c>
      <c r="E29" s="68" t="s">
        <v>8</v>
      </c>
      <c r="F29" s="68" t="s">
        <v>30</v>
      </c>
      <c r="G29" s="68" t="s">
        <v>31</v>
      </c>
      <c r="H29" s="68" t="s">
        <v>32</v>
      </c>
      <c r="I29" s="68" t="s">
        <v>33</v>
      </c>
      <c r="J29" s="68" t="s">
        <v>34</v>
      </c>
      <c r="K29" s="68" t="s">
        <v>35</v>
      </c>
      <c r="L29" s="68" t="s">
        <v>36</v>
      </c>
      <c r="M29" s="68" t="s">
        <v>37</v>
      </c>
      <c r="N29" s="68" t="s">
        <v>38</v>
      </c>
      <c r="O29" s="68" t="s">
        <v>39</v>
      </c>
      <c r="P29" s="436"/>
      <c r="Q29" s="436"/>
      <c r="R29" s="436"/>
      <c r="S29" s="436"/>
      <c r="T29" s="436"/>
      <c r="U29" s="436"/>
      <c r="V29" s="436"/>
      <c r="W29" s="436"/>
      <c r="X29" s="436"/>
      <c r="Y29" s="436"/>
      <c r="Z29" s="436"/>
      <c r="AA29" s="436"/>
      <c r="AB29" s="436"/>
      <c r="AC29" s="436"/>
      <c r="AD29" s="436"/>
      <c r="AE29" s="437"/>
    </row>
    <row r="30" spans="1:36" ht="111" customHeight="1" x14ac:dyDescent="0.25">
      <c r="A30" s="107" t="str">
        <f>C17</f>
        <v>Diseñar e implementar una (1) estrategia para el desarrollo de capacidades socioemocionales y técnicas de las mujeres en toda su diversidad para su emprendimiento y empleabilidad.</v>
      </c>
      <c r="B30" s="438"/>
      <c r="C30" s="438"/>
      <c r="D30" s="71"/>
      <c r="E30" s="71"/>
      <c r="F30" s="71"/>
      <c r="G30" s="71"/>
      <c r="H30" s="71"/>
      <c r="I30" s="71"/>
      <c r="J30" s="71"/>
      <c r="K30" s="71"/>
      <c r="L30" s="71"/>
      <c r="M30" s="71"/>
      <c r="N30" s="71"/>
      <c r="O30" s="71"/>
      <c r="P30" s="77">
        <f>SUM(D30:O30)</f>
        <v>0</v>
      </c>
      <c r="Q30" s="493" t="s">
        <v>56</v>
      </c>
      <c r="R30" s="493"/>
      <c r="S30" s="493"/>
      <c r="T30" s="493"/>
      <c r="U30" s="493"/>
      <c r="V30" s="493"/>
      <c r="W30" s="493"/>
      <c r="X30" s="493"/>
      <c r="Y30" s="494" t="s">
        <v>463</v>
      </c>
      <c r="Z30" s="495"/>
      <c r="AA30" s="495"/>
      <c r="AB30" s="495"/>
      <c r="AC30" s="495"/>
      <c r="AD30" s="495"/>
      <c r="AE30" s="496"/>
    </row>
    <row r="31" spans="1:36" ht="12" customHeight="1" x14ac:dyDescent="0.25">
      <c r="A31" s="86"/>
      <c r="B31" s="87"/>
      <c r="C31" s="87"/>
      <c r="D31" s="9"/>
      <c r="E31" s="9"/>
      <c r="F31" s="9"/>
      <c r="G31" s="9"/>
      <c r="H31" s="9"/>
      <c r="I31" s="9"/>
      <c r="J31" s="9"/>
      <c r="K31" s="9"/>
      <c r="L31" s="9"/>
      <c r="M31" s="9"/>
      <c r="N31" s="9"/>
      <c r="O31" s="9"/>
      <c r="P31" s="88"/>
      <c r="Q31" s="89"/>
      <c r="R31" s="89"/>
      <c r="S31" s="89"/>
      <c r="T31" s="89"/>
      <c r="U31" s="89"/>
      <c r="V31" s="89"/>
      <c r="W31" s="89"/>
      <c r="X31" s="89"/>
      <c r="Y31" s="89"/>
      <c r="Z31" s="89"/>
      <c r="AA31" s="89"/>
      <c r="AB31" s="89"/>
      <c r="AC31" s="89"/>
      <c r="AD31" s="89"/>
      <c r="AE31" s="90"/>
    </row>
    <row r="32" spans="1:36" ht="45" customHeight="1" x14ac:dyDescent="0.25">
      <c r="A32" s="384" t="s">
        <v>57</v>
      </c>
      <c r="B32" s="385"/>
      <c r="C32" s="385"/>
      <c r="D32" s="385"/>
      <c r="E32" s="385"/>
      <c r="F32" s="385"/>
      <c r="G32" s="385"/>
      <c r="H32" s="385"/>
      <c r="I32" s="385"/>
      <c r="J32" s="385"/>
      <c r="K32" s="385"/>
      <c r="L32" s="385"/>
      <c r="M32" s="385"/>
      <c r="N32" s="385"/>
      <c r="O32" s="385"/>
      <c r="P32" s="385"/>
      <c r="Q32" s="385"/>
      <c r="R32" s="385"/>
      <c r="S32" s="385"/>
      <c r="T32" s="385"/>
      <c r="U32" s="385"/>
      <c r="V32" s="385"/>
      <c r="W32" s="385"/>
      <c r="X32" s="385"/>
      <c r="Y32" s="385"/>
      <c r="Z32" s="385"/>
      <c r="AA32" s="385"/>
      <c r="AB32" s="385"/>
      <c r="AC32" s="385"/>
      <c r="AD32" s="385"/>
      <c r="AE32" s="386"/>
    </row>
    <row r="33" spans="1:40" ht="23.1" customHeight="1" x14ac:dyDescent="0.25">
      <c r="A33" s="435" t="s">
        <v>58</v>
      </c>
      <c r="B33" s="436" t="s">
        <v>59</v>
      </c>
      <c r="C33" s="436" t="s">
        <v>52</v>
      </c>
      <c r="D33" s="436" t="s">
        <v>60</v>
      </c>
      <c r="E33" s="436"/>
      <c r="F33" s="436"/>
      <c r="G33" s="436"/>
      <c r="H33" s="436"/>
      <c r="I33" s="436"/>
      <c r="J33" s="436"/>
      <c r="K33" s="436"/>
      <c r="L33" s="436"/>
      <c r="M33" s="436"/>
      <c r="N33" s="436"/>
      <c r="O33" s="436"/>
      <c r="P33" s="436"/>
      <c r="Q33" s="436" t="s">
        <v>61</v>
      </c>
      <c r="R33" s="436"/>
      <c r="S33" s="436"/>
      <c r="T33" s="436"/>
      <c r="U33" s="436"/>
      <c r="V33" s="436"/>
      <c r="W33" s="436"/>
      <c r="X33" s="436"/>
      <c r="Y33" s="436"/>
      <c r="Z33" s="436"/>
      <c r="AA33" s="436"/>
      <c r="AB33" s="436"/>
      <c r="AC33" s="436"/>
      <c r="AD33" s="436"/>
      <c r="AE33" s="437"/>
      <c r="AF33" s="21"/>
      <c r="AG33" s="21"/>
      <c r="AH33" s="21"/>
      <c r="AI33" s="21"/>
      <c r="AJ33" s="21"/>
      <c r="AK33" s="21"/>
      <c r="AL33" s="21"/>
      <c r="AM33" s="21"/>
      <c r="AN33" s="21"/>
    </row>
    <row r="34" spans="1:40" ht="27" customHeight="1" x14ac:dyDescent="0.25">
      <c r="A34" s="497"/>
      <c r="B34" s="498"/>
      <c r="C34" s="499"/>
      <c r="D34" s="288" t="s">
        <v>29</v>
      </c>
      <c r="E34" s="288" t="s">
        <v>8</v>
      </c>
      <c r="F34" s="288" t="s">
        <v>30</v>
      </c>
      <c r="G34" s="288" t="s">
        <v>31</v>
      </c>
      <c r="H34" s="288" t="s">
        <v>32</v>
      </c>
      <c r="I34" s="288" t="s">
        <v>33</v>
      </c>
      <c r="J34" s="288" t="s">
        <v>34</v>
      </c>
      <c r="K34" s="288" t="s">
        <v>35</v>
      </c>
      <c r="L34" s="288" t="s">
        <v>36</v>
      </c>
      <c r="M34" s="288" t="s">
        <v>37</v>
      </c>
      <c r="N34" s="288" t="s">
        <v>38</v>
      </c>
      <c r="O34" s="288" t="s">
        <v>39</v>
      </c>
      <c r="P34" s="288" t="s">
        <v>40</v>
      </c>
      <c r="Q34" s="500" t="s">
        <v>62</v>
      </c>
      <c r="R34" s="501"/>
      <c r="S34" s="501"/>
      <c r="T34" s="502"/>
      <c r="U34" s="498" t="s">
        <v>63</v>
      </c>
      <c r="V34" s="498"/>
      <c r="W34" s="498"/>
      <c r="X34" s="498"/>
      <c r="Y34" s="498" t="s">
        <v>64</v>
      </c>
      <c r="Z34" s="498"/>
      <c r="AA34" s="498"/>
      <c r="AB34" s="498"/>
      <c r="AC34" s="498" t="s">
        <v>65</v>
      </c>
      <c r="AD34" s="498"/>
      <c r="AE34" s="503"/>
      <c r="AF34" s="21"/>
      <c r="AG34" s="2" t="s">
        <v>66</v>
      </c>
      <c r="AH34" s="2" t="s">
        <v>67</v>
      </c>
      <c r="AI34" s="356" t="s">
        <v>609</v>
      </c>
      <c r="AJ34" s="21"/>
      <c r="AK34" s="21"/>
      <c r="AL34" s="21"/>
      <c r="AM34" s="21"/>
      <c r="AN34" s="21"/>
    </row>
    <row r="35" spans="1:40" ht="198.95" customHeight="1" x14ac:dyDescent="0.25">
      <c r="A35" s="516" t="s">
        <v>95</v>
      </c>
      <c r="B35" s="518">
        <f>B41+B43</f>
        <v>0.35</v>
      </c>
      <c r="C35" s="280" t="s">
        <v>68</v>
      </c>
      <c r="D35" s="281">
        <f>D65</f>
        <v>0</v>
      </c>
      <c r="E35" s="281">
        <f t="shared" ref="E35:I35" si="0">E65</f>
        <v>2.8571428571428576E-3</v>
      </c>
      <c r="F35" s="281">
        <f t="shared" si="0"/>
        <v>3.7142857142857151E-2</v>
      </c>
      <c r="G35" s="281">
        <f t="shared" si="0"/>
        <v>8.2857142857142879E-2</v>
      </c>
      <c r="H35" s="281">
        <f t="shared" si="0"/>
        <v>7.7142857142857152E-2</v>
      </c>
      <c r="I35" s="281">
        <f t="shared" si="0"/>
        <v>0</v>
      </c>
      <c r="J35" s="281"/>
      <c r="K35" s="281"/>
      <c r="L35" s="281"/>
      <c r="M35" s="281"/>
      <c r="N35" s="281"/>
      <c r="O35" s="281"/>
      <c r="P35" s="282">
        <f>SUM(D35:O35)</f>
        <v>0.20000000000000004</v>
      </c>
      <c r="Q35" s="520" t="s">
        <v>96</v>
      </c>
      <c r="R35" s="521"/>
      <c r="S35" s="521"/>
      <c r="T35" s="522"/>
      <c r="U35" s="526" t="s">
        <v>598</v>
      </c>
      <c r="V35" s="527"/>
      <c r="W35" s="527"/>
      <c r="X35" s="528"/>
      <c r="Y35" s="532" t="s">
        <v>97</v>
      </c>
      <c r="Z35" s="527"/>
      <c r="AA35" s="527"/>
      <c r="AB35" s="528"/>
      <c r="AC35" s="504" t="s">
        <v>98</v>
      </c>
      <c r="AD35" s="505"/>
      <c r="AE35" s="506"/>
      <c r="AF35" s="21"/>
      <c r="AG35" s="21"/>
      <c r="AH35" s="320" t="s">
        <v>99</v>
      </c>
      <c r="AI35" s="320" t="s">
        <v>611</v>
      </c>
      <c r="AJ35" s="21"/>
      <c r="AK35" s="21"/>
      <c r="AL35" s="21"/>
      <c r="AM35" s="21"/>
      <c r="AN35" s="21"/>
    </row>
    <row r="36" spans="1:40" ht="198.95" customHeight="1" x14ac:dyDescent="0.25">
      <c r="A36" s="517"/>
      <c r="B36" s="519"/>
      <c r="C36" s="23" t="s">
        <v>70</v>
      </c>
      <c r="D36" s="223">
        <f>D62</f>
        <v>0</v>
      </c>
      <c r="E36" s="223">
        <f t="shared" ref="E36:I36" si="1">E62</f>
        <v>1.4285714285714288E-3</v>
      </c>
      <c r="F36" s="223">
        <f t="shared" si="1"/>
        <v>4.0000000000000008E-2</v>
      </c>
      <c r="G36" s="223">
        <f t="shared" si="1"/>
        <v>0</v>
      </c>
      <c r="H36" s="223">
        <f t="shared" si="1"/>
        <v>0</v>
      </c>
      <c r="I36" s="223">
        <f t="shared" si="1"/>
        <v>0</v>
      </c>
      <c r="J36" s="185"/>
      <c r="K36" s="185"/>
      <c r="L36" s="185"/>
      <c r="M36" s="185"/>
      <c r="N36" s="185"/>
      <c r="O36" s="185"/>
      <c r="P36" s="185">
        <f>SUM(D36:O36)</f>
        <v>4.142857142857144E-2</v>
      </c>
      <c r="Q36" s="523"/>
      <c r="R36" s="524"/>
      <c r="S36" s="524"/>
      <c r="T36" s="525"/>
      <c r="U36" s="529"/>
      <c r="V36" s="530"/>
      <c r="W36" s="530"/>
      <c r="X36" s="531"/>
      <c r="Y36" s="529"/>
      <c r="Z36" s="530"/>
      <c r="AA36" s="530"/>
      <c r="AB36" s="531"/>
      <c r="AC36" s="507"/>
      <c r="AD36" s="508"/>
      <c r="AE36" s="509"/>
      <c r="AF36" s="21"/>
      <c r="AG36" s="21"/>
      <c r="AH36" s="319">
        <f>LEN(AH35)</f>
        <v>283</v>
      </c>
      <c r="AI36" s="319">
        <f>LEN(AI35)</f>
        <v>293</v>
      </c>
      <c r="AJ36" s="21"/>
      <c r="AK36" s="21"/>
      <c r="AL36" s="21"/>
      <c r="AM36" s="21"/>
      <c r="AN36" s="21"/>
    </row>
    <row r="37" spans="1:40" customFormat="1" ht="17.25" customHeight="1" x14ac:dyDescent="0.25">
      <c r="A37" s="283"/>
      <c r="AE37" s="284"/>
      <c r="AG37" s="2"/>
      <c r="AH37" s="2"/>
      <c r="AI37" s="2"/>
      <c r="AJ37" s="2"/>
    </row>
    <row r="38" spans="1:40" ht="45" customHeight="1" x14ac:dyDescent="0.25">
      <c r="A38" s="510" t="s">
        <v>71</v>
      </c>
      <c r="B38" s="385"/>
      <c r="C38" s="385"/>
      <c r="D38" s="385"/>
      <c r="E38" s="385"/>
      <c r="F38" s="385"/>
      <c r="G38" s="385"/>
      <c r="H38" s="385"/>
      <c r="I38" s="385"/>
      <c r="J38" s="385"/>
      <c r="K38" s="385"/>
      <c r="L38" s="385"/>
      <c r="M38" s="385"/>
      <c r="N38" s="385"/>
      <c r="O38" s="385"/>
      <c r="P38" s="385"/>
      <c r="Q38" s="385"/>
      <c r="R38" s="385"/>
      <c r="S38" s="385"/>
      <c r="T38" s="385"/>
      <c r="U38" s="385"/>
      <c r="V38" s="385"/>
      <c r="W38" s="385"/>
      <c r="X38" s="385"/>
      <c r="Y38" s="385"/>
      <c r="Z38" s="385"/>
      <c r="AA38" s="385"/>
      <c r="AB38" s="385"/>
      <c r="AC38" s="385"/>
      <c r="AD38" s="385"/>
      <c r="AE38" s="511"/>
      <c r="AF38" s="21"/>
      <c r="AG38" s="21"/>
      <c r="AH38" s="21"/>
      <c r="AI38" s="21"/>
      <c r="AJ38" s="21"/>
      <c r="AK38" s="21"/>
      <c r="AL38" s="21"/>
      <c r="AM38" s="21"/>
      <c r="AN38" s="21"/>
    </row>
    <row r="39" spans="1:40" ht="26.1" customHeight="1" x14ac:dyDescent="0.25">
      <c r="A39" s="512" t="s">
        <v>72</v>
      </c>
      <c r="B39" s="451" t="s">
        <v>73</v>
      </c>
      <c r="C39" s="452" t="s">
        <v>74</v>
      </c>
      <c r="D39" s="454" t="s">
        <v>75</v>
      </c>
      <c r="E39" s="455"/>
      <c r="F39" s="455"/>
      <c r="G39" s="455"/>
      <c r="H39" s="455"/>
      <c r="I39" s="455"/>
      <c r="J39" s="455"/>
      <c r="K39" s="455"/>
      <c r="L39" s="455"/>
      <c r="M39" s="455"/>
      <c r="N39" s="455"/>
      <c r="O39" s="455"/>
      <c r="P39" s="456"/>
      <c r="Q39" s="451" t="s">
        <v>100</v>
      </c>
      <c r="R39" s="451"/>
      <c r="S39" s="451"/>
      <c r="T39" s="451"/>
      <c r="U39" s="451"/>
      <c r="V39" s="451"/>
      <c r="W39" s="451"/>
      <c r="X39" s="451"/>
      <c r="Y39" s="451"/>
      <c r="Z39" s="451"/>
      <c r="AA39" s="451"/>
      <c r="AB39" s="451"/>
      <c r="AC39" s="451"/>
      <c r="AD39" s="451"/>
      <c r="AE39" s="514"/>
      <c r="AF39" s="21"/>
      <c r="AG39" s="21"/>
      <c r="AH39" s="21"/>
      <c r="AI39" s="21"/>
      <c r="AJ39" s="21"/>
      <c r="AK39" s="21"/>
      <c r="AL39" s="21"/>
      <c r="AM39" s="21"/>
      <c r="AN39" s="21"/>
    </row>
    <row r="40" spans="1:40" ht="26.1" customHeight="1" x14ac:dyDescent="0.25">
      <c r="A40" s="513"/>
      <c r="B40" s="436"/>
      <c r="C40" s="453"/>
      <c r="D40" s="68" t="s">
        <v>76</v>
      </c>
      <c r="E40" s="68" t="s">
        <v>77</v>
      </c>
      <c r="F40" s="68" t="s">
        <v>78</v>
      </c>
      <c r="G40" s="68" t="s">
        <v>79</v>
      </c>
      <c r="H40" s="68" t="s">
        <v>80</v>
      </c>
      <c r="I40" s="68" t="s">
        <v>81</v>
      </c>
      <c r="J40" s="68" t="s">
        <v>82</v>
      </c>
      <c r="K40" s="68" t="s">
        <v>83</v>
      </c>
      <c r="L40" s="68" t="s">
        <v>84</v>
      </c>
      <c r="M40" s="68" t="s">
        <v>85</v>
      </c>
      <c r="N40" s="68" t="s">
        <v>86</v>
      </c>
      <c r="O40" s="68" t="s">
        <v>87</v>
      </c>
      <c r="P40" s="68" t="s">
        <v>88</v>
      </c>
      <c r="Q40" s="443" t="s">
        <v>101</v>
      </c>
      <c r="R40" s="444"/>
      <c r="S40" s="444"/>
      <c r="T40" s="444"/>
      <c r="U40" s="444"/>
      <c r="V40" s="444"/>
      <c r="W40" s="444"/>
      <c r="X40" s="445"/>
      <c r="Y40" s="500" t="s">
        <v>89</v>
      </c>
      <c r="Z40" s="501"/>
      <c r="AA40" s="501"/>
      <c r="AB40" s="501"/>
      <c r="AC40" s="501"/>
      <c r="AD40" s="501"/>
      <c r="AE40" s="515"/>
      <c r="AF40" s="24"/>
      <c r="AG40" s="24"/>
      <c r="AH40" s="24"/>
      <c r="AI40" s="24"/>
      <c r="AJ40" s="24"/>
      <c r="AK40" s="24"/>
      <c r="AL40" s="24"/>
      <c r="AM40" s="24"/>
      <c r="AN40" s="24"/>
    </row>
    <row r="41" spans="1:40" ht="60" customHeight="1" x14ac:dyDescent="0.25">
      <c r="A41" s="539" t="s">
        <v>102</v>
      </c>
      <c r="B41" s="540">
        <v>0.25</v>
      </c>
      <c r="C41" s="28" t="s">
        <v>68</v>
      </c>
      <c r="D41" s="29">
        <v>0</v>
      </c>
      <c r="E41" s="29">
        <v>0.02</v>
      </c>
      <c r="F41" s="29">
        <v>0.14000000000000001</v>
      </c>
      <c r="G41" s="29">
        <v>0.42</v>
      </c>
      <c r="H41" s="29">
        <v>0.42</v>
      </c>
      <c r="I41" s="29">
        <v>0</v>
      </c>
      <c r="J41" s="29"/>
      <c r="K41" s="29"/>
      <c r="L41" s="29"/>
      <c r="M41" s="29"/>
      <c r="N41" s="29"/>
      <c r="O41" s="29"/>
      <c r="P41" s="78">
        <f t="shared" ref="P41:P44" si="2">SUM(D41:O41)</f>
        <v>1</v>
      </c>
      <c r="Q41" s="541" t="s">
        <v>599</v>
      </c>
      <c r="R41" s="542"/>
      <c r="S41" s="542"/>
      <c r="T41" s="542"/>
      <c r="U41" s="542"/>
      <c r="V41" s="542"/>
      <c r="W41" s="542"/>
      <c r="X41" s="542"/>
      <c r="Y41" s="533" t="s">
        <v>103</v>
      </c>
      <c r="Z41" s="533"/>
      <c r="AA41" s="533"/>
      <c r="AB41" s="533"/>
      <c r="AC41" s="533"/>
      <c r="AD41" s="533"/>
      <c r="AE41" s="533"/>
      <c r="AF41" s="25"/>
      <c r="AG41" s="25"/>
      <c r="AH41" s="25"/>
      <c r="AI41" s="25"/>
      <c r="AJ41" s="25"/>
      <c r="AK41" s="25"/>
      <c r="AL41" s="25"/>
      <c r="AM41" s="25"/>
      <c r="AN41" s="25"/>
    </row>
    <row r="42" spans="1:40" ht="60" customHeight="1" x14ac:dyDescent="0.25">
      <c r="A42" s="539"/>
      <c r="B42" s="540"/>
      <c r="C42" s="26" t="s">
        <v>70</v>
      </c>
      <c r="D42" s="27">
        <v>0</v>
      </c>
      <c r="E42" s="27">
        <v>0.01</v>
      </c>
      <c r="F42" s="27">
        <v>0.16</v>
      </c>
      <c r="G42" s="27"/>
      <c r="H42" s="27"/>
      <c r="I42" s="27"/>
      <c r="J42" s="27"/>
      <c r="K42" s="27"/>
      <c r="L42" s="27"/>
      <c r="M42" s="27"/>
      <c r="N42" s="27"/>
      <c r="O42" s="27"/>
      <c r="P42" s="78">
        <f t="shared" si="2"/>
        <v>0.17</v>
      </c>
      <c r="Q42" s="543"/>
      <c r="R42" s="544"/>
      <c r="S42" s="544"/>
      <c r="T42" s="544"/>
      <c r="U42" s="544"/>
      <c r="V42" s="544"/>
      <c r="W42" s="544"/>
      <c r="X42" s="544"/>
      <c r="Y42" s="534"/>
      <c r="Z42" s="534"/>
      <c r="AA42" s="534"/>
      <c r="AB42" s="534"/>
      <c r="AC42" s="534"/>
      <c r="AD42" s="534"/>
      <c r="AE42" s="534"/>
    </row>
    <row r="43" spans="1:40" ht="60" customHeight="1" x14ac:dyDescent="0.25">
      <c r="A43" s="539" t="s">
        <v>104</v>
      </c>
      <c r="B43" s="540">
        <v>0.1</v>
      </c>
      <c r="C43" s="28" t="s">
        <v>68</v>
      </c>
      <c r="D43" s="29">
        <v>0</v>
      </c>
      <c r="E43" s="29">
        <v>0</v>
      </c>
      <c r="F43" s="29">
        <v>0.3</v>
      </c>
      <c r="G43" s="29">
        <v>0.4</v>
      </c>
      <c r="H43" s="29">
        <v>0.3</v>
      </c>
      <c r="I43" s="29">
        <v>0</v>
      </c>
      <c r="J43" s="29"/>
      <c r="K43" s="29"/>
      <c r="L43" s="29"/>
      <c r="M43" s="29"/>
      <c r="N43" s="29"/>
      <c r="O43" s="29"/>
      <c r="P43" s="78">
        <f t="shared" si="2"/>
        <v>1</v>
      </c>
      <c r="Q43" s="547" t="s">
        <v>600</v>
      </c>
      <c r="R43" s="548"/>
      <c r="S43" s="548"/>
      <c r="T43" s="548"/>
      <c r="U43" s="548"/>
      <c r="V43" s="548"/>
      <c r="W43" s="548"/>
      <c r="X43" s="548"/>
      <c r="Y43" s="533" t="s">
        <v>105</v>
      </c>
      <c r="Z43" s="533"/>
      <c r="AA43" s="533"/>
      <c r="AB43" s="533"/>
      <c r="AC43" s="533"/>
      <c r="AD43" s="533"/>
      <c r="AE43" s="533"/>
      <c r="AH43" s="320" t="s">
        <v>106</v>
      </c>
      <c r="AI43" s="357" t="s">
        <v>612</v>
      </c>
    </row>
    <row r="44" spans="1:40" ht="60" customHeight="1" x14ac:dyDescent="0.25">
      <c r="A44" s="545"/>
      <c r="B44" s="546"/>
      <c r="C44" s="285" t="s">
        <v>70</v>
      </c>
      <c r="D44" s="286">
        <v>0</v>
      </c>
      <c r="E44" s="286">
        <v>0</v>
      </c>
      <c r="F44" s="286">
        <v>0.3</v>
      </c>
      <c r="G44" s="286"/>
      <c r="H44" s="286"/>
      <c r="I44" s="286"/>
      <c r="J44" s="286"/>
      <c r="K44" s="286"/>
      <c r="L44" s="286"/>
      <c r="M44" s="286"/>
      <c r="N44" s="286"/>
      <c r="O44" s="286"/>
      <c r="P44" s="287">
        <f t="shared" si="2"/>
        <v>0.3</v>
      </c>
      <c r="Q44" s="549"/>
      <c r="R44" s="550"/>
      <c r="S44" s="550"/>
      <c r="T44" s="550"/>
      <c r="U44" s="550"/>
      <c r="V44" s="550"/>
      <c r="W44" s="550"/>
      <c r="X44" s="550"/>
      <c r="Y44" s="533"/>
      <c r="Z44" s="533"/>
      <c r="AA44" s="533"/>
      <c r="AB44" s="533"/>
      <c r="AC44" s="533"/>
      <c r="AD44" s="533"/>
      <c r="AE44" s="533"/>
      <c r="AH44" s="319">
        <f>LEN(AH43)</f>
        <v>294</v>
      </c>
      <c r="AI44" s="319">
        <f>LEN(AI43)</f>
        <v>295</v>
      </c>
    </row>
    <row r="45" spans="1:40" ht="15" customHeight="1" x14ac:dyDescent="0.25">
      <c r="A45" s="2" t="s">
        <v>92</v>
      </c>
    </row>
    <row r="46" spans="1:40" x14ac:dyDescent="0.25">
      <c r="A46" s="184"/>
      <c r="B46" s="184"/>
      <c r="C46" s="535"/>
      <c r="D46" s="536"/>
      <c r="E46" s="536"/>
      <c r="F46" s="536"/>
      <c r="G46" s="536"/>
      <c r="H46" s="536"/>
      <c r="I46" s="536"/>
      <c r="J46" s="536"/>
      <c r="K46" s="536"/>
      <c r="L46" s="536"/>
      <c r="M46" s="536"/>
      <c r="N46" s="536"/>
      <c r="O46" s="536"/>
      <c r="P46" s="536"/>
    </row>
    <row r="48" spans="1:40" hidden="1" x14ac:dyDescent="0.25"/>
    <row r="49" spans="1:16" hidden="1" x14ac:dyDescent="0.25">
      <c r="A49" s="537" t="s">
        <v>72</v>
      </c>
      <c r="B49" s="537" t="s">
        <v>73</v>
      </c>
      <c r="C49" s="552" t="s">
        <v>75</v>
      </c>
      <c r="D49" s="553"/>
      <c r="E49" s="553"/>
      <c r="F49" s="553"/>
      <c r="G49" s="553"/>
      <c r="H49" s="553"/>
      <c r="I49" s="553"/>
      <c r="J49" s="553"/>
      <c r="K49" s="553"/>
      <c r="L49" s="553"/>
      <c r="M49" s="553"/>
      <c r="N49" s="553"/>
      <c r="O49" s="553"/>
      <c r="P49" s="554"/>
    </row>
    <row r="50" spans="1:16" ht="21" hidden="1" x14ac:dyDescent="0.25">
      <c r="A50" s="538"/>
      <c r="B50" s="538"/>
      <c r="C50" s="129" t="s">
        <v>74</v>
      </c>
      <c r="D50" s="129" t="s">
        <v>76</v>
      </c>
      <c r="E50" s="129" t="s">
        <v>77</v>
      </c>
      <c r="F50" s="129" t="s">
        <v>78</v>
      </c>
      <c r="G50" s="129" t="s">
        <v>79</v>
      </c>
      <c r="H50" s="129" t="s">
        <v>80</v>
      </c>
      <c r="I50" s="129" t="s">
        <v>81</v>
      </c>
      <c r="J50" s="129" t="s">
        <v>82</v>
      </c>
      <c r="K50" s="129" t="s">
        <v>83</v>
      </c>
      <c r="L50" s="129" t="s">
        <v>84</v>
      </c>
      <c r="M50" s="129" t="s">
        <v>85</v>
      </c>
      <c r="N50" s="129" t="s">
        <v>86</v>
      </c>
      <c r="O50" s="129" t="s">
        <v>87</v>
      </c>
      <c r="P50" s="129" t="s">
        <v>88</v>
      </c>
    </row>
    <row r="51" spans="1:16" hidden="1" x14ac:dyDescent="0.25">
      <c r="A51" s="551" t="str">
        <f>A41</f>
        <v>5. Implementar la ruta de divulgación y orientación para la formación y oferta de empleo y emprendimiento de mujeres diseñada en el marco de la estrategia de emprendimiento y empleabilidad.</v>
      </c>
      <c r="B51" s="551">
        <v>0.25</v>
      </c>
      <c r="C51" s="130" t="s">
        <v>68</v>
      </c>
      <c r="D51" s="132">
        <f>D41*$B$41/$P$41</f>
        <v>0</v>
      </c>
      <c r="E51" s="132">
        <f t="shared" ref="E51:I51" si="3">E41*$B$41/$P$41</f>
        <v>5.0000000000000001E-3</v>
      </c>
      <c r="F51" s="132">
        <f t="shared" si="3"/>
        <v>3.5000000000000003E-2</v>
      </c>
      <c r="G51" s="132">
        <f t="shared" si="3"/>
        <v>0.105</v>
      </c>
      <c r="H51" s="132">
        <f t="shared" si="3"/>
        <v>0.105</v>
      </c>
      <c r="I51" s="132">
        <f t="shared" si="3"/>
        <v>0</v>
      </c>
      <c r="J51" s="132"/>
      <c r="K51" s="132"/>
      <c r="L51" s="132"/>
      <c r="M51" s="132"/>
      <c r="N51" s="132"/>
      <c r="O51" s="132"/>
      <c r="P51" s="133">
        <f t="shared" ref="P51:P60" si="4">SUM(D51:O51)</f>
        <v>0.25</v>
      </c>
    </row>
    <row r="52" spans="1:16" hidden="1" x14ac:dyDescent="0.25">
      <c r="A52" s="538"/>
      <c r="B52" s="538"/>
      <c r="C52" s="134" t="s">
        <v>70</v>
      </c>
      <c r="D52" s="135">
        <f>D42*$B$41/$P$41</f>
        <v>0</v>
      </c>
      <c r="E52" s="135">
        <f t="shared" ref="E52:I52" si="5">E42*$B$41/$P$41</f>
        <v>2.5000000000000001E-3</v>
      </c>
      <c r="F52" s="135">
        <f t="shared" si="5"/>
        <v>0.04</v>
      </c>
      <c r="G52" s="135">
        <f t="shared" si="5"/>
        <v>0</v>
      </c>
      <c r="H52" s="135">
        <f t="shared" si="5"/>
        <v>0</v>
      </c>
      <c r="I52" s="135">
        <f t="shared" si="5"/>
        <v>0</v>
      </c>
      <c r="J52" s="135"/>
      <c r="K52" s="135"/>
      <c r="L52" s="135"/>
      <c r="M52" s="135"/>
      <c r="N52" s="135"/>
      <c r="O52" s="135"/>
      <c r="P52" s="136">
        <f t="shared" si="4"/>
        <v>4.2500000000000003E-2</v>
      </c>
    </row>
    <row r="53" spans="1:16" hidden="1" x14ac:dyDescent="0.25">
      <c r="A53" s="551" t="str">
        <f>+A43</f>
        <v xml:space="preserve">6. Promover acciones y alianzas que contribuyan a la generación de ingresos y empleo para las mujeres, en el marco de la estrategia de emprendimiento y empleabilidad. </v>
      </c>
      <c r="B53" s="551">
        <f>B43</f>
        <v>0.1</v>
      </c>
      <c r="C53" s="130" t="s">
        <v>68</v>
      </c>
      <c r="D53" s="131">
        <f>D43*$B$43/$P$43</f>
        <v>0</v>
      </c>
      <c r="E53" s="131">
        <f t="shared" ref="E53:I53" si="6">E43*$B$43/$P$43</f>
        <v>0</v>
      </c>
      <c r="F53" s="131">
        <f t="shared" si="6"/>
        <v>0.03</v>
      </c>
      <c r="G53" s="131">
        <f t="shared" si="6"/>
        <v>4.0000000000000008E-2</v>
      </c>
      <c r="H53" s="131">
        <f t="shared" si="6"/>
        <v>0.03</v>
      </c>
      <c r="I53" s="131">
        <f t="shared" si="6"/>
        <v>0</v>
      </c>
      <c r="J53" s="132"/>
      <c r="K53" s="132"/>
      <c r="L53" s="132"/>
      <c r="M53" s="132"/>
      <c r="N53" s="132"/>
      <c r="O53" s="132"/>
      <c r="P53" s="133">
        <f t="shared" si="4"/>
        <v>0.1</v>
      </c>
    </row>
    <row r="54" spans="1:16" hidden="1" x14ac:dyDescent="0.25">
      <c r="A54" s="538"/>
      <c r="B54" s="538"/>
      <c r="C54" s="134" t="s">
        <v>70</v>
      </c>
      <c r="D54" s="135">
        <f>D44*$B$43/$P$43</f>
        <v>0</v>
      </c>
      <c r="E54" s="135">
        <f t="shared" ref="E54:I54" si="7">E44*$B$43/$P$43</f>
        <v>0</v>
      </c>
      <c r="F54" s="135">
        <f t="shared" si="7"/>
        <v>0.03</v>
      </c>
      <c r="G54" s="135">
        <f t="shared" si="7"/>
        <v>0</v>
      </c>
      <c r="H54" s="135">
        <f t="shared" si="7"/>
        <v>0</v>
      </c>
      <c r="I54" s="135">
        <f t="shared" si="7"/>
        <v>0</v>
      </c>
      <c r="J54" s="135"/>
      <c r="K54" s="135"/>
      <c r="L54" s="135"/>
      <c r="M54" s="135"/>
      <c r="N54" s="135"/>
      <c r="O54" s="135"/>
      <c r="P54" s="136">
        <f t="shared" si="4"/>
        <v>0.03</v>
      </c>
    </row>
    <row r="55" spans="1:16" hidden="1" x14ac:dyDescent="0.25">
      <c r="A55" s="551"/>
      <c r="B55" s="551"/>
      <c r="C55" s="130"/>
      <c r="D55" s="132"/>
      <c r="E55" s="132"/>
      <c r="F55" s="132"/>
      <c r="G55" s="132"/>
      <c r="H55" s="132"/>
      <c r="I55" s="132"/>
      <c r="J55" s="132"/>
      <c r="K55" s="132"/>
      <c r="L55" s="132"/>
      <c r="M55" s="132"/>
      <c r="N55" s="132"/>
      <c r="O55" s="132"/>
      <c r="P55" s="133">
        <f t="shared" si="4"/>
        <v>0</v>
      </c>
    </row>
    <row r="56" spans="1:16" hidden="1" x14ac:dyDescent="0.25">
      <c r="A56" s="538"/>
      <c r="B56" s="538"/>
      <c r="C56" s="134"/>
      <c r="D56" s="135"/>
      <c r="E56" s="135"/>
      <c r="F56" s="135"/>
      <c r="G56" s="135"/>
      <c r="H56" s="135"/>
      <c r="I56" s="135"/>
      <c r="J56" s="135"/>
      <c r="K56" s="135"/>
      <c r="L56" s="135"/>
      <c r="M56" s="135"/>
      <c r="N56" s="135"/>
      <c r="O56" s="135"/>
      <c r="P56" s="136">
        <f t="shared" si="4"/>
        <v>0</v>
      </c>
    </row>
    <row r="57" spans="1:16" hidden="1" x14ac:dyDescent="0.25">
      <c r="A57" s="551"/>
      <c r="B57" s="551"/>
      <c r="C57" s="130"/>
      <c r="D57" s="132"/>
      <c r="E57" s="132"/>
      <c r="F57" s="132"/>
      <c r="G57" s="132"/>
      <c r="H57" s="132"/>
      <c r="I57" s="132"/>
      <c r="J57" s="132"/>
      <c r="K57" s="132"/>
      <c r="L57" s="132"/>
      <c r="M57" s="132"/>
      <c r="N57" s="132"/>
      <c r="O57" s="132"/>
      <c r="P57" s="133">
        <f t="shared" si="4"/>
        <v>0</v>
      </c>
    </row>
    <row r="58" spans="1:16" hidden="1" x14ac:dyDescent="0.25">
      <c r="A58" s="538"/>
      <c r="B58" s="538"/>
      <c r="C58" s="134"/>
      <c r="D58" s="135"/>
      <c r="E58" s="135"/>
      <c r="F58" s="135"/>
      <c r="G58" s="135"/>
      <c r="H58" s="135"/>
      <c r="I58" s="135"/>
      <c r="J58" s="135"/>
      <c r="K58" s="135"/>
      <c r="L58" s="135"/>
      <c r="M58" s="135"/>
      <c r="N58" s="135"/>
      <c r="O58" s="135"/>
      <c r="P58" s="136">
        <f t="shared" si="4"/>
        <v>0</v>
      </c>
    </row>
    <row r="59" spans="1:16" hidden="1" x14ac:dyDescent="0.25">
      <c r="A59" s="551"/>
      <c r="B59" s="551"/>
      <c r="C59" s="130"/>
      <c r="D59" s="132"/>
      <c r="E59" s="132"/>
      <c r="F59" s="132"/>
      <c r="G59" s="132"/>
      <c r="H59" s="132"/>
      <c r="I59" s="132"/>
      <c r="J59" s="132"/>
      <c r="K59" s="132"/>
      <c r="L59" s="132"/>
      <c r="M59" s="132"/>
      <c r="N59" s="132"/>
      <c r="O59" s="132"/>
      <c r="P59" s="133">
        <f t="shared" si="4"/>
        <v>0</v>
      </c>
    </row>
    <row r="60" spans="1:16" hidden="1" x14ac:dyDescent="0.25">
      <c r="A60" s="538"/>
      <c r="B60" s="538"/>
      <c r="C60" s="134"/>
      <c r="D60" s="135"/>
      <c r="E60" s="135"/>
      <c r="F60" s="135"/>
      <c r="G60" s="135"/>
      <c r="H60" s="135"/>
      <c r="I60" s="135"/>
      <c r="J60" s="135"/>
      <c r="K60" s="135"/>
      <c r="L60" s="135"/>
      <c r="M60" s="135"/>
      <c r="N60" s="135"/>
      <c r="O60" s="135"/>
      <c r="P60" s="136">
        <f t="shared" si="4"/>
        <v>0</v>
      </c>
    </row>
    <row r="61" spans="1:16" hidden="1" x14ac:dyDescent="0.25">
      <c r="A61" s="132"/>
      <c r="B61" s="132"/>
      <c r="C61" s="137"/>
      <c r="D61" s="138">
        <f>D52+D54</f>
        <v>0</v>
      </c>
      <c r="E61" s="138">
        <f t="shared" ref="E61:I61" si="8">E52+E54</f>
        <v>2.5000000000000001E-3</v>
      </c>
      <c r="F61" s="138">
        <f t="shared" si="8"/>
        <v>7.0000000000000007E-2</v>
      </c>
      <c r="G61" s="138">
        <f t="shared" si="8"/>
        <v>0</v>
      </c>
      <c r="H61" s="138">
        <f t="shared" si="8"/>
        <v>0</v>
      </c>
      <c r="I61" s="138">
        <f t="shared" si="8"/>
        <v>0</v>
      </c>
      <c r="J61" s="138"/>
      <c r="K61" s="138"/>
      <c r="L61" s="138"/>
      <c r="M61" s="138"/>
      <c r="N61" s="138"/>
      <c r="O61" s="138"/>
      <c r="P61" s="138">
        <f>P52+P54+P56+P58+P60</f>
        <v>7.2500000000000009E-2</v>
      </c>
    </row>
    <row r="62" spans="1:16" hidden="1" x14ac:dyDescent="0.25">
      <c r="A62" s="139"/>
      <c r="B62" s="139"/>
      <c r="C62" s="140" t="s">
        <v>70</v>
      </c>
      <c r="D62" s="141">
        <f>D61*0.2/$B$35</f>
        <v>0</v>
      </c>
      <c r="E62" s="141">
        <f t="shared" ref="E62:I62" si="9">E61*0.2/$B$35</f>
        <v>1.4285714285714288E-3</v>
      </c>
      <c r="F62" s="141">
        <f t="shared" si="9"/>
        <v>4.0000000000000008E-2</v>
      </c>
      <c r="G62" s="141">
        <f t="shared" si="9"/>
        <v>0</v>
      </c>
      <c r="H62" s="141">
        <f t="shared" si="9"/>
        <v>0</v>
      </c>
      <c r="I62" s="141">
        <f t="shared" si="9"/>
        <v>0</v>
      </c>
      <c r="J62" s="141"/>
      <c r="K62" s="141"/>
      <c r="L62" s="141"/>
      <c r="M62" s="141"/>
      <c r="N62" s="141"/>
      <c r="O62" s="141"/>
      <c r="P62" s="142">
        <f>SUM(D62:O62)</f>
        <v>4.142857142857144E-2</v>
      </c>
    </row>
    <row r="63" spans="1:16" hidden="1" x14ac:dyDescent="0.25">
      <c r="A63" s="143"/>
      <c r="B63" s="143"/>
      <c r="C63" s="143"/>
      <c r="D63" s="143"/>
      <c r="E63" s="143"/>
      <c r="F63" s="143"/>
      <c r="G63" s="143"/>
      <c r="H63" s="143"/>
      <c r="I63" s="143"/>
      <c r="J63" s="143"/>
      <c r="K63" s="143"/>
      <c r="L63" s="143"/>
      <c r="M63" s="143"/>
      <c r="N63" s="143"/>
      <c r="O63" s="143"/>
      <c r="P63" s="143"/>
    </row>
    <row r="64" spans="1:16" hidden="1" x14ac:dyDescent="0.25">
      <c r="A64" s="31"/>
      <c r="B64" s="31"/>
      <c r="C64" s="31"/>
      <c r="D64" s="144">
        <f>D51+D53</f>
        <v>0</v>
      </c>
      <c r="E64" s="144">
        <f t="shared" ref="E64:I64" si="10">E51+E53</f>
        <v>5.0000000000000001E-3</v>
      </c>
      <c r="F64" s="144">
        <f t="shared" si="10"/>
        <v>6.5000000000000002E-2</v>
      </c>
      <c r="G64" s="144">
        <f t="shared" si="10"/>
        <v>0.14500000000000002</v>
      </c>
      <c r="H64" s="144">
        <f t="shared" si="10"/>
        <v>0.13500000000000001</v>
      </c>
      <c r="I64" s="144">
        <f t="shared" si="10"/>
        <v>0</v>
      </c>
      <c r="J64" s="144"/>
      <c r="K64" s="144"/>
      <c r="L64" s="144"/>
      <c r="M64" s="144"/>
      <c r="N64" s="144"/>
      <c r="O64" s="144"/>
      <c r="P64" s="144">
        <f>SUM(D64:O64)</f>
        <v>0.35000000000000003</v>
      </c>
    </row>
    <row r="65" spans="1:16" hidden="1" x14ac:dyDescent="0.25">
      <c r="A65" s="139"/>
      <c r="B65" s="139"/>
      <c r="C65" s="140" t="s">
        <v>68</v>
      </c>
      <c r="D65" s="141">
        <f>D64*0.2/$B$35</f>
        <v>0</v>
      </c>
      <c r="E65" s="141">
        <f t="shared" ref="E65:I65" si="11">E64*0.2/$B$35</f>
        <v>2.8571428571428576E-3</v>
      </c>
      <c r="F65" s="141">
        <f t="shared" si="11"/>
        <v>3.7142857142857151E-2</v>
      </c>
      <c r="G65" s="141">
        <f t="shared" si="11"/>
        <v>8.2857142857142879E-2</v>
      </c>
      <c r="H65" s="141">
        <f t="shared" si="11"/>
        <v>7.7142857142857152E-2</v>
      </c>
      <c r="I65" s="141">
        <f t="shared" si="11"/>
        <v>0</v>
      </c>
      <c r="J65" s="141"/>
      <c r="K65" s="141"/>
      <c r="L65" s="141"/>
      <c r="M65" s="141"/>
      <c r="N65" s="141"/>
      <c r="O65" s="141"/>
      <c r="P65" s="142">
        <f>SUM(D65:O65)</f>
        <v>0.20000000000000004</v>
      </c>
    </row>
  </sheetData>
  <mergeCells count="89">
    <mergeCell ref="A59:A60"/>
    <mergeCell ref="B59:B60"/>
    <mergeCell ref="A55:A56"/>
    <mergeCell ref="B55:B56"/>
    <mergeCell ref="A57:A58"/>
    <mergeCell ref="B57:B58"/>
    <mergeCell ref="A51:A52"/>
    <mergeCell ref="B51:B52"/>
    <mergeCell ref="C49:P49"/>
    <mergeCell ref="A53:A54"/>
    <mergeCell ref="B53:B54"/>
    <mergeCell ref="Y43:AE44"/>
    <mergeCell ref="Y41:AE42"/>
    <mergeCell ref="C46:P46"/>
    <mergeCell ref="A49:A50"/>
    <mergeCell ref="B49:B50"/>
    <mergeCell ref="A41:A42"/>
    <mergeCell ref="B41:B42"/>
    <mergeCell ref="Q41:X42"/>
    <mergeCell ref="A43:A44"/>
    <mergeCell ref="B43:B44"/>
    <mergeCell ref="Q43:X44"/>
    <mergeCell ref="AC35:AE36"/>
    <mergeCell ref="A38:AE38"/>
    <mergeCell ref="A39:A40"/>
    <mergeCell ref="B39:B40"/>
    <mergeCell ref="C39:C40"/>
    <mergeCell ref="D39:P39"/>
    <mergeCell ref="Q39:AE39"/>
    <mergeCell ref="Q40:X40"/>
    <mergeCell ref="Y40:AE40"/>
    <mergeCell ref="A35:A36"/>
    <mergeCell ref="B35:B36"/>
    <mergeCell ref="Q35:T36"/>
    <mergeCell ref="U35:X36"/>
    <mergeCell ref="Y35:AB36"/>
    <mergeCell ref="B30:C30"/>
    <mergeCell ref="Q30:X30"/>
    <mergeCell ref="Y30:AE30"/>
    <mergeCell ref="A32:AE32"/>
    <mergeCell ref="A33:A34"/>
    <mergeCell ref="B33:B34"/>
    <mergeCell ref="C33:C34"/>
    <mergeCell ref="D33:P33"/>
    <mergeCell ref="Q33:AE33"/>
    <mergeCell ref="Q34:T34"/>
    <mergeCell ref="U34:X34"/>
    <mergeCell ref="Y34:AB34"/>
    <mergeCell ref="AC34:AE34"/>
    <mergeCell ref="A27:AE27"/>
    <mergeCell ref="A28:A29"/>
    <mergeCell ref="B28:C29"/>
    <mergeCell ref="D28:O28"/>
    <mergeCell ref="P28:P29"/>
    <mergeCell ref="Q28:X29"/>
    <mergeCell ref="Y28:AE29"/>
    <mergeCell ref="C16:AB16"/>
    <mergeCell ref="A17:B17"/>
    <mergeCell ref="C17:AE17"/>
    <mergeCell ref="A19:AE19"/>
    <mergeCell ref="B20:O20"/>
    <mergeCell ref="P20:AE20"/>
    <mergeCell ref="A15:B15"/>
    <mergeCell ref="C15:K15"/>
    <mergeCell ref="L15:Q15"/>
    <mergeCell ref="R15:X15"/>
    <mergeCell ref="Y15:Z15"/>
    <mergeCell ref="AA15:AE15"/>
    <mergeCell ref="O7:P7"/>
    <mergeCell ref="M8:N8"/>
    <mergeCell ref="O8:P8"/>
    <mergeCell ref="M9:N9"/>
    <mergeCell ref="O9:P9"/>
    <mergeCell ref="A11:B13"/>
    <mergeCell ref="C11:AE13"/>
    <mergeCell ref="A7:B9"/>
    <mergeCell ref="C7:C9"/>
    <mergeCell ref="D7:H9"/>
    <mergeCell ref="I7:J9"/>
    <mergeCell ref="K7:L9"/>
    <mergeCell ref="M7:N7"/>
    <mergeCell ref="A1:A4"/>
    <mergeCell ref="B1:AA1"/>
    <mergeCell ref="AB1:AE1"/>
    <mergeCell ref="B2:AA2"/>
    <mergeCell ref="AB2:AE2"/>
    <mergeCell ref="B3:AA4"/>
    <mergeCell ref="AB3:AE3"/>
    <mergeCell ref="AB4:AE4"/>
  </mergeCells>
  <dataValidations count="3">
    <dataValidation type="list" allowBlank="1" showInputMessage="1" showErrorMessage="1" sqref="C7:C9" xr:uid="{4B67D68D-2717-4EB6-ADA0-51F3F8D739D9}">
      <formula1>$B$21:$M$21</formula1>
    </dataValidation>
    <dataValidation type="textLength" operator="lessThanOrEqual" allowBlank="1" showInputMessage="1" showErrorMessage="1" errorTitle="Máximo 2.000 caracteres" error="Máximo 2.000 caracteres" promptTitle="2.000 caracteres" sqref="Q30:Q31" xr:uid="{E2B0E0F0-791E-4A7D-8769-AAC945B48B5D}">
      <formula1>2000</formula1>
    </dataValidation>
    <dataValidation type="textLength" operator="lessThanOrEqual" allowBlank="1" showInputMessage="1" showErrorMessage="1" errorTitle="Máximo 2.000 caracteres" error="Máximo 2.000 caracteres" sqref="AC35 Q41 Y35 Q43 Q35 Y41" xr:uid="{4D1B0B8A-0586-40D4-8455-0AB7F4E4F0D4}">
      <formula1>2000</formula1>
    </dataValidation>
  </dataValidations>
  <printOptions horizontalCentered="1"/>
  <pageMargins left="0.39370078740157483" right="0.39370078740157483" top="0.39370078740157483" bottom="0.39370078740157483" header="0" footer="0"/>
  <pageSetup scale="2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FD262A-2AC9-431B-828D-DBD30202BFE1}">
  <sheetPr>
    <tabColor theme="7" tint="0.39997558519241921"/>
  </sheetPr>
  <dimension ref="A1:BI23"/>
  <sheetViews>
    <sheetView view="pageBreakPreview" topLeftCell="AM15" zoomScale="75" zoomScaleNormal="75" zoomScaleSheetLayoutView="75" workbookViewId="0">
      <selection activeCell="AZ15" sqref="AZ15"/>
    </sheetView>
  </sheetViews>
  <sheetFormatPr baseColWidth="10" defaultColWidth="10.85546875" defaultRowHeight="15" x14ac:dyDescent="0.25"/>
  <cols>
    <col min="1" max="1" width="10.140625" style="31" customWidth="1"/>
    <col min="2" max="2" width="10" style="31" customWidth="1"/>
    <col min="3" max="3" width="17.28515625" style="31" customWidth="1"/>
    <col min="4" max="4" width="8.28515625" style="31" customWidth="1"/>
    <col min="5" max="5" width="13.5703125" style="31" customWidth="1"/>
    <col min="6" max="6" width="8.28515625" style="31" customWidth="1"/>
    <col min="7" max="7" width="14.140625" style="31" bestFit="1" customWidth="1"/>
    <col min="8" max="8" width="15.85546875" style="31" customWidth="1"/>
    <col min="9" max="10" width="29.28515625" style="31" customWidth="1"/>
    <col min="11" max="11" width="16.85546875" style="31" customWidth="1"/>
    <col min="12" max="12" width="20.5703125" style="31" customWidth="1"/>
    <col min="13" max="13" width="18.85546875" style="31" customWidth="1"/>
    <col min="14" max="14" width="15.28515625" style="31" customWidth="1"/>
    <col min="15" max="16" width="21.140625" style="31" customWidth="1"/>
    <col min="17" max="21" width="9" style="31" customWidth="1"/>
    <col min="22" max="22" width="22.28515625" style="31" customWidth="1"/>
    <col min="23" max="23" width="22.42578125" style="31" customWidth="1"/>
    <col min="24" max="30" width="7.42578125" style="41" customWidth="1"/>
    <col min="31" max="34" width="7.42578125" style="31" customWidth="1"/>
    <col min="35" max="35" width="5.85546875" style="31" customWidth="1"/>
    <col min="36" max="46" width="8.140625" style="31" customWidth="1"/>
    <col min="47" max="47" width="5.85546875" style="31" customWidth="1"/>
    <col min="48" max="48" width="17.140625" style="41" customWidth="1"/>
    <col min="49" max="49" width="15.85546875" style="67" customWidth="1"/>
    <col min="50" max="50" width="41.28515625" style="215" customWidth="1"/>
    <col min="51" max="51" width="29.7109375" style="215" customWidth="1"/>
    <col min="52" max="52" width="60.5703125" style="215" customWidth="1"/>
    <col min="53" max="54" width="24.42578125" style="215" customWidth="1"/>
    <col min="55" max="16384" width="10.85546875" style="31"/>
  </cols>
  <sheetData>
    <row r="1" spans="1:61" ht="15.95" customHeight="1" x14ac:dyDescent="0.25">
      <c r="A1" s="588" t="s">
        <v>0</v>
      </c>
      <c r="B1" s="589"/>
      <c r="C1" s="589"/>
      <c r="D1" s="589"/>
      <c r="E1" s="589"/>
      <c r="F1" s="589"/>
      <c r="G1" s="589"/>
      <c r="H1" s="589"/>
      <c r="I1" s="589"/>
      <c r="J1" s="589"/>
      <c r="K1" s="589"/>
      <c r="L1" s="589"/>
      <c r="M1" s="589"/>
      <c r="N1" s="589"/>
      <c r="O1" s="589"/>
      <c r="P1" s="589"/>
      <c r="Q1" s="589"/>
      <c r="R1" s="589"/>
      <c r="S1" s="589"/>
      <c r="T1" s="589"/>
      <c r="U1" s="589"/>
      <c r="V1" s="589"/>
      <c r="W1" s="589"/>
      <c r="X1" s="589"/>
      <c r="Y1" s="589"/>
      <c r="Z1" s="589"/>
      <c r="AA1" s="589"/>
      <c r="AB1" s="589"/>
      <c r="AC1" s="589"/>
      <c r="AD1" s="589"/>
      <c r="AE1" s="589"/>
      <c r="AF1" s="589"/>
      <c r="AG1" s="589"/>
      <c r="AH1" s="589"/>
      <c r="AI1" s="589"/>
      <c r="AJ1" s="589"/>
      <c r="AK1" s="589"/>
      <c r="AL1" s="589"/>
      <c r="AM1" s="589"/>
      <c r="AN1" s="589"/>
      <c r="AO1" s="589"/>
      <c r="AP1" s="589"/>
      <c r="AQ1" s="589"/>
      <c r="AR1" s="589"/>
      <c r="AS1" s="589"/>
      <c r="AT1" s="589"/>
      <c r="AU1" s="589"/>
      <c r="AV1" s="589"/>
      <c r="AW1" s="589"/>
      <c r="AX1" s="589"/>
      <c r="AY1" s="589"/>
      <c r="AZ1" s="590"/>
      <c r="BA1" s="591" t="s">
        <v>1</v>
      </c>
      <c r="BB1" s="592"/>
    </row>
    <row r="2" spans="1:61" ht="15.95" customHeight="1" x14ac:dyDescent="0.25">
      <c r="A2" s="593" t="s">
        <v>2</v>
      </c>
      <c r="B2" s="594"/>
      <c r="C2" s="594"/>
      <c r="D2" s="594"/>
      <c r="E2" s="594"/>
      <c r="F2" s="594"/>
      <c r="G2" s="594"/>
      <c r="H2" s="594"/>
      <c r="I2" s="594"/>
      <c r="J2" s="594"/>
      <c r="K2" s="594"/>
      <c r="L2" s="594"/>
      <c r="M2" s="594"/>
      <c r="N2" s="594"/>
      <c r="O2" s="594"/>
      <c r="P2" s="594"/>
      <c r="Q2" s="594"/>
      <c r="R2" s="594"/>
      <c r="S2" s="594"/>
      <c r="T2" s="594"/>
      <c r="U2" s="594"/>
      <c r="V2" s="594"/>
      <c r="W2" s="594"/>
      <c r="X2" s="594"/>
      <c r="Y2" s="594"/>
      <c r="Z2" s="594"/>
      <c r="AA2" s="594"/>
      <c r="AB2" s="594"/>
      <c r="AC2" s="594"/>
      <c r="AD2" s="594"/>
      <c r="AE2" s="594"/>
      <c r="AF2" s="594"/>
      <c r="AG2" s="594"/>
      <c r="AH2" s="594"/>
      <c r="AI2" s="594"/>
      <c r="AJ2" s="594"/>
      <c r="AK2" s="594"/>
      <c r="AL2" s="594"/>
      <c r="AM2" s="594"/>
      <c r="AN2" s="594"/>
      <c r="AO2" s="594"/>
      <c r="AP2" s="594"/>
      <c r="AQ2" s="594"/>
      <c r="AR2" s="594"/>
      <c r="AS2" s="594"/>
      <c r="AT2" s="594"/>
      <c r="AU2" s="594"/>
      <c r="AV2" s="594"/>
      <c r="AW2" s="594"/>
      <c r="AX2" s="594"/>
      <c r="AY2" s="594"/>
      <c r="AZ2" s="595"/>
      <c r="BA2" s="596" t="s">
        <v>93</v>
      </c>
      <c r="BB2" s="597"/>
    </row>
    <row r="3" spans="1:61" ht="15" customHeight="1" x14ac:dyDescent="0.25">
      <c r="A3" s="598" t="s">
        <v>107</v>
      </c>
      <c r="B3" s="599"/>
      <c r="C3" s="599"/>
      <c r="D3" s="599"/>
      <c r="E3" s="599"/>
      <c r="F3" s="599"/>
      <c r="G3" s="599"/>
      <c r="H3" s="599"/>
      <c r="I3" s="599"/>
      <c r="J3" s="599"/>
      <c r="K3" s="599"/>
      <c r="L3" s="599"/>
      <c r="M3" s="599"/>
      <c r="N3" s="599"/>
      <c r="O3" s="599"/>
      <c r="P3" s="599"/>
      <c r="Q3" s="599"/>
      <c r="R3" s="599"/>
      <c r="S3" s="599"/>
      <c r="T3" s="599"/>
      <c r="U3" s="599"/>
      <c r="V3" s="599"/>
      <c r="W3" s="599"/>
      <c r="X3" s="599"/>
      <c r="Y3" s="599"/>
      <c r="Z3" s="599"/>
      <c r="AA3" s="599"/>
      <c r="AB3" s="599"/>
      <c r="AC3" s="599"/>
      <c r="AD3" s="599"/>
      <c r="AE3" s="599"/>
      <c r="AF3" s="599"/>
      <c r="AG3" s="599"/>
      <c r="AH3" s="599"/>
      <c r="AI3" s="599"/>
      <c r="AJ3" s="599"/>
      <c r="AK3" s="599"/>
      <c r="AL3" s="599"/>
      <c r="AM3" s="599"/>
      <c r="AN3" s="599"/>
      <c r="AO3" s="599"/>
      <c r="AP3" s="599"/>
      <c r="AQ3" s="599"/>
      <c r="AR3" s="599"/>
      <c r="AS3" s="599"/>
      <c r="AT3" s="599"/>
      <c r="AU3" s="599"/>
      <c r="AV3" s="599"/>
      <c r="AW3" s="599"/>
      <c r="AX3" s="599"/>
      <c r="AY3" s="599"/>
      <c r="AZ3" s="600"/>
      <c r="BA3" s="596" t="s">
        <v>94</v>
      </c>
      <c r="BB3" s="597"/>
    </row>
    <row r="4" spans="1:61" ht="15.95" customHeight="1" thickBot="1" x14ac:dyDescent="0.3">
      <c r="A4" s="601"/>
      <c r="B4" s="602"/>
      <c r="C4" s="602"/>
      <c r="D4" s="602"/>
      <c r="E4" s="602"/>
      <c r="F4" s="602"/>
      <c r="G4" s="602"/>
      <c r="H4" s="602"/>
      <c r="I4" s="602"/>
      <c r="J4" s="602"/>
      <c r="K4" s="602"/>
      <c r="L4" s="602"/>
      <c r="M4" s="602"/>
      <c r="N4" s="602"/>
      <c r="O4" s="602"/>
      <c r="P4" s="602"/>
      <c r="Q4" s="602"/>
      <c r="R4" s="602"/>
      <c r="S4" s="602"/>
      <c r="T4" s="602"/>
      <c r="U4" s="602"/>
      <c r="V4" s="602"/>
      <c r="W4" s="602"/>
      <c r="X4" s="602"/>
      <c r="Y4" s="602"/>
      <c r="Z4" s="602"/>
      <c r="AA4" s="602"/>
      <c r="AB4" s="602"/>
      <c r="AC4" s="602"/>
      <c r="AD4" s="602"/>
      <c r="AE4" s="602"/>
      <c r="AF4" s="602"/>
      <c r="AG4" s="602"/>
      <c r="AH4" s="602"/>
      <c r="AI4" s="602"/>
      <c r="AJ4" s="602"/>
      <c r="AK4" s="602"/>
      <c r="AL4" s="602"/>
      <c r="AM4" s="602"/>
      <c r="AN4" s="602"/>
      <c r="AO4" s="602"/>
      <c r="AP4" s="602"/>
      <c r="AQ4" s="602"/>
      <c r="AR4" s="602"/>
      <c r="AS4" s="602"/>
      <c r="AT4" s="602"/>
      <c r="AU4" s="602"/>
      <c r="AV4" s="602"/>
      <c r="AW4" s="602"/>
      <c r="AX4" s="602"/>
      <c r="AY4" s="602"/>
      <c r="AZ4" s="603"/>
      <c r="BA4" s="604" t="s">
        <v>108</v>
      </c>
      <c r="BB4" s="605"/>
    </row>
    <row r="5" spans="1:61" ht="30.75" customHeight="1" x14ac:dyDescent="0.25">
      <c r="A5" s="555" t="s">
        <v>109</v>
      </c>
      <c r="B5" s="556"/>
      <c r="C5" s="556"/>
      <c r="D5" s="556"/>
      <c r="E5" s="556"/>
      <c r="F5" s="556"/>
      <c r="G5" s="556"/>
      <c r="H5" s="556"/>
      <c r="I5" s="556"/>
      <c r="J5" s="556"/>
      <c r="K5" s="556"/>
      <c r="L5" s="556"/>
      <c r="M5" s="556"/>
      <c r="N5" s="556"/>
      <c r="O5" s="556"/>
      <c r="P5" s="556"/>
      <c r="Q5" s="556"/>
      <c r="R5" s="556"/>
      <c r="S5" s="556"/>
      <c r="T5" s="556"/>
      <c r="U5" s="556"/>
      <c r="V5" s="556"/>
      <c r="W5" s="556"/>
      <c r="X5" s="556"/>
      <c r="Y5" s="556"/>
      <c r="Z5" s="556"/>
      <c r="AA5" s="556"/>
      <c r="AB5" s="556"/>
      <c r="AC5" s="556"/>
      <c r="AD5" s="556"/>
      <c r="AE5" s="556"/>
      <c r="AF5" s="556"/>
      <c r="AG5" s="556"/>
      <c r="AH5" s="556"/>
      <c r="AI5" s="557"/>
      <c r="AJ5" s="558" t="s">
        <v>13</v>
      </c>
      <c r="AK5" s="559"/>
      <c r="AL5" s="559"/>
      <c r="AM5" s="559"/>
      <c r="AN5" s="559"/>
      <c r="AO5" s="559"/>
      <c r="AP5" s="559"/>
      <c r="AQ5" s="559"/>
      <c r="AR5" s="559"/>
      <c r="AS5" s="559"/>
      <c r="AT5" s="559"/>
      <c r="AU5" s="559"/>
      <c r="AV5" s="559"/>
      <c r="AW5" s="560"/>
      <c r="AX5" s="564" t="s">
        <v>110</v>
      </c>
      <c r="AY5" s="564" t="s">
        <v>111</v>
      </c>
      <c r="AZ5" s="564" t="s">
        <v>112</v>
      </c>
      <c r="BA5" s="564" t="s">
        <v>113</v>
      </c>
      <c r="BB5" s="619" t="s">
        <v>114</v>
      </c>
    </row>
    <row r="6" spans="1:61" ht="15" customHeight="1" x14ac:dyDescent="0.25">
      <c r="A6" s="629" t="s">
        <v>9</v>
      </c>
      <c r="B6" s="630"/>
      <c r="C6" s="630"/>
      <c r="D6" s="631">
        <v>45385</v>
      </c>
      <c r="E6" s="632"/>
      <c r="F6" s="582" t="s">
        <v>10</v>
      </c>
      <c r="G6" s="633"/>
      <c r="H6" s="586" t="s">
        <v>11</v>
      </c>
      <c r="I6" s="586"/>
      <c r="J6" s="37"/>
      <c r="K6" s="91"/>
      <c r="L6" s="582"/>
      <c r="M6" s="583"/>
      <c r="N6" s="583"/>
      <c r="O6" s="583"/>
      <c r="P6" s="583"/>
      <c r="Q6" s="583"/>
      <c r="R6" s="583"/>
      <c r="S6" s="583"/>
      <c r="T6" s="583"/>
      <c r="U6" s="583"/>
      <c r="V6" s="583"/>
      <c r="W6" s="583"/>
      <c r="X6" s="105"/>
      <c r="Y6" s="105"/>
      <c r="Z6" s="105"/>
      <c r="AA6" s="105"/>
      <c r="AB6" s="105"/>
      <c r="AC6" s="105"/>
      <c r="AD6" s="105"/>
      <c r="AE6" s="32"/>
      <c r="AF6" s="32"/>
      <c r="AG6" s="32"/>
      <c r="AH6" s="32"/>
      <c r="AI6" s="33"/>
      <c r="AJ6" s="561"/>
      <c r="AK6" s="562"/>
      <c r="AL6" s="562"/>
      <c r="AM6" s="562"/>
      <c r="AN6" s="562"/>
      <c r="AO6" s="562"/>
      <c r="AP6" s="562"/>
      <c r="AQ6" s="562"/>
      <c r="AR6" s="562"/>
      <c r="AS6" s="562"/>
      <c r="AT6" s="562"/>
      <c r="AU6" s="562"/>
      <c r="AV6" s="562"/>
      <c r="AW6" s="563"/>
      <c r="AX6" s="565"/>
      <c r="AY6" s="565"/>
      <c r="AZ6" s="565"/>
      <c r="BA6" s="565"/>
      <c r="BB6" s="620"/>
    </row>
    <row r="7" spans="1:61" ht="15" customHeight="1" x14ac:dyDescent="0.25">
      <c r="A7" s="629"/>
      <c r="B7" s="630"/>
      <c r="C7" s="630"/>
      <c r="D7" s="632"/>
      <c r="E7" s="632"/>
      <c r="F7" s="561"/>
      <c r="G7" s="563"/>
      <c r="H7" s="586" t="s">
        <v>12</v>
      </c>
      <c r="I7" s="586"/>
      <c r="J7" s="37"/>
      <c r="K7" s="92"/>
      <c r="L7" s="561"/>
      <c r="M7" s="562"/>
      <c r="N7" s="562"/>
      <c r="O7" s="562"/>
      <c r="P7" s="562"/>
      <c r="Q7" s="562"/>
      <c r="R7" s="562"/>
      <c r="S7" s="562"/>
      <c r="T7" s="562"/>
      <c r="U7" s="562"/>
      <c r="V7" s="562"/>
      <c r="W7" s="562"/>
      <c r="X7" s="158"/>
      <c r="Y7" s="158"/>
      <c r="Z7" s="158"/>
      <c r="AA7" s="158"/>
      <c r="AB7" s="158"/>
      <c r="AC7" s="158"/>
      <c r="AD7" s="158"/>
      <c r="AE7" s="177"/>
      <c r="AF7" s="177"/>
      <c r="AG7" s="177"/>
      <c r="AH7" s="177"/>
      <c r="AI7" s="34"/>
      <c r="AJ7" s="561"/>
      <c r="AK7" s="562"/>
      <c r="AL7" s="562"/>
      <c r="AM7" s="562"/>
      <c r="AN7" s="562"/>
      <c r="AO7" s="562"/>
      <c r="AP7" s="562"/>
      <c r="AQ7" s="562"/>
      <c r="AR7" s="562"/>
      <c r="AS7" s="562"/>
      <c r="AT7" s="562"/>
      <c r="AU7" s="562"/>
      <c r="AV7" s="562"/>
      <c r="AW7" s="563"/>
      <c r="AX7" s="565"/>
      <c r="AY7" s="565"/>
      <c r="AZ7" s="565"/>
      <c r="BA7" s="565"/>
      <c r="BB7" s="620"/>
    </row>
    <row r="8" spans="1:61" ht="15" customHeight="1" x14ac:dyDescent="0.25">
      <c r="A8" s="629"/>
      <c r="B8" s="630"/>
      <c r="C8" s="630"/>
      <c r="D8" s="632"/>
      <c r="E8" s="632"/>
      <c r="F8" s="584"/>
      <c r="G8" s="634"/>
      <c r="H8" s="586" t="s">
        <v>13</v>
      </c>
      <c r="I8" s="586"/>
      <c r="J8" s="37" t="s">
        <v>14</v>
      </c>
      <c r="K8" s="93"/>
      <c r="L8" s="584"/>
      <c r="M8" s="585"/>
      <c r="N8" s="585"/>
      <c r="O8" s="585"/>
      <c r="P8" s="585"/>
      <c r="Q8" s="585"/>
      <c r="R8" s="585"/>
      <c r="S8" s="585"/>
      <c r="T8" s="585"/>
      <c r="U8" s="585"/>
      <c r="V8" s="585"/>
      <c r="W8" s="585"/>
      <c r="X8" s="106"/>
      <c r="Y8" s="106"/>
      <c r="Z8" s="106"/>
      <c r="AA8" s="106"/>
      <c r="AB8" s="106"/>
      <c r="AC8" s="106"/>
      <c r="AD8" s="106"/>
      <c r="AE8" s="35"/>
      <c r="AF8" s="35"/>
      <c r="AG8" s="35"/>
      <c r="AH8" s="35"/>
      <c r="AI8" s="36"/>
      <c r="AJ8" s="561"/>
      <c r="AK8" s="562"/>
      <c r="AL8" s="562"/>
      <c r="AM8" s="562"/>
      <c r="AN8" s="562"/>
      <c r="AO8" s="562"/>
      <c r="AP8" s="562"/>
      <c r="AQ8" s="562"/>
      <c r="AR8" s="562"/>
      <c r="AS8" s="562"/>
      <c r="AT8" s="562"/>
      <c r="AU8" s="562"/>
      <c r="AV8" s="562"/>
      <c r="AW8" s="563"/>
      <c r="AX8" s="565"/>
      <c r="AY8" s="565"/>
      <c r="AZ8" s="565"/>
      <c r="BA8" s="565"/>
      <c r="BB8" s="620"/>
    </row>
    <row r="9" spans="1:61" ht="36" customHeight="1" x14ac:dyDescent="0.25">
      <c r="A9" s="607" t="s">
        <v>115</v>
      </c>
      <c r="B9" s="608"/>
      <c r="C9" s="609"/>
      <c r="D9" s="610" t="s">
        <v>116</v>
      </c>
      <c r="E9" s="611"/>
      <c r="F9" s="611"/>
      <c r="G9" s="611"/>
      <c r="H9" s="611"/>
      <c r="I9" s="611"/>
      <c r="J9" s="611"/>
      <c r="K9" s="611"/>
      <c r="L9" s="574"/>
      <c r="M9" s="574"/>
      <c r="N9" s="574"/>
      <c r="O9" s="574"/>
      <c r="P9" s="574"/>
      <c r="Q9" s="574"/>
      <c r="R9" s="574"/>
      <c r="S9" s="574"/>
      <c r="T9" s="574"/>
      <c r="U9" s="574"/>
      <c r="V9" s="574"/>
      <c r="W9" s="574"/>
      <c r="X9" s="574"/>
      <c r="Y9" s="574"/>
      <c r="Z9" s="574"/>
      <c r="AA9" s="574"/>
      <c r="AB9" s="574"/>
      <c r="AC9" s="574"/>
      <c r="AD9" s="574"/>
      <c r="AE9" s="574"/>
      <c r="AF9" s="574"/>
      <c r="AG9" s="574"/>
      <c r="AH9" s="574"/>
      <c r="AI9" s="612"/>
      <c r="AJ9" s="561"/>
      <c r="AK9" s="562"/>
      <c r="AL9" s="562"/>
      <c r="AM9" s="562"/>
      <c r="AN9" s="562"/>
      <c r="AO9" s="562"/>
      <c r="AP9" s="562"/>
      <c r="AQ9" s="562"/>
      <c r="AR9" s="562"/>
      <c r="AS9" s="562"/>
      <c r="AT9" s="562"/>
      <c r="AU9" s="562"/>
      <c r="AV9" s="562"/>
      <c r="AW9" s="563"/>
      <c r="AX9" s="565"/>
      <c r="AY9" s="565"/>
      <c r="AZ9" s="565"/>
      <c r="BA9" s="565"/>
      <c r="BB9" s="620"/>
    </row>
    <row r="10" spans="1:61" ht="45.75" customHeight="1" thickBot="1" x14ac:dyDescent="0.3">
      <c r="A10" s="570" t="s">
        <v>117</v>
      </c>
      <c r="B10" s="571"/>
      <c r="C10" s="572"/>
      <c r="D10" s="573" t="s">
        <v>118</v>
      </c>
      <c r="E10" s="574"/>
      <c r="F10" s="574"/>
      <c r="G10" s="574"/>
      <c r="H10" s="574"/>
      <c r="I10" s="574"/>
      <c r="J10" s="574"/>
      <c r="K10" s="574"/>
      <c r="L10" s="574"/>
      <c r="M10" s="574"/>
      <c r="N10" s="574"/>
      <c r="O10" s="574"/>
      <c r="P10" s="574"/>
      <c r="Q10" s="574"/>
      <c r="R10" s="574"/>
      <c r="S10" s="574"/>
      <c r="T10" s="574"/>
      <c r="U10" s="574"/>
      <c r="V10" s="574"/>
      <c r="W10" s="574"/>
      <c r="X10" s="575"/>
      <c r="Y10" s="575"/>
      <c r="Z10" s="575"/>
      <c r="AA10" s="575"/>
      <c r="AB10" s="575"/>
      <c r="AC10" s="575"/>
      <c r="AD10" s="575"/>
      <c r="AE10" s="575"/>
      <c r="AF10" s="575"/>
      <c r="AG10" s="575"/>
      <c r="AH10" s="575"/>
      <c r="AI10" s="576"/>
      <c r="AJ10" s="561"/>
      <c r="AK10" s="562"/>
      <c r="AL10" s="562"/>
      <c r="AM10" s="562"/>
      <c r="AN10" s="562"/>
      <c r="AO10" s="562"/>
      <c r="AP10" s="562"/>
      <c r="AQ10" s="562"/>
      <c r="AR10" s="562"/>
      <c r="AS10" s="562"/>
      <c r="AT10" s="562"/>
      <c r="AU10" s="562"/>
      <c r="AV10" s="562"/>
      <c r="AW10" s="563"/>
      <c r="AX10" s="565"/>
      <c r="AY10" s="565"/>
      <c r="AZ10" s="565"/>
      <c r="BA10" s="565"/>
      <c r="BB10" s="620"/>
    </row>
    <row r="11" spans="1:61" ht="39.950000000000003" customHeight="1" x14ac:dyDescent="0.25">
      <c r="A11" s="587" t="s">
        <v>119</v>
      </c>
      <c r="B11" s="580"/>
      <c r="C11" s="580"/>
      <c r="D11" s="580"/>
      <c r="E11" s="580"/>
      <c r="F11" s="580"/>
      <c r="G11" s="580"/>
      <c r="H11" s="581"/>
      <c r="I11" s="568" t="s">
        <v>120</v>
      </c>
      <c r="J11" s="568" t="s">
        <v>121</v>
      </c>
      <c r="K11" s="568" t="s">
        <v>122</v>
      </c>
      <c r="L11" s="568" t="s">
        <v>123</v>
      </c>
      <c r="M11" s="568" t="s">
        <v>124</v>
      </c>
      <c r="N11" s="568" t="s">
        <v>125</v>
      </c>
      <c r="O11" s="568" t="s">
        <v>126</v>
      </c>
      <c r="P11" s="568" t="s">
        <v>127</v>
      </c>
      <c r="Q11" s="579" t="s">
        <v>128</v>
      </c>
      <c r="R11" s="580"/>
      <c r="S11" s="580"/>
      <c r="T11" s="580"/>
      <c r="U11" s="581"/>
      <c r="V11" s="568" t="s">
        <v>129</v>
      </c>
      <c r="W11" s="638" t="s">
        <v>130</v>
      </c>
      <c r="X11" s="555" t="s">
        <v>131</v>
      </c>
      <c r="Y11" s="556"/>
      <c r="Z11" s="556"/>
      <c r="AA11" s="556"/>
      <c r="AB11" s="556"/>
      <c r="AC11" s="556"/>
      <c r="AD11" s="556"/>
      <c r="AE11" s="556"/>
      <c r="AF11" s="556"/>
      <c r="AG11" s="556"/>
      <c r="AH11" s="556"/>
      <c r="AI11" s="606"/>
      <c r="AJ11" s="555" t="s">
        <v>132</v>
      </c>
      <c r="AK11" s="556"/>
      <c r="AL11" s="556"/>
      <c r="AM11" s="556"/>
      <c r="AN11" s="556"/>
      <c r="AO11" s="556"/>
      <c r="AP11" s="556"/>
      <c r="AQ11" s="556"/>
      <c r="AR11" s="556"/>
      <c r="AS11" s="556"/>
      <c r="AT11" s="556"/>
      <c r="AU11" s="606"/>
      <c r="AV11" s="577" t="s">
        <v>40</v>
      </c>
      <c r="AW11" s="578"/>
      <c r="AX11" s="566"/>
      <c r="AY11" s="565"/>
      <c r="AZ11" s="565"/>
      <c r="BA11" s="565"/>
      <c r="BB11" s="620"/>
    </row>
    <row r="12" spans="1:61" ht="29.25" thickBot="1" x14ac:dyDescent="0.3">
      <c r="A12" s="178" t="s">
        <v>133</v>
      </c>
      <c r="B12" s="179" t="s">
        <v>134</v>
      </c>
      <c r="C12" s="179" t="s">
        <v>135</v>
      </c>
      <c r="D12" s="179" t="s">
        <v>136</v>
      </c>
      <c r="E12" s="179" t="s">
        <v>137</v>
      </c>
      <c r="F12" s="179" t="s">
        <v>138</v>
      </c>
      <c r="G12" s="179" t="s">
        <v>139</v>
      </c>
      <c r="H12" s="179" t="s">
        <v>140</v>
      </c>
      <c r="I12" s="569"/>
      <c r="J12" s="569"/>
      <c r="K12" s="569"/>
      <c r="L12" s="569"/>
      <c r="M12" s="569"/>
      <c r="N12" s="569"/>
      <c r="O12" s="569"/>
      <c r="P12" s="569"/>
      <c r="Q12" s="179">
        <v>2020</v>
      </c>
      <c r="R12" s="179">
        <v>2021</v>
      </c>
      <c r="S12" s="179">
        <v>2022</v>
      </c>
      <c r="T12" s="179">
        <v>2023</v>
      </c>
      <c r="U12" s="179">
        <v>2024</v>
      </c>
      <c r="V12" s="569"/>
      <c r="W12" s="639"/>
      <c r="X12" s="180" t="s">
        <v>29</v>
      </c>
      <c r="Y12" s="181" t="s">
        <v>8</v>
      </c>
      <c r="Z12" s="181" t="s">
        <v>30</v>
      </c>
      <c r="AA12" s="181" t="s">
        <v>31</v>
      </c>
      <c r="AB12" s="181" t="s">
        <v>32</v>
      </c>
      <c r="AC12" s="181" t="s">
        <v>33</v>
      </c>
      <c r="AD12" s="181" t="s">
        <v>34</v>
      </c>
      <c r="AE12" s="181" t="s">
        <v>35</v>
      </c>
      <c r="AF12" s="181" t="s">
        <v>36</v>
      </c>
      <c r="AG12" s="181" t="s">
        <v>37</v>
      </c>
      <c r="AH12" s="181" t="s">
        <v>38</v>
      </c>
      <c r="AI12" s="182" t="s">
        <v>39</v>
      </c>
      <c r="AJ12" s="294" t="s">
        <v>29</v>
      </c>
      <c r="AK12" s="269" t="s">
        <v>8</v>
      </c>
      <c r="AL12" s="269" t="s">
        <v>30</v>
      </c>
      <c r="AM12" s="269" t="s">
        <v>31</v>
      </c>
      <c r="AN12" s="269" t="s">
        <v>32</v>
      </c>
      <c r="AO12" s="269" t="s">
        <v>33</v>
      </c>
      <c r="AP12" s="269" t="s">
        <v>34</v>
      </c>
      <c r="AQ12" s="269" t="s">
        <v>35</v>
      </c>
      <c r="AR12" s="269" t="s">
        <v>36</v>
      </c>
      <c r="AS12" s="269" t="s">
        <v>37</v>
      </c>
      <c r="AT12" s="269" t="s">
        <v>38</v>
      </c>
      <c r="AU12" s="295" t="s">
        <v>39</v>
      </c>
      <c r="AV12" s="178" t="s">
        <v>141</v>
      </c>
      <c r="AW12" s="262" t="s">
        <v>142</v>
      </c>
      <c r="AX12" s="567"/>
      <c r="AY12" s="622"/>
      <c r="AZ12" s="622"/>
      <c r="BA12" s="622"/>
      <c r="BB12" s="621"/>
    </row>
    <row r="13" spans="1:61" s="150" customFormat="1" ht="231.95" customHeight="1" x14ac:dyDescent="0.25">
      <c r="A13" s="164">
        <v>9</v>
      </c>
      <c r="B13" s="165"/>
      <c r="C13" s="165"/>
      <c r="D13" s="318">
        <v>17</v>
      </c>
      <c r="E13" s="165"/>
      <c r="F13" s="165"/>
      <c r="G13" s="166"/>
      <c r="H13" s="167"/>
      <c r="I13" s="168" t="s">
        <v>143</v>
      </c>
      <c r="J13" s="166" t="s">
        <v>144</v>
      </c>
      <c r="K13" s="169" t="s">
        <v>145</v>
      </c>
      <c r="L13" s="165">
        <v>26100</v>
      </c>
      <c r="M13" s="169">
        <v>3100</v>
      </c>
      <c r="N13" s="169" t="s">
        <v>146</v>
      </c>
      <c r="O13" s="170" t="s">
        <v>147</v>
      </c>
      <c r="P13" s="170" t="s">
        <v>148</v>
      </c>
      <c r="Q13" s="171">
        <v>2000</v>
      </c>
      <c r="R13" s="171">
        <v>7000</v>
      </c>
      <c r="S13" s="171">
        <v>7000</v>
      </c>
      <c r="T13" s="171">
        <v>7000</v>
      </c>
      <c r="U13" s="171">
        <v>3100</v>
      </c>
      <c r="V13" s="172" t="s">
        <v>149</v>
      </c>
      <c r="W13" s="173" t="s">
        <v>150</v>
      </c>
      <c r="X13" s="174">
        <v>0</v>
      </c>
      <c r="Y13" s="175">
        <v>700</v>
      </c>
      <c r="Z13" s="175">
        <v>700</v>
      </c>
      <c r="AA13" s="175">
        <v>700</v>
      </c>
      <c r="AB13" s="175">
        <v>1000</v>
      </c>
      <c r="AC13" s="175">
        <v>0</v>
      </c>
      <c r="AD13" s="175"/>
      <c r="AE13" s="175"/>
      <c r="AF13" s="175"/>
      <c r="AG13" s="175"/>
      <c r="AH13" s="175"/>
      <c r="AI13" s="289"/>
      <c r="AJ13" s="298">
        <v>0</v>
      </c>
      <c r="AK13" s="299">
        <v>692</v>
      </c>
      <c r="AL13" s="330">
        <v>771</v>
      </c>
      <c r="AM13" s="299"/>
      <c r="AN13" s="299"/>
      <c r="AO13" s="299"/>
      <c r="AP13" s="299"/>
      <c r="AQ13" s="299"/>
      <c r="AR13" s="299"/>
      <c r="AS13" s="299"/>
      <c r="AT13" s="299"/>
      <c r="AU13" s="300"/>
      <c r="AV13" s="176">
        <f>SUM(AJ13:AU13)</f>
        <v>1463</v>
      </c>
      <c r="AW13" s="221">
        <f>+AV13/U13</f>
        <v>0.47193548387096773</v>
      </c>
      <c r="AX13" s="354" t="s">
        <v>604</v>
      </c>
      <c r="AY13" s="354" t="s">
        <v>478</v>
      </c>
      <c r="AZ13" s="354" t="s">
        <v>479</v>
      </c>
      <c r="BA13" s="211" t="s">
        <v>606</v>
      </c>
      <c r="BB13" s="211" t="s">
        <v>605</v>
      </c>
      <c r="BI13" s="151"/>
    </row>
    <row r="14" spans="1:61" s="150" customFormat="1" ht="50.25" customHeight="1" x14ac:dyDescent="0.25">
      <c r="A14" s="145"/>
      <c r="B14" s="120"/>
      <c r="C14" s="120"/>
      <c r="D14" s="120"/>
      <c r="E14" s="120"/>
      <c r="F14" s="120"/>
      <c r="G14" s="118" t="s">
        <v>151</v>
      </c>
      <c r="H14" s="146"/>
      <c r="I14" s="117" t="s">
        <v>24</v>
      </c>
      <c r="J14" s="118" t="s">
        <v>152</v>
      </c>
      <c r="K14" s="119" t="s">
        <v>153</v>
      </c>
      <c r="L14" s="120">
        <v>1</v>
      </c>
      <c r="M14" s="119" t="s">
        <v>154</v>
      </c>
      <c r="N14" s="119" t="s">
        <v>154</v>
      </c>
      <c r="O14" s="113" t="s">
        <v>155</v>
      </c>
      <c r="P14" s="113" t="s">
        <v>148</v>
      </c>
      <c r="Q14" s="114">
        <v>0</v>
      </c>
      <c r="R14" s="152">
        <v>1</v>
      </c>
      <c r="S14" s="152">
        <v>1</v>
      </c>
      <c r="T14" s="152">
        <v>1</v>
      </c>
      <c r="U14" s="152">
        <v>1</v>
      </c>
      <c r="V14" s="147" t="s">
        <v>156</v>
      </c>
      <c r="W14" s="154" t="s">
        <v>157</v>
      </c>
      <c r="X14" s="157">
        <v>0</v>
      </c>
      <c r="Y14" s="148">
        <v>0</v>
      </c>
      <c r="Z14" s="148">
        <v>0</v>
      </c>
      <c r="AA14" s="153">
        <v>1</v>
      </c>
      <c r="AB14" s="148">
        <v>0</v>
      </c>
      <c r="AC14" s="148">
        <v>0</v>
      </c>
      <c r="AD14" s="153"/>
      <c r="AE14" s="148"/>
      <c r="AF14" s="148"/>
      <c r="AG14" s="148"/>
      <c r="AH14" s="148"/>
      <c r="AI14" s="290"/>
      <c r="AJ14" s="157">
        <v>0</v>
      </c>
      <c r="AK14" s="296">
        <v>0</v>
      </c>
      <c r="AL14" s="330">
        <v>0</v>
      </c>
      <c r="AM14" s="153"/>
      <c r="AN14" s="148"/>
      <c r="AO14" s="148"/>
      <c r="AP14" s="153"/>
      <c r="AQ14" s="148"/>
      <c r="AR14" s="148"/>
      <c r="AS14" s="148"/>
      <c r="AT14" s="148"/>
      <c r="AU14" s="149"/>
      <c r="AV14" s="159">
        <f t="shared" ref="AV14:AV18" si="0">SUM(AJ14:AU14)</f>
        <v>0</v>
      </c>
      <c r="AW14" s="222">
        <f t="shared" ref="AW14:AW18" si="1">+AV14/U14</f>
        <v>0</v>
      </c>
      <c r="AX14" s="355" t="s">
        <v>480</v>
      </c>
      <c r="AY14" s="355" t="s">
        <v>480</v>
      </c>
      <c r="AZ14" s="355" t="s">
        <v>480</v>
      </c>
      <c r="BA14" s="211" t="s">
        <v>606</v>
      </c>
      <c r="BB14" s="211" t="s">
        <v>606</v>
      </c>
    </row>
    <row r="15" spans="1:61" s="124" customFormat="1" ht="373.5" customHeight="1" x14ac:dyDescent="0.25">
      <c r="A15" s="183">
        <v>10</v>
      </c>
      <c r="B15" s="122"/>
      <c r="C15" s="122"/>
      <c r="D15" s="122"/>
      <c r="E15" s="122"/>
      <c r="F15" s="122"/>
      <c r="G15" s="122"/>
      <c r="H15" s="122"/>
      <c r="I15" s="108" t="s">
        <v>158</v>
      </c>
      <c r="J15" s="109" t="s">
        <v>159</v>
      </c>
      <c r="K15" s="110" t="s">
        <v>145</v>
      </c>
      <c r="L15" s="111">
        <v>100</v>
      </c>
      <c r="M15" s="110" t="s">
        <v>154</v>
      </c>
      <c r="N15" s="112" t="s">
        <v>160</v>
      </c>
      <c r="O15" s="113" t="s">
        <v>161</v>
      </c>
      <c r="P15" s="113" t="s">
        <v>162</v>
      </c>
      <c r="Q15" s="114">
        <v>18</v>
      </c>
      <c r="R15" s="115">
        <v>25</v>
      </c>
      <c r="S15" s="115">
        <v>25</v>
      </c>
      <c r="T15" s="115">
        <v>22</v>
      </c>
      <c r="U15" s="115">
        <v>10</v>
      </c>
      <c r="V15" s="116" t="s">
        <v>149</v>
      </c>
      <c r="W15" s="155" t="s">
        <v>163</v>
      </c>
      <c r="X15" s="216">
        <f>[1]Avance.PDD!O4</f>
        <v>0</v>
      </c>
      <c r="Y15" s="217">
        <f>[1]Avance.PDD!P4</f>
        <v>0.6428571428571429</v>
      </c>
      <c r="Z15" s="217">
        <f>[1]Avance.PDD!Q4</f>
        <v>1.5714285714285714</v>
      </c>
      <c r="AA15" s="217">
        <f>[1]Avance.PDD!R4</f>
        <v>3.3571428571428572</v>
      </c>
      <c r="AB15" s="217">
        <f>[1]Avance.PDD!S4</f>
        <v>4.4285714285714288</v>
      </c>
      <c r="AC15" s="218">
        <f>[1]Avance.PDD!T4</f>
        <v>0</v>
      </c>
      <c r="AD15" s="123"/>
      <c r="AE15" s="123"/>
      <c r="AF15" s="123"/>
      <c r="AG15" s="123"/>
      <c r="AH15" s="123"/>
      <c r="AI15" s="291"/>
      <c r="AJ15" s="303">
        <f>Avance.PDD!O12</f>
        <v>0</v>
      </c>
      <c r="AK15" s="119">
        <f>Avance.PDD!P12</f>
        <v>7.1428571428571425E-2</v>
      </c>
      <c r="AL15" s="119">
        <f>Avance.PDD!Q12</f>
        <v>2.0000000000000004</v>
      </c>
      <c r="AM15" s="119"/>
      <c r="AN15" s="119"/>
      <c r="AO15" s="119"/>
      <c r="AP15" s="119"/>
      <c r="AQ15" s="119"/>
      <c r="AR15" s="297"/>
      <c r="AS15" s="297"/>
      <c r="AT15" s="297"/>
      <c r="AU15" s="301"/>
      <c r="AV15" s="359">
        <f>SUM(AJ15:AU15)</f>
        <v>2.0714285714285721</v>
      </c>
      <c r="AW15" s="302">
        <f>+AV15/U15</f>
        <v>0.20714285714285721</v>
      </c>
      <c r="AX15" s="354" t="s">
        <v>601</v>
      </c>
      <c r="AY15" s="355" t="s">
        <v>602</v>
      </c>
      <c r="AZ15" s="354" t="s">
        <v>603</v>
      </c>
      <c r="BA15" s="211"/>
      <c r="BB15" s="212"/>
    </row>
    <row r="16" spans="1:61" s="124" customFormat="1" ht="222.95" customHeight="1" x14ac:dyDescent="0.25">
      <c r="A16" s="161"/>
      <c r="B16" s="125"/>
      <c r="C16" s="125"/>
      <c r="D16" s="125"/>
      <c r="E16" s="125">
        <v>5</v>
      </c>
      <c r="F16" s="125"/>
      <c r="G16" s="125"/>
      <c r="H16" s="125"/>
      <c r="I16" s="117" t="s">
        <v>164</v>
      </c>
      <c r="J16" s="118" t="s">
        <v>165</v>
      </c>
      <c r="K16" s="119" t="s">
        <v>145</v>
      </c>
      <c r="L16" s="120" t="s">
        <v>56</v>
      </c>
      <c r="M16" s="119" t="s">
        <v>166</v>
      </c>
      <c r="N16" s="121" t="s">
        <v>160</v>
      </c>
      <c r="O16" s="119" t="s">
        <v>160</v>
      </c>
      <c r="P16" s="113" t="s">
        <v>162</v>
      </c>
      <c r="Q16" s="126">
        <v>0</v>
      </c>
      <c r="R16" s="126">
        <v>0</v>
      </c>
      <c r="S16" s="127">
        <v>10000</v>
      </c>
      <c r="T16" s="127">
        <v>10000</v>
      </c>
      <c r="U16" s="127">
        <v>4500</v>
      </c>
      <c r="V16" s="126" t="s">
        <v>149</v>
      </c>
      <c r="W16" s="156" t="s">
        <v>167</v>
      </c>
      <c r="X16" s="161">
        <v>0</v>
      </c>
      <c r="Y16" s="125">
        <v>50</v>
      </c>
      <c r="Z16" s="125">
        <v>650</v>
      </c>
      <c r="AA16" s="125">
        <v>1900</v>
      </c>
      <c r="AB16" s="125">
        <v>1900</v>
      </c>
      <c r="AC16" s="125">
        <v>0</v>
      </c>
      <c r="AD16" s="125"/>
      <c r="AE16" s="125"/>
      <c r="AF16" s="125"/>
      <c r="AG16" s="125"/>
      <c r="AH16" s="125"/>
      <c r="AI16" s="292"/>
      <c r="AJ16" s="161">
        <v>0</v>
      </c>
      <c r="AK16" s="125">
        <v>47</v>
      </c>
      <c r="AL16" s="125">
        <v>750</v>
      </c>
      <c r="AM16" s="125"/>
      <c r="AN16" s="125"/>
      <c r="AO16" s="125"/>
      <c r="AP16" s="125"/>
      <c r="AQ16" s="125"/>
      <c r="AR16" s="125"/>
      <c r="AS16" s="125"/>
      <c r="AT16" s="125"/>
      <c r="AU16" s="219"/>
      <c r="AV16" s="160">
        <f>SUM(AJ16:AU16)</f>
        <v>797</v>
      </c>
      <c r="AW16" s="222">
        <f t="shared" si="1"/>
        <v>0.17711111111111111</v>
      </c>
      <c r="AX16" s="304" t="s">
        <v>168</v>
      </c>
      <c r="AY16" s="332" t="s">
        <v>169</v>
      </c>
      <c r="AZ16" s="304" t="s">
        <v>170</v>
      </c>
      <c r="BA16" s="211"/>
      <c r="BB16" s="212"/>
      <c r="BF16" s="358" t="s">
        <v>613</v>
      </c>
    </row>
    <row r="17" spans="1:58" s="124" customFormat="1" ht="216.95" customHeight="1" x14ac:dyDescent="0.25">
      <c r="A17" s="161"/>
      <c r="B17" s="125"/>
      <c r="C17" s="125"/>
      <c r="D17" s="125"/>
      <c r="E17" s="125">
        <v>5</v>
      </c>
      <c r="F17" s="125"/>
      <c r="G17" s="125"/>
      <c r="H17" s="125"/>
      <c r="I17" s="117" t="s">
        <v>164</v>
      </c>
      <c r="J17" s="118" t="s">
        <v>171</v>
      </c>
      <c r="K17" s="119" t="s">
        <v>145</v>
      </c>
      <c r="L17" s="120" t="s">
        <v>56</v>
      </c>
      <c r="M17" s="119" t="s">
        <v>172</v>
      </c>
      <c r="N17" s="121" t="s">
        <v>160</v>
      </c>
      <c r="O17" s="119" t="s">
        <v>160</v>
      </c>
      <c r="P17" s="113" t="s">
        <v>162</v>
      </c>
      <c r="Q17" s="128">
        <v>0</v>
      </c>
      <c r="R17" s="128">
        <v>0</v>
      </c>
      <c r="S17" s="128">
        <v>4000</v>
      </c>
      <c r="T17" s="128">
        <v>4000</v>
      </c>
      <c r="U17" s="128">
        <v>2000</v>
      </c>
      <c r="V17" s="126" t="s">
        <v>149</v>
      </c>
      <c r="W17" s="156" t="s">
        <v>173</v>
      </c>
      <c r="X17" s="161">
        <v>0</v>
      </c>
      <c r="Y17" s="125">
        <v>50</v>
      </c>
      <c r="Z17" s="125">
        <v>250</v>
      </c>
      <c r="AA17" s="125">
        <v>850</v>
      </c>
      <c r="AB17" s="125">
        <v>850</v>
      </c>
      <c r="AC17" s="125">
        <v>0</v>
      </c>
      <c r="AD17" s="125"/>
      <c r="AE17" s="125"/>
      <c r="AF17" s="125"/>
      <c r="AG17" s="125"/>
      <c r="AH17" s="125"/>
      <c r="AI17" s="292"/>
      <c r="AJ17" s="161">
        <v>0</v>
      </c>
      <c r="AK17" s="125">
        <v>39</v>
      </c>
      <c r="AL17" s="125">
        <v>352</v>
      </c>
      <c r="AM17" s="125"/>
      <c r="AN17" s="125"/>
      <c r="AO17" s="125"/>
      <c r="AP17" s="125"/>
      <c r="AQ17" s="125"/>
      <c r="AR17" s="125"/>
      <c r="AS17" s="125"/>
      <c r="AT17" s="125"/>
      <c r="AU17" s="219"/>
      <c r="AV17" s="160">
        <f t="shared" si="0"/>
        <v>391</v>
      </c>
      <c r="AW17" s="222">
        <f t="shared" si="1"/>
        <v>0.19550000000000001</v>
      </c>
      <c r="AX17" s="213" t="s">
        <v>174</v>
      </c>
      <c r="AY17" s="332" t="s">
        <v>169</v>
      </c>
      <c r="AZ17" s="213" t="s">
        <v>175</v>
      </c>
      <c r="BA17" s="213"/>
      <c r="BB17" s="214"/>
      <c r="BF17" s="124">
        <f>LEN(BF16)</f>
        <v>276</v>
      </c>
    </row>
    <row r="18" spans="1:58" s="124" customFormat="1" ht="108.95" customHeight="1" x14ac:dyDescent="0.25">
      <c r="A18" s="161"/>
      <c r="B18" s="125"/>
      <c r="C18" s="125"/>
      <c r="D18" s="125"/>
      <c r="E18" s="125">
        <v>5</v>
      </c>
      <c r="F18" s="125"/>
      <c r="G18" s="125"/>
      <c r="H18" s="125"/>
      <c r="I18" s="117" t="s">
        <v>164</v>
      </c>
      <c r="J18" s="118" t="s">
        <v>176</v>
      </c>
      <c r="K18" s="119" t="s">
        <v>145</v>
      </c>
      <c r="L18" s="120" t="s">
        <v>56</v>
      </c>
      <c r="M18" s="119" t="s">
        <v>177</v>
      </c>
      <c r="N18" s="121" t="s">
        <v>161</v>
      </c>
      <c r="O18" s="119" t="s">
        <v>161</v>
      </c>
      <c r="P18" s="113" t="s">
        <v>162</v>
      </c>
      <c r="Q18" s="128">
        <v>0</v>
      </c>
      <c r="R18" s="128">
        <v>0</v>
      </c>
      <c r="S18" s="128">
        <v>2</v>
      </c>
      <c r="T18" s="128">
        <v>2</v>
      </c>
      <c r="U18" s="128">
        <v>1</v>
      </c>
      <c r="V18" s="125" t="s">
        <v>178</v>
      </c>
      <c r="W18" s="156" t="s">
        <v>179</v>
      </c>
      <c r="X18" s="161">
        <v>0</v>
      </c>
      <c r="Y18" s="125">
        <v>1</v>
      </c>
      <c r="Z18" s="125">
        <v>0</v>
      </c>
      <c r="AA18" s="125">
        <v>0</v>
      </c>
      <c r="AB18" s="125">
        <v>0</v>
      </c>
      <c r="AC18" s="125">
        <v>0</v>
      </c>
      <c r="AD18" s="125"/>
      <c r="AE18" s="125"/>
      <c r="AF18" s="125"/>
      <c r="AG18" s="125"/>
      <c r="AH18" s="125"/>
      <c r="AI18" s="292"/>
      <c r="AJ18" s="161">
        <v>0</v>
      </c>
      <c r="AK18" s="125">
        <v>1</v>
      </c>
      <c r="AL18" s="125">
        <v>0</v>
      </c>
      <c r="AM18" s="125"/>
      <c r="AN18" s="125"/>
      <c r="AO18" s="125"/>
      <c r="AP18" s="125"/>
      <c r="AQ18" s="125"/>
      <c r="AR18" s="125"/>
      <c r="AS18" s="125"/>
      <c r="AT18" s="125"/>
      <c r="AU18" s="219"/>
      <c r="AV18" s="160">
        <f t="shared" si="0"/>
        <v>1</v>
      </c>
      <c r="AW18" s="222">
        <f t="shared" si="1"/>
        <v>1</v>
      </c>
      <c r="AX18" s="213" t="s">
        <v>180</v>
      </c>
      <c r="AY18" s="332" t="s">
        <v>169</v>
      </c>
      <c r="AZ18" s="213" t="s">
        <v>181</v>
      </c>
      <c r="BA18" s="213"/>
      <c r="BB18" s="214"/>
    </row>
    <row r="19" spans="1:58" s="124" customFormat="1" ht="158.1" customHeight="1" thickBot="1" x14ac:dyDescent="0.3">
      <c r="A19" s="161"/>
      <c r="B19" s="125"/>
      <c r="C19" s="125"/>
      <c r="D19" s="125"/>
      <c r="E19" s="125">
        <v>6</v>
      </c>
      <c r="F19" s="125"/>
      <c r="G19" s="125"/>
      <c r="H19" s="125"/>
      <c r="I19" s="117" t="s">
        <v>164</v>
      </c>
      <c r="J19" s="118" t="s">
        <v>182</v>
      </c>
      <c r="K19" s="119" t="s">
        <v>153</v>
      </c>
      <c r="L19" s="120" t="s">
        <v>56</v>
      </c>
      <c r="M19" s="119" t="s">
        <v>183</v>
      </c>
      <c r="N19" s="121" t="s">
        <v>184</v>
      </c>
      <c r="O19" s="119" t="s">
        <v>184</v>
      </c>
      <c r="P19" s="113" t="s">
        <v>162</v>
      </c>
      <c r="Q19" s="128">
        <v>0</v>
      </c>
      <c r="R19" s="128">
        <v>0</v>
      </c>
      <c r="S19" s="128">
        <v>50</v>
      </c>
      <c r="T19" s="128">
        <v>50</v>
      </c>
      <c r="U19" s="128">
        <v>50</v>
      </c>
      <c r="V19" s="125" t="s">
        <v>149</v>
      </c>
      <c r="W19" s="156" t="s">
        <v>185</v>
      </c>
      <c r="X19" s="162">
        <v>0</v>
      </c>
      <c r="Y19" s="163">
        <v>0</v>
      </c>
      <c r="Z19" s="163">
        <v>50</v>
      </c>
      <c r="AA19" s="163">
        <v>50</v>
      </c>
      <c r="AB19" s="163">
        <v>50</v>
      </c>
      <c r="AC19" s="163">
        <v>0</v>
      </c>
      <c r="AD19" s="163"/>
      <c r="AE19" s="163"/>
      <c r="AF19" s="163"/>
      <c r="AG19" s="163"/>
      <c r="AH19" s="163"/>
      <c r="AI19" s="293"/>
      <c r="AJ19" s="162">
        <v>0</v>
      </c>
      <c r="AK19" s="163">
        <v>0</v>
      </c>
      <c r="AL19" s="163">
        <v>52</v>
      </c>
      <c r="AM19" s="163"/>
      <c r="AN19" s="163"/>
      <c r="AO19" s="163"/>
      <c r="AP19" s="163"/>
      <c r="AQ19" s="163"/>
      <c r="AR19" s="163"/>
      <c r="AS19" s="163"/>
      <c r="AT19" s="163"/>
      <c r="AU19" s="220"/>
      <c r="AV19" s="160">
        <f>SUM(AJ19:AU19)</f>
        <v>52</v>
      </c>
      <c r="AW19" s="222">
        <f>+AV19/U19</f>
        <v>1.04</v>
      </c>
      <c r="AX19" s="213" t="s">
        <v>186</v>
      </c>
      <c r="AY19" s="332" t="s">
        <v>169</v>
      </c>
      <c r="AZ19" s="213" t="s">
        <v>187</v>
      </c>
      <c r="BA19" s="213"/>
      <c r="BB19" s="214"/>
    </row>
    <row r="20" spans="1:58" x14ac:dyDescent="0.25">
      <c r="A20" s="623" t="s">
        <v>92</v>
      </c>
      <c r="B20" s="574"/>
      <c r="C20" s="574"/>
      <c r="D20" s="574"/>
      <c r="E20" s="574"/>
      <c r="F20" s="574"/>
      <c r="G20" s="574"/>
      <c r="H20" s="574"/>
      <c r="I20" s="574"/>
      <c r="J20" s="574"/>
      <c r="K20" s="574"/>
      <c r="L20" s="574"/>
      <c r="M20" s="574"/>
      <c r="N20" s="574"/>
      <c r="O20" s="574"/>
      <c r="P20" s="574"/>
      <c r="Q20" s="574"/>
      <c r="R20" s="574"/>
      <c r="S20" s="574"/>
      <c r="T20" s="574"/>
      <c r="U20" s="574"/>
      <c r="V20" s="574"/>
      <c r="W20" s="574"/>
      <c r="X20" s="611"/>
      <c r="Y20" s="611"/>
      <c r="Z20" s="611"/>
      <c r="AA20" s="611"/>
      <c r="AB20" s="611"/>
      <c r="AC20" s="611"/>
      <c r="AD20" s="611"/>
      <c r="AE20" s="611"/>
      <c r="AF20" s="611"/>
      <c r="AG20" s="611"/>
      <c r="AH20" s="611"/>
      <c r="AI20" s="611"/>
      <c r="AJ20" s="611"/>
      <c r="AK20" s="611"/>
      <c r="AL20" s="611"/>
      <c r="AM20" s="611"/>
      <c r="AN20" s="611"/>
      <c r="AO20" s="611"/>
      <c r="AP20" s="611"/>
      <c r="AQ20" s="611"/>
      <c r="AR20" s="611"/>
      <c r="AS20" s="611"/>
      <c r="AT20" s="611"/>
      <c r="AU20" s="611"/>
      <c r="AV20" s="574"/>
      <c r="AW20" s="574"/>
      <c r="AX20" s="574"/>
      <c r="AY20" s="574"/>
      <c r="AZ20" s="574"/>
      <c r="BA20" s="574"/>
      <c r="BB20" s="624"/>
    </row>
    <row r="21" spans="1:58" ht="45" customHeight="1" x14ac:dyDescent="0.25">
      <c r="A21" s="625" t="s">
        <v>188</v>
      </c>
      <c r="B21" s="626"/>
      <c r="C21" s="626"/>
      <c r="D21" s="615" t="s">
        <v>189</v>
      </c>
      <c r="E21" s="615"/>
      <c r="F21" s="615"/>
      <c r="G21" s="615"/>
      <c r="H21" s="615"/>
      <c r="I21" s="615"/>
      <c r="J21" s="613" t="s">
        <v>190</v>
      </c>
      <c r="K21" s="613"/>
      <c r="L21" s="613"/>
      <c r="M21" s="613"/>
      <c r="N21" s="613"/>
      <c r="O21" s="613"/>
      <c r="P21" s="613"/>
      <c r="Q21" s="613"/>
      <c r="R21" s="615" t="s">
        <v>191</v>
      </c>
      <c r="S21" s="615"/>
      <c r="T21" s="615"/>
      <c r="U21" s="615"/>
      <c r="V21" s="615"/>
      <c r="W21" s="615"/>
      <c r="X21" s="615" t="s">
        <v>191</v>
      </c>
      <c r="Y21" s="615"/>
      <c r="Z21" s="615"/>
      <c r="AA21" s="615"/>
      <c r="AB21" s="615"/>
      <c r="AC21" s="615"/>
      <c r="AD21" s="615"/>
      <c r="AE21" s="615"/>
      <c r="AF21" s="615" t="s">
        <v>191</v>
      </c>
      <c r="AG21" s="615"/>
      <c r="AH21" s="615"/>
      <c r="AI21" s="615"/>
      <c r="AJ21" s="615"/>
      <c r="AK21" s="615"/>
      <c r="AL21" s="615"/>
      <c r="AM21" s="615"/>
      <c r="AN21" s="615"/>
      <c r="AO21" s="615"/>
      <c r="AP21" s="615"/>
      <c r="AQ21" s="615"/>
      <c r="AR21" s="613" t="s">
        <v>192</v>
      </c>
      <c r="AS21" s="613"/>
      <c r="AT21" s="613"/>
      <c r="AU21" s="613"/>
      <c r="AV21" s="615" t="s">
        <v>193</v>
      </c>
      <c r="AW21" s="615"/>
      <c r="AX21" s="615"/>
      <c r="AY21" s="615"/>
      <c r="AZ21" s="615"/>
      <c r="BA21" s="615"/>
      <c r="BB21" s="616"/>
    </row>
    <row r="22" spans="1:58" ht="33.6" customHeight="1" x14ac:dyDescent="0.25">
      <c r="A22" s="625"/>
      <c r="B22" s="626"/>
      <c r="C22" s="626"/>
      <c r="D22" s="640" t="s">
        <v>194</v>
      </c>
      <c r="E22" s="641"/>
      <c r="F22" s="641"/>
      <c r="G22" s="641"/>
      <c r="H22" s="641"/>
      <c r="I22" s="642"/>
      <c r="J22" s="613"/>
      <c r="K22" s="613"/>
      <c r="L22" s="613"/>
      <c r="M22" s="613"/>
      <c r="N22" s="613"/>
      <c r="O22" s="613"/>
      <c r="P22" s="613"/>
      <c r="Q22" s="613"/>
      <c r="R22" s="615" t="s">
        <v>195</v>
      </c>
      <c r="S22" s="615"/>
      <c r="T22" s="615"/>
      <c r="U22" s="615"/>
      <c r="V22" s="615"/>
      <c r="W22" s="615"/>
      <c r="X22" s="615" t="s">
        <v>196</v>
      </c>
      <c r="Y22" s="615"/>
      <c r="Z22" s="615"/>
      <c r="AA22" s="615"/>
      <c r="AB22" s="615"/>
      <c r="AC22" s="615"/>
      <c r="AD22" s="615"/>
      <c r="AE22" s="615"/>
      <c r="AF22" s="615" t="s">
        <v>197</v>
      </c>
      <c r="AG22" s="615"/>
      <c r="AH22" s="615"/>
      <c r="AI22" s="615"/>
      <c r="AJ22" s="615"/>
      <c r="AK22" s="615"/>
      <c r="AL22" s="615"/>
      <c r="AM22" s="615"/>
      <c r="AN22" s="615"/>
      <c r="AO22" s="615"/>
      <c r="AP22" s="615"/>
      <c r="AQ22" s="615"/>
      <c r="AR22" s="613"/>
      <c r="AS22" s="613"/>
      <c r="AT22" s="613"/>
      <c r="AU22" s="613"/>
      <c r="AV22" s="615" t="s">
        <v>197</v>
      </c>
      <c r="AW22" s="615"/>
      <c r="AX22" s="615"/>
      <c r="AY22" s="615"/>
      <c r="AZ22" s="615"/>
      <c r="BA22" s="615"/>
      <c r="BB22" s="616"/>
    </row>
    <row r="23" spans="1:58" ht="37.5" customHeight="1" thickBot="1" x14ac:dyDescent="0.3">
      <c r="A23" s="627"/>
      <c r="B23" s="628"/>
      <c r="C23" s="628"/>
      <c r="D23" s="635" t="s">
        <v>198</v>
      </c>
      <c r="E23" s="636"/>
      <c r="F23" s="636"/>
      <c r="G23" s="636"/>
      <c r="H23" s="636"/>
      <c r="I23" s="637"/>
      <c r="J23" s="614"/>
      <c r="K23" s="614"/>
      <c r="L23" s="614"/>
      <c r="M23" s="614"/>
      <c r="N23" s="614"/>
      <c r="O23" s="614"/>
      <c r="P23" s="614"/>
      <c r="Q23" s="614"/>
      <c r="R23" s="617" t="s">
        <v>199</v>
      </c>
      <c r="S23" s="617"/>
      <c r="T23" s="617"/>
      <c r="U23" s="617"/>
      <c r="V23" s="617"/>
      <c r="W23" s="617"/>
      <c r="X23" s="617" t="s">
        <v>200</v>
      </c>
      <c r="Y23" s="617"/>
      <c r="Z23" s="617"/>
      <c r="AA23" s="617"/>
      <c r="AB23" s="617"/>
      <c r="AC23" s="617"/>
      <c r="AD23" s="617"/>
      <c r="AE23" s="617"/>
      <c r="AF23" s="617" t="s">
        <v>201</v>
      </c>
      <c r="AG23" s="617"/>
      <c r="AH23" s="617"/>
      <c r="AI23" s="617"/>
      <c r="AJ23" s="617"/>
      <c r="AK23" s="617"/>
      <c r="AL23" s="617"/>
      <c r="AM23" s="617"/>
      <c r="AN23" s="617"/>
      <c r="AO23" s="617"/>
      <c r="AP23" s="617"/>
      <c r="AQ23" s="617"/>
      <c r="AR23" s="614"/>
      <c r="AS23" s="614"/>
      <c r="AT23" s="614"/>
      <c r="AU23" s="614"/>
      <c r="AV23" s="617" t="s">
        <v>202</v>
      </c>
      <c r="AW23" s="617"/>
      <c r="AX23" s="617"/>
      <c r="AY23" s="617"/>
      <c r="AZ23" s="617"/>
      <c r="BA23" s="617"/>
      <c r="BB23" s="618"/>
    </row>
  </sheetData>
  <autoFilter ref="A12:BI23" xr:uid="{71FD262A-2AC9-431B-828D-DBD30202BFE1}"/>
  <mergeCells count="59">
    <mergeCell ref="X23:AE23"/>
    <mergeCell ref="AF23:AQ23"/>
    <mergeCell ref="D22:I22"/>
    <mergeCell ref="R22:W22"/>
    <mergeCell ref="X22:AE22"/>
    <mergeCell ref="AF22:AQ22"/>
    <mergeCell ref="J21:Q23"/>
    <mergeCell ref="R21:W21"/>
    <mergeCell ref="X21:AE21"/>
    <mergeCell ref="AF21:AQ21"/>
    <mergeCell ref="D6:E8"/>
    <mergeCell ref="F6:G8"/>
    <mergeCell ref="H6:I6"/>
    <mergeCell ref="D23:I23"/>
    <mergeCell ref="R23:W23"/>
    <mergeCell ref="L11:L12"/>
    <mergeCell ref="M11:M12"/>
    <mergeCell ref="N11:N12"/>
    <mergeCell ref="V11:V12"/>
    <mergeCell ref="W11:W12"/>
    <mergeCell ref="X11:AI11"/>
    <mergeCell ref="A9:C9"/>
    <mergeCell ref="D9:AI9"/>
    <mergeCell ref="AR21:AU23"/>
    <mergeCell ref="AV21:BB21"/>
    <mergeCell ref="AV23:BB23"/>
    <mergeCell ref="AV22:BB22"/>
    <mergeCell ref="BB5:BB12"/>
    <mergeCell ref="AY5:AY12"/>
    <mergeCell ref="AZ5:AZ12"/>
    <mergeCell ref="BA5:BA12"/>
    <mergeCell ref="AJ11:AU11"/>
    <mergeCell ref="A20:BB20"/>
    <mergeCell ref="A21:C23"/>
    <mergeCell ref="D21:I21"/>
    <mergeCell ref="A6:C8"/>
    <mergeCell ref="A1:AZ1"/>
    <mergeCell ref="BA1:BB1"/>
    <mergeCell ref="A2:AZ2"/>
    <mergeCell ref="BA2:BB2"/>
    <mergeCell ref="A3:AZ4"/>
    <mergeCell ref="BA3:BB3"/>
    <mergeCell ref="BA4:BB4"/>
    <mergeCell ref="A5:AI5"/>
    <mergeCell ref="AJ5:AW10"/>
    <mergeCell ref="AX5:AX12"/>
    <mergeCell ref="J11:J12"/>
    <mergeCell ref="A10:C10"/>
    <mergeCell ref="D10:AI10"/>
    <mergeCell ref="AV11:AW11"/>
    <mergeCell ref="P11:P12"/>
    <mergeCell ref="Q11:U11"/>
    <mergeCell ref="L6:W8"/>
    <mergeCell ref="H7:I7"/>
    <mergeCell ref="H8:I8"/>
    <mergeCell ref="A11:H11"/>
    <mergeCell ref="I11:I12"/>
    <mergeCell ref="O11:O12"/>
    <mergeCell ref="K11:K12"/>
  </mergeCells>
  <hyperlinks>
    <hyperlink ref="AY18" r:id="rId1" xr:uid="{9C6E2F38-E2CD-4289-A7C4-05BF77547778}"/>
    <hyperlink ref="AY19" r:id="rId2" xr:uid="{C9A36E0F-AECC-4C3E-BE1D-A810BFE3F425}"/>
    <hyperlink ref="AY16" r:id="rId3" xr:uid="{D6B0A6F7-578B-4154-AC89-F480D7029A9A}"/>
    <hyperlink ref="AY17" r:id="rId4" xr:uid="{DF804B30-D0B6-4C60-B71E-4CB4C50C57CC}"/>
    <hyperlink ref="AY15" r:id="rId5" xr:uid="{9E27D1F4-62AE-46F5-B02D-F648600DBAA4}"/>
  </hyperlinks>
  <printOptions horizontalCentered="1"/>
  <pageMargins left="0.39370078740157483" right="0.39370078740157483" top="0.39370078740157483" bottom="0.39370078740157483" header="0" footer="0"/>
  <pageSetup scale="17" orientation="landscape" r:id="rId6"/>
  <legacyDrawing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BA149B-F447-4E4F-A9F2-C336364BF0D7}">
  <sheetPr>
    <tabColor theme="7" tint="0.39997558519241921"/>
  </sheetPr>
  <dimension ref="A1:B13"/>
  <sheetViews>
    <sheetView workbookViewId="0">
      <selection activeCell="B3" sqref="B3"/>
    </sheetView>
  </sheetViews>
  <sheetFormatPr baseColWidth="10" defaultColWidth="11.42578125" defaultRowHeight="15" x14ac:dyDescent="0.25"/>
  <sheetData>
    <row r="1" spans="1:2" x14ac:dyDescent="0.25">
      <c r="A1" t="s">
        <v>203</v>
      </c>
      <c r="B1" t="s">
        <v>204</v>
      </c>
    </row>
    <row r="2" spans="1:2" x14ac:dyDescent="0.25">
      <c r="A2" t="s">
        <v>205</v>
      </c>
      <c r="B2" t="s">
        <v>206</v>
      </c>
    </row>
    <row r="3" spans="1:2" x14ac:dyDescent="0.25">
      <c r="A3" t="s">
        <v>207</v>
      </c>
      <c r="B3" t="s">
        <v>208</v>
      </c>
    </row>
    <row r="4" spans="1:2" x14ac:dyDescent="0.25">
      <c r="A4" t="s">
        <v>209</v>
      </c>
    </row>
    <row r="5" spans="1:2" x14ac:dyDescent="0.25">
      <c r="A5" t="s">
        <v>210</v>
      </c>
    </row>
    <row r="6" spans="1:2" x14ac:dyDescent="0.25">
      <c r="A6" t="s">
        <v>211</v>
      </c>
    </row>
    <row r="7" spans="1:2" x14ac:dyDescent="0.25">
      <c r="A7" t="s">
        <v>212</v>
      </c>
    </row>
    <row r="8" spans="1:2" x14ac:dyDescent="0.25">
      <c r="A8" t="s">
        <v>213</v>
      </c>
    </row>
    <row r="9" spans="1:2" x14ac:dyDescent="0.25">
      <c r="A9" t="s">
        <v>214</v>
      </c>
    </row>
    <row r="10" spans="1:2" x14ac:dyDescent="0.25">
      <c r="A10" t="s">
        <v>215</v>
      </c>
    </row>
    <row r="11" spans="1:2" x14ac:dyDescent="0.25">
      <c r="A11" t="s">
        <v>216</v>
      </c>
    </row>
    <row r="12" spans="1:2" x14ac:dyDescent="0.25">
      <c r="A12" t="s">
        <v>217</v>
      </c>
    </row>
    <row r="13" spans="1:2" x14ac:dyDescent="0.25">
      <c r="A13" t="s">
        <v>218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9F208-3D9E-4B7E-8BC4-492D46018DD8}">
  <sheetPr>
    <tabColor theme="7" tint="0.39997558519241921"/>
  </sheetPr>
  <dimension ref="A1:BL78"/>
  <sheetViews>
    <sheetView view="pageBreakPreview" topLeftCell="A9" zoomScale="65" zoomScaleNormal="75" zoomScaleSheetLayoutView="65" workbookViewId="0">
      <selection activeCell="C12" sqref="C12:E12"/>
    </sheetView>
  </sheetViews>
  <sheetFormatPr baseColWidth="10" defaultColWidth="19.42578125" defaultRowHeight="15" customHeight="1" x14ac:dyDescent="0.25"/>
  <cols>
    <col min="1" max="1" width="29.5703125" style="224" bestFit="1" customWidth="1"/>
    <col min="2" max="4" width="11" style="224" customWidth="1"/>
    <col min="5" max="5" width="18.42578125" style="224" customWidth="1"/>
    <col min="6" max="6" width="11" style="224" customWidth="1"/>
    <col min="7" max="7" width="13.140625" style="224" bestFit="1" customWidth="1"/>
    <col min="8" max="8" width="11" style="224" customWidth="1"/>
    <col min="9" max="9" width="16.28515625" style="224" bestFit="1" customWidth="1"/>
    <col min="10" max="17" width="11" style="224" customWidth="1"/>
    <col min="18" max="18" width="12.140625" style="224" customWidth="1"/>
    <col min="19" max="19" width="16.42578125" style="224" bestFit="1" customWidth="1"/>
    <col min="20" max="23" width="8.140625" style="224" customWidth="1"/>
    <col min="24" max="24" width="9.42578125" style="224" customWidth="1"/>
    <col min="25" max="25" width="8.140625" style="224" customWidth="1"/>
    <col min="26" max="30" width="7.85546875" style="224" customWidth="1"/>
    <col min="31" max="31" width="11.42578125" style="224" customWidth="1"/>
    <col min="32" max="32" width="2.42578125" style="224" customWidth="1"/>
    <col min="33" max="33" width="19.42578125" style="224" customWidth="1"/>
    <col min="34" max="35" width="11.42578125" style="224" customWidth="1"/>
    <col min="36" max="36" width="26.7109375" style="224" customWidth="1"/>
    <col min="37" max="37" width="11.42578125" style="224" customWidth="1"/>
    <col min="38" max="38" width="22" style="224" customWidth="1"/>
    <col min="39" max="51" width="11.42578125" style="224" customWidth="1"/>
    <col min="52" max="52" width="26.140625" style="224" bestFit="1" customWidth="1"/>
    <col min="53" max="64" width="8.85546875" style="224" customWidth="1"/>
    <col min="65" max="16384" width="19.42578125" style="224"/>
  </cols>
  <sheetData>
    <row r="1" spans="1:64" ht="15.95" customHeight="1" x14ac:dyDescent="0.25">
      <c r="A1" s="643" t="s">
        <v>0</v>
      </c>
      <c r="B1" s="643"/>
      <c r="C1" s="643"/>
      <c r="D1" s="643"/>
      <c r="E1" s="643"/>
      <c r="F1" s="643"/>
      <c r="G1" s="643"/>
      <c r="H1" s="643"/>
      <c r="I1" s="643"/>
      <c r="J1" s="643"/>
      <c r="K1" s="643"/>
      <c r="L1" s="643"/>
      <c r="M1" s="643"/>
      <c r="N1" s="643"/>
      <c r="O1" s="643"/>
      <c r="P1" s="643"/>
      <c r="Q1" s="643"/>
      <c r="R1" s="643"/>
      <c r="S1" s="643"/>
      <c r="T1" s="643"/>
      <c r="U1" s="643"/>
      <c r="V1" s="643"/>
      <c r="W1" s="643"/>
      <c r="X1" s="643"/>
      <c r="Y1" s="643"/>
      <c r="Z1" s="643"/>
      <c r="AA1" s="643"/>
      <c r="AB1" s="643"/>
      <c r="AC1" s="643"/>
      <c r="AD1" s="643"/>
      <c r="AE1" s="643"/>
      <c r="AF1" s="643"/>
      <c r="AG1" s="643"/>
      <c r="AH1" s="643"/>
      <c r="AI1" s="643"/>
      <c r="AJ1" s="643"/>
      <c r="AK1" s="643"/>
      <c r="AL1" s="643"/>
      <c r="AM1" s="643"/>
      <c r="AN1" s="643"/>
      <c r="AO1" s="643"/>
      <c r="AP1" s="643"/>
      <c r="AQ1" s="643"/>
      <c r="AR1" s="643"/>
      <c r="AS1" s="643"/>
      <c r="AT1" s="643"/>
      <c r="AU1" s="643"/>
      <c r="AV1" s="643"/>
      <c r="AW1" s="643"/>
      <c r="AX1" s="643"/>
      <c r="AY1" s="643"/>
      <c r="AZ1" s="643"/>
      <c r="BA1" s="643"/>
      <c r="BB1" s="643"/>
      <c r="BC1" s="643"/>
      <c r="BD1" s="643"/>
      <c r="BE1" s="643"/>
      <c r="BF1" s="643"/>
      <c r="BG1" s="643"/>
      <c r="BH1" s="643"/>
      <c r="BI1" s="643"/>
      <c r="BJ1" s="644" t="s">
        <v>219</v>
      </c>
      <c r="BK1" s="644"/>
      <c r="BL1" s="644"/>
    </row>
    <row r="2" spans="1:64" ht="15.95" customHeight="1" x14ac:dyDescent="0.25">
      <c r="A2" s="643" t="s">
        <v>2</v>
      </c>
      <c r="B2" s="643"/>
      <c r="C2" s="643"/>
      <c r="D2" s="643"/>
      <c r="E2" s="643"/>
      <c r="F2" s="643"/>
      <c r="G2" s="643"/>
      <c r="H2" s="643"/>
      <c r="I2" s="643"/>
      <c r="J2" s="643"/>
      <c r="K2" s="643"/>
      <c r="L2" s="643"/>
      <c r="M2" s="643"/>
      <c r="N2" s="643"/>
      <c r="O2" s="643"/>
      <c r="P2" s="643"/>
      <c r="Q2" s="643"/>
      <c r="R2" s="643"/>
      <c r="S2" s="643"/>
      <c r="T2" s="643"/>
      <c r="U2" s="643"/>
      <c r="V2" s="643"/>
      <c r="W2" s="643"/>
      <c r="X2" s="643"/>
      <c r="Y2" s="643"/>
      <c r="Z2" s="643"/>
      <c r="AA2" s="643"/>
      <c r="AB2" s="643"/>
      <c r="AC2" s="643"/>
      <c r="AD2" s="643"/>
      <c r="AE2" s="643"/>
      <c r="AF2" s="643"/>
      <c r="AG2" s="643"/>
      <c r="AH2" s="643"/>
      <c r="AI2" s="643"/>
      <c r="AJ2" s="643"/>
      <c r="AK2" s="643"/>
      <c r="AL2" s="643"/>
      <c r="AM2" s="643"/>
      <c r="AN2" s="643"/>
      <c r="AO2" s="643"/>
      <c r="AP2" s="643"/>
      <c r="AQ2" s="643"/>
      <c r="AR2" s="643"/>
      <c r="AS2" s="643"/>
      <c r="AT2" s="643"/>
      <c r="AU2" s="643"/>
      <c r="AV2" s="643"/>
      <c r="AW2" s="643"/>
      <c r="AX2" s="643"/>
      <c r="AY2" s="643"/>
      <c r="AZ2" s="643"/>
      <c r="BA2" s="643"/>
      <c r="BB2" s="643"/>
      <c r="BC2" s="643"/>
      <c r="BD2" s="643"/>
      <c r="BE2" s="643"/>
      <c r="BF2" s="643"/>
      <c r="BG2" s="643"/>
      <c r="BH2" s="643"/>
      <c r="BI2" s="643"/>
      <c r="BJ2" s="644" t="s">
        <v>3</v>
      </c>
      <c r="BK2" s="644"/>
      <c r="BL2" s="644"/>
    </row>
    <row r="3" spans="1:64" ht="26.1" customHeight="1" x14ac:dyDescent="0.25">
      <c r="A3" s="643" t="s">
        <v>220</v>
      </c>
      <c r="B3" s="643"/>
      <c r="C3" s="643"/>
      <c r="D3" s="643"/>
      <c r="E3" s="643"/>
      <c r="F3" s="643"/>
      <c r="G3" s="643"/>
      <c r="H3" s="643"/>
      <c r="I3" s="643"/>
      <c r="J3" s="643"/>
      <c r="K3" s="643"/>
      <c r="L3" s="643"/>
      <c r="M3" s="643"/>
      <c r="N3" s="643"/>
      <c r="O3" s="643"/>
      <c r="P3" s="643"/>
      <c r="Q3" s="643"/>
      <c r="R3" s="643"/>
      <c r="S3" s="643"/>
      <c r="T3" s="643"/>
      <c r="U3" s="643"/>
      <c r="V3" s="643"/>
      <c r="W3" s="643"/>
      <c r="X3" s="643"/>
      <c r="Y3" s="643"/>
      <c r="Z3" s="643"/>
      <c r="AA3" s="643"/>
      <c r="AB3" s="643"/>
      <c r="AC3" s="643"/>
      <c r="AD3" s="643"/>
      <c r="AE3" s="643"/>
      <c r="AF3" s="643"/>
      <c r="AG3" s="643"/>
      <c r="AH3" s="643"/>
      <c r="AI3" s="643"/>
      <c r="AJ3" s="643"/>
      <c r="AK3" s="643"/>
      <c r="AL3" s="643"/>
      <c r="AM3" s="643"/>
      <c r="AN3" s="643"/>
      <c r="AO3" s="643"/>
      <c r="AP3" s="643"/>
      <c r="AQ3" s="643"/>
      <c r="AR3" s="643"/>
      <c r="AS3" s="643"/>
      <c r="AT3" s="643"/>
      <c r="AU3" s="643"/>
      <c r="AV3" s="643"/>
      <c r="AW3" s="643"/>
      <c r="AX3" s="643"/>
      <c r="AY3" s="643"/>
      <c r="AZ3" s="643"/>
      <c r="BA3" s="643"/>
      <c r="BB3" s="643"/>
      <c r="BC3" s="643"/>
      <c r="BD3" s="643"/>
      <c r="BE3" s="643"/>
      <c r="BF3" s="643"/>
      <c r="BG3" s="643"/>
      <c r="BH3" s="643"/>
      <c r="BI3" s="643"/>
      <c r="BJ3" s="644" t="s">
        <v>5</v>
      </c>
      <c r="BK3" s="644"/>
      <c r="BL3" s="644"/>
    </row>
    <row r="4" spans="1:64" ht="15.95" customHeight="1" x14ac:dyDescent="0.25">
      <c r="A4" s="643" t="s">
        <v>221</v>
      </c>
      <c r="B4" s="643"/>
      <c r="C4" s="643"/>
      <c r="D4" s="643"/>
      <c r="E4" s="643"/>
      <c r="F4" s="643"/>
      <c r="G4" s="643"/>
      <c r="H4" s="643"/>
      <c r="I4" s="643"/>
      <c r="J4" s="643"/>
      <c r="K4" s="643"/>
      <c r="L4" s="643"/>
      <c r="M4" s="643"/>
      <c r="N4" s="643"/>
      <c r="O4" s="643"/>
      <c r="P4" s="643"/>
      <c r="Q4" s="643"/>
      <c r="R4" s="643"/>
      <c r="S4" s="643"/>
      <c r="T4" s="643"/>
      <c r="U4" s="643"/>
      <c r="V4" s="643"/>
      <c r="W4" s="643"/>
      <c r="X4" s="643"/>
      <c r="Y4" s="643"/>
      <c r="Z4" s="643"/>
      <c r="AA4" s="643"/>
      <c r="AB4" s="643"/>
      <c r="AC4" s="643"/>
      <c r="AD4" s="643"/>
      <c r="AE4" s="643"/>
      <c r="AF4" s="643"/>
      <c r="AG4" s="643"/>
      <c r="AH4" s="643"/>
      <c r="AI4" s="643"/>
      <c r="AJ4" s="643"/>
      <c r="AK4" s="643"/>
      <c r="AL4" s="643"/>
      <c r="AM4" s="643"/>
      <c r="AN4" s="643"/>
      <c r="AO4" s="643"/>
      <c r="AP4" s="643"/>
      <c r="AQ4" s="643"/>
      <c r="AR4" s="643"/>
      <c r="AS4" s="643"/>
      <c r="AT4" s="643"/>
      <c r="AU4" s="643"/>
      <c r="AV4" s="643"/>
      <c r="AW4" s="643"/>
      <c r="AX4" s="643"/>
      <c r="AY4" s="643"/>
      <c r="AZ4" s="643"/>
      <c r="BA4" s="643"/>
      <c r="BB4" s="643"/>
      <c r="BC4" s="643"/>
      <c r="BD4" s="643"/>
      <c r="BE4" s="643"/>
      <c r="BF4" s="643"/>
      <c r="BG4" s="643"/>
      <c r="BH4" s="643"/>
      <c r="BI4" s="643"/>
      <c r="BJ4" s="653" t="s">
        <v>222</v>
      </c>
      <c r="BK4" s="654"/>
      <c r="BL4" s="655"/>
    </row>
    <row r="5" spans="1:64" ht="26.1" customHeight="1" x14ac:dyDescent="0.25">
      <c r="A5" s="656" t="s">
        <v>109</v>
      </c>
      <c r="B5" s="656"/>
      <c r="C5" s="656"/>
      <c r="D5" s="656"/>
      <c r="E5" s="656"/>
      <c r="F5" s="656"/>
      <c r="G5" s="656"/>
      <c r="H5" s="656"/>
      <c r="I5" s="656"/>
      <c r="J5" s="656"/>
      <c r="K5" s="656"/>
      <c r="L5" s="656"/>
      <c r="M5" s="656"/>
      <c r="N5" s="656"/>
      <c r="O5" s="656"/>
      <c r="P5" s="656"/>
      <c r="Q5" s="656"/>
      <c r="R5" s="656"/>
      <c r="S5" s="656"/>
      <c r="T5" s="656"/>
      <c r="U5" s="656"/>
      <c r="V5" s="656"/>
      <c r="W5" s="656"/>
      <c r="X5" s="656"/>
      <c r="Y5" s="656"/>
      <c r="Z5" s="656"/>
      <c r="AA5" s="656"/>
      <c r="AB5" s="656"/>
      <c r="AC5" s="656"/>
      <c r="AD5" s="656"/>
      <c r="AE5" s="656"/>
      <c r="AF5" s="31"/>
      <c r="AG5" s="656" t="s">
        <v>223</v>
      </c>
      <c r="AH5" s="656"/>
      <c r="AI5" s="656"/>
      <c r="AJ5" s="656"/>
      <c r="AK5" s="656"/>
      <c r="AL5" s="656"/>
      <c r="AM5" s="656"/>
      <c r="AN5" s="656"/>
      <c r="AO5" s="656"/>
      <c r="AP5" s="656"/>
      <c r="AQ5" s="656"/>
      <c r="AR5" s="656"/>
      <c r="AS5" s="656"/>
      <c r="AT5" s="656"/>
      <c r="AU5" s="656"/>
      <c r="AV5" s="656"/>
      <c r="AW5" s="656"/>
      <c r="AX5" s="656"/>
      <c r="AY5" s="656"/>
      <c r="AZ5" s="656"/>
      <c r="BA5" s="656"/>
      <c r="BB5" s="656"/>
      <c r="BC5" s="656"/>
      <c r="BD5" s="656"/>
      <c r="BE5" s="656"/>
      <c r="BF5" s="656"/>
      <c r="BG5" s="656"/>
      <c r="BH5" s="656"/>
      <c r="BI5" s="656"/>
      <c r="BJ5" s="657"/>
      <c r="BK5" s="657"/>
      <c r="BL5" s="657"/>
    </row>
    <row r="6" spans="1:64" ht="31.5" customHeight="1" x14ac:dyDescent="0.25">
      <c r="A6" s="263" t="s">
        <v>224</v>
      </c>
      <c r="B6" s="658" t="s">
        <v>225</v>
      </c>
      <c r="C6" s="659"/>
      <c r="D6" s="659"/>
      <c r="E6" s="659"/>
      <c r="F6" s="659"/>
      <c r="G6" s="659"/>
      <c r="H6" s="659"/>
      <c r="I6" s="659"/>
      <c r="J6" s="659"/>
      <c r="K6" s="659"/>
      <c r="L6" s="659"/>
      <c r="M6" s="659"/>
      <c r="N6" s="659"/>
      <c r="O6" s="659"/>
      <c r="P6" s="659"/>
      <c r="Q6" s="659"/>
      <c r="R6" s="659"/>
      <c r="S6" s="659"/>
      <c r="T6" s="659"/>
      <c r="U6" s="659"/>
      <c r="V6" s="659"/>
      <c r="W6" s="659"/>
      <c r="X6" s="659"/>
      <c r="Y6" s="659"/>
      <c r="Z6" s="659"/>
      <c r="AA6" s="659"/>
      <c r="AB6" s="659"/>
      <c r="AC6" s="659"/>
      <c r="AD6" s="659"/>
      <c r="AE6" s="659"/>
      <c r="AF6" s="659"/>
      <c r="AG6" s="659"/>
      <c r="AH6" s="659"/>
      <c r="AI6" s="659"/>
      <c r="AJ6" s="659"/>
      <c r="AK6" s="659"/>
      <c r="AL6" s="659"/>
      <c r="AM6" s="659"/>
      <c r="AN6" s="659"/>
      <c r="AO6" s="659"/>
      <c r="AP6" s="659"/>
      <c r="AQ6" s="659"/>
      <c r="AR6" s="659"/>
      <c r="AS6" s="659"/>
      <c r="AT6" s="659"/>
      <c r="AU6" s="659"/>
      <c r="AV6" s="659"/>
      <c r="AW6" s="659"/>
      <c r="AX6" s="659"/>
      <c r="AY6" s="659"/>
      <c r="AZ6" s="659"/>
      <c r="BA6" s="659"/>
      <c r="BB6" s="659"/>
      <c r="BC6" s="659"/>
      <c r="BD6" s="659"/>
      <c r="BE6" s="659"/>
      <c r="BF6" s="659"/>
      <c r="BG6" s="659"/>
      <c r="BH6" s="659"/>
      <c r="BI6" s="659"/>
      <c r="BJ6" s="659"/>
      <c r="BK6" s="659"/>
      <c r="BL6" s="659"/>
    </row>
    <row r="7" spans="1:64" ht="31.5" customHeight="1" x14ac:dyDescent="0.25">
      <c r="A7" s="264" t="s">
        <v>226</v>
      </c>
      <c r="B7" s="645" t="s">
        <v>24</v>
      </c>
      <c r="C7" s="646"/>
      <c r="D7" s="646"/>
      <c r="E7" s="646"/>
      <c r="F7" s="646"/>
      <c r="G7" s="646"/>
      <c r="H7" s="646"/>
      <c r="I7" s="646"/>
      <c r="J7" s="646"/>
      <c r="K7" s="646"/>
      <c r="L7" s="646"/>
      <c r="M7" s="646"/>
      <c r="N7" s="646"/>
      <c r="O7" s="646"/>
      <c r="P7" s="646"/>
      <c r="Q7" s="646"/>
      <c r="R7" s="646"/>
      <c r="S7" s="646"/>
      <c r="T7" s="646"/>
      <c r="U7" s="646"/>
      <c r="V7" s="646"/>
      <c r="W7" s="646"/>
      <c r="X7" s="646"/>
      <c r="Y7" s="646"/>
      <c r="Z7" s="646"/>
      <c r="AA7" s="646"/>
      <c r="AB7" s="646"/>
      <c r="AC7" s="646"/>
      <c r="AD7" s="646"/>
      <c r="AE7" s="646"/>
      <c r="AF7" s="646"/>
      <c r="AG7" s="646"/>
      <c r="AH7" s="646"/>
      <c r="AI7" s="646"/>
      <c r="AJ7" s="646"/>
      <c r="AK7" s="646"/>
      <c r="AL7" s="646"/>
      <c r="AM7" s="646"/>
      <c r="AN7" s="646"/>
      <c r="AO7" s="646"/>
      <c r="AP7" s="646"/>
      <c r="AQ7" s="646"/>
      <c r="AR7" s="646"/>
      <c r="AS7" s="646"/>
      <c r="AT7" s="646"/>
      <c r="AU7" s="646"/>
      <c r="AV7" s="646"/>
      <c r="AW7" s="646"/>
      <c r="AX7" s="646"/>
      <c r="AY7" s="646"/>
      <c r="AZ7" s="646"/>
      <c r="BA7" s="646"/>
      <c r="BB7" s="646"/>
      <c r="BC7" s="646"/>
      <c r="BD7" s="646"/>
      <c r="BE7" s="646"/>
      <c r="BF7" s="646"/>
      <c r="BG7" s="646"/>
      <c r="BH7" s="646"/>
      <c r="BI7" s="646"/>
      <c r="BJ7" s="646"/>
      <c r="BK7" s="646"/>
      <c r="BL7" s="647"/>
    </row>
    <row r="8" spans="1:64" ht="18.75" customHeight="1" x14ac:dyDescent="0.25">
      <c r="A8" s="267"/>
      <c r="B8" s="267"/>
      <c r="C8" s="267"/>
      <c r="D8" s="267"/>
      <c r="E8" s="267"/>
      <c r="F8" s="267"/>
      <c r="G8" s="267"/>
      <c r="H8" s="267"/>
      <c r="I8" s="267"/>
      <c r="J8" s="267"/>
      <c r="K8" s="268"/>
      <c r="L8" s="268"/>
      <c r="M8" s="268"/>
      <c r="N8" s="268"/>
      <c r="O8" s="268"/>
      <c r="P8" s="268"/>
      <c r="Q8" s="268"/>
      <c r="R8" s="268"/>
      <c r="S8" s="268"/>
      <c r="T8" s="268"/>
      <c r="U8" s="268"/>
      <c r="V8" s="268"/>
      <c r="W8" s="268"/>
      <c r="X8" s="268"/>
      <c r="Y8" s="268"/>
      <c r="Z8" s="268"/>
      <c r="AA8" s="268"/>
      <c r="AB8" s="268"/>
      <c r="AC8" s="268"/>
      <c r="AD8" s="268"/>
      <c r="AE8" s="268"/>
      <c r="AF8" s="31"/>
      <c r="AG8" s="267"/>
      <c r="AH8" s="268"/>
      <c r="AI8" s="268"/>
      <c r="AJ8" s="268"/>
      <c r="AK8" s="268"/>
      <c r="AL8" s="268"/>
      <c r="AM8" s="268"/>
      <c r="AN8" s="268"/>
      <c r="AO8" s="268"/>
      <c r="AP8" s="268"/>
      <c r="AQ8" s="31"/>
      <c r="AR8" s="31"/>
      <c r="AS8" s="31"/>
      <c r="AT8" s="31"/>
      <c r="AU8" s="31"/>
      <c r="AV8" s="31"/>
      <c r="AW8" s="31"/>
      <c r="AX8" s="31"/>
      <c r="AY8" s="31"/>
      <c r="AZ8" s="31"/>
      <c r="BA8" s="31"/>
      <c r="BB8" s="31"/>
      <c r="BC8" s="31"/>
      <c r="BD8" s="31"/>
      <c r="BE8" s="31"/>
      <c r="BF8" s="31"/>
      <c r="BG8" s="31"/>
      <c r="BH8" s="31"/>
      <c r="BI8" s="31"/>
      <c r="BJ8" s="31"/>
      <c r="BK8" s="31"/>
      <c r="BL8" s="31"/>
    </row>
    <row r="9" spans="1:64" s="31" customFormat="1" ht="30" customHeight="1" x14ac:dyDescent="0.25">
      <c r="A9" s="648" t="s">
        <v>227</v>
      </c>
      <c r="B9" s="265" t="s">
        <v>29</v>
      </c>
      <c r="C9" s="265" t="s">
        <v>8</v>
      </c>
      <c r="D9" s="650" t="s">
        <v>30</v>
      </c>
      <c r="E9" s="651"/>
      <c r="F9" s="265" t="s">
        <v>31</v>
      </c>
      <c r="G9" s="265" t="s">
        <v>32</v>
      </c>
      <c r="H9" s="650" t="s">
        <v>33</v>
      </c>
      <c r="I9" s="651"/>
      <c r="J9" s="265" t="s">
        <v>34</v>
      </c>
      <c r="K9" s="265" t="s">
        <v>35</v>
      </c>
      <c r="L9" s="650" t="s">
        <v>36</v>
      </c>
      <c r="M9" s="651"/>
      <c r="N9" s="265" t="s">
        <v>37</v>
      </c>
      <c r="O9" s="265" t="s">
        <v>38</v>
      </c>
      <c r="P9" s="650" t="s">
        <v>39</v>
      </c>
      <c r="Q9" s="651"/>
      <c r="R9" s="650" t="s">
        <v>228</v>
      </c>
      <c r="S9" s="651"/>
      <c r="T9" s="650" t="s">
        <v>229</v>
      </c>
      <c r="U9" s="652"/>
      <c r="V9" s="652"/>
      <c r="W9" s="652"/>
      <c r="X9" s="652"/>
      <c r="Y9" s="651"/>
      <c r="Z9" s="650" t="s">
        <v>230</v>
      </c>
      <c r="AA9" s="652"/>
      <c r="AB9" s="652"/>
      <c r="AC9" s="652"/>
      <c r="AD9" s="652"/>
      <c r="AE9" s="651"/>
      <c r="AG9" s="648" t="s">
        <v>227</v>
      </c>
      <c r="AH9" s="265" t="s">
        <v>29</v>
      </c>
      <c r="AI9" s="650" t="s">
        <v>8</v>
      </c>
      <c r="AJ9" s="651"/>
      <c r="AK9" s="650" t="s">
        <v>30</v>
      </c>
      <c r="AL9" s="651"/>
      <c r="AM9" s="265" t="s">
        <v>31</v>
      </c>
      <c r="AN9" s="265" t="s">
        <v>32</v>
      </c>
      <c r="AO9" s="650" t="s">
        <v>33</v>
      </c>
      <c r="AP9" s="651"/>
      <c r="AQ9" s="265" t="s">
        <v>34</v>
      </c>
      <c r="AR9" s="265" t="s">
        <v>35</v>
      </c>
      <c r="AS9" s="650" t="s">
        <v>36</v>
      </c>
      <c r="AT9" s="651"/>
      <c r="AU9" s="265" t="s">
        <v>37</v>
      </c>
      <c r="AV9" s="265" t="s">
        <v>38</v>
      </c>
      <c r="AW9" s="650" t="s">
        <v>39</v>
      </c>
      <c r="AX9" s="651"/>
      <c r="AY9" s="650" t="s">
        <v>228</v>
      </c>
      <c r="AZ9" s="651"/>
      <c r="BA9" s="650" t="s">
        <v>229</v>
      </c>
      <c r="BB9" s="652"/>
      <c r="BC9" s="652"/>
      <c r="BD9" s="652"/>
      <c r="BE9" s="652"/>
      <c r="BF9" s="651"/>
      <c r="BG9" s="650" t="s">
        <v>230</v>
      </c>
      <c r="BH9" s="652"/>
      <c r="BI9" s="652"/>
      <c r="BJ9" s="652"/>
      <c r="BK9" s="652"/>
      <c r="BL9" s="651"/>
    </row>
    <row r="10" spans="1:64" s="31" customFormat="1" ht="36" customHeight="1" x14ac:dyDescent="0.25">
      <c r="A10" s="649"/>
      <c r="B10" s="269" t="s">
        <v>231</v>
      </c>
      <c r="C10" s="269" t="s">
        <v>231</v>
      </c>
      <c r="D10" s="269" t="s">
        <v>231</v>
      </c>
      <c r="E10" s="269" t="s">
        <v>232</v>
      </c>
      <c r="F10" s="269" t="s">
        <v>231</v>
      </c>
      <c r="G10" s="269" t="s">
        <v>231</v>
      </c>
      <c r="H10" s="269" t="s">
        <v>231</v>
      </c>
      <c r="I10" s="269" t="s">
        <v>232</v>
      </c>
      <c r="J10" s="269" t="s">
        <v>231</v>
      </c>
      <c r="K10" s="269" t="s">
        <v>231</v>
      </c>
      <c r="L10" s="269" t="s">
        <v>231</v>
      </c>
      <c r="M10" s="269" t="s">
        <v>232</v>
      </c>
      <c r="N10" s="269" t="s">
        <v>231</v>
      </c>
      <c r="O10" s="269" t="s">
        <v>231</v>
      </c>
      <c r="P10" s="269" t="s">
        <v>231</v>
      </c>
      <c r="Q10" s="269" t="s">
        <v>232</v>
      </c>
      <c r="R10" s="269" t="s">
        <v>231</v>
      </c>
      <c r="S10" s="269" t="s">
        <v>232</v>
      </c>
      <c r="T10" s="225" t="s">
        <v>233</v>
      </c>
      <c r="U10" s="225" t="s">
        <v>234</v>
      </c>
      <c r="V10" s="225" t="s">
        <v>235</v>
      </c>
      <c r="W10" s="225" t="s">
        <v>236</v>
      </c>
      <c r="X10" s="226" t="s">
        <v>237</v>
      </c>
      <c r="Y10" s="225" t="s">
        <v>238</v>
      </c>
      <c r="Z10" s="269" t="s">
        <v>239</v>
      </c>
      <c r="AA10" s="270" t="s">
        <v>240</v>
      </c>
      <c r="AB10" s="269" t="s">
        <v>241</v>
      </c>
      <c r="AC10" s="269" t="s">
        <v>242</v>
      </c>
      <c r="AD10" s="269" t="s">
        <v>243</v>
      </c>
      <c r="AE10" s="269" t="s">
        <v>244</v>
      </c>
      <c r="AG10" s="649"/>
      <c r="AH10" s="269" t="s">
        <v>231</v>
      </c>
      <c r="AI10" s="269" t="s">
        <v>231</v>
      </c>
      <c r="AJ10" s="269" t="s">
        <v>232</v>
      </c>
      <c r="AK10" s="269" t="s">
        <v>231</v>
      </c>
      <c r="AL10" s="269" t="s">
        <v>232</v>
      </c>
      <c r="AM10" s="269" t="s">
        <v>231</v>
      </c>
      <c r="AN10" s="269" t="s">
        <v>231</v>
      </c>
      <c r="AO10" s="269" t="s">
        <v>231</v>
      </c>
      <c r="AP10" s="269" t="s">
        <v>232</v>
      </c>
      <c r="AQ10" s="269" t="s">
        <v>231</v>
      </c>
      <c r="AR10" s="269" t="s">
        <v>231</v>
      </c>
      <c r="AS10" s="269" t="s">
        <v>231</v>
      </c>
      <c r="AT10" s="269" t="s">
        <v>232</v>
      </c>
      <c r="AU10" s="269" t="s">
        <v>231</v>
      </c>
      <c r="AV10" s="269" t="s">
        <v>231</v>
      </c>
      <c r="AW10" s="269" t="s">
        <v>231</v>
      </c>
      <c r="AX10" s="269" t="s">
        <v>232</v>
      </c>
      <c r="AY10" s="269" t="s">
        <v>231</v>
      </c>
      <c r="AZ10" s="269" t="s">
        <v>232</v>
      </c>
      <c r="BA10" s="225" t="s">
        <v>233</v>
      </c>
      <c r="BB10" s="225" t="s">
        <v>234</v>
      </c>
      <c r="BC10" s="225" t="s">
        <v>235</v>
      </c>
      <c r="BD10" s="225" t="s">
        <v>236</v>
      </c>
      <c r="BE10" s="226" t="s">
        <v>237</v>
      </c>
      <c r="BF10" s="225" t="s">
        <v>238</v>
      </c>
      <c r="BG10" s="227" t="s">
        <v>239</v>
      </c>
      <c r="BH10" s="228" t="s">
        <v>240</v>
      </c>
      <c r="BI10" s="227" t="s">
        <v>241</v>
      </c>
      <c r="BJ10" s="227" t="s">
        <v>242</v>
      </c>
      <c r="BK10" s="227" t="s">
        <v>243</v>
      </c>
      <c r="BL10" s="227" t="s">
        <v>244</v>
      </c>
    </row>
    <row r="11" spans="1:64" s="31" customFormat="1" x14ac:dyDescent="0.25">
      <c r="A11" s="271" t="s">
        <v>245</v>
      </c>
      <c r="B11" s="271"/>
      <c r="C11" s="272">
        <v>700</v>
      </c>
      <c r="D11" s="272">
        <v>700</v>
      </c>
      <c r="E11" s="273"/>
      <c r="F11" s="272">
        <v>700</v>
      </c>
      <c r="G11" s="272">
        <v>1000</v>
      </c>
      <c r="H11" s="271"/>
      <c r="I11" s="273"/>
      <c r="J11" s="271"/>
      <c r="K11" s="271"/>
      <c r="L11" s="271"/>
      <c r="M11" s="273"/>
      <c r="N11" s="271"/>
      <c r="O11" s="271"/>
      <c r="P11" s="271"/>
      <c r="Q11" s="273"/>
      <c r="R11" s="274">
        <f t="shared" ref="R11:R31" si="0">B11+C11+D11+F11+G11+H11+J11+K11+L11+N11+O11+P11</f>
        <v>3100</v>
      </c>
      <c r="S11" s="229">
        <f>+E11+I11+M11+Q11</f>
        <v>0</v>
      </c>
      <c r="T11" s="230"/>
      <c r="U11" s="230"/>
      <c r="V11" s="230"/>
      <c r="W11" s="230"/>
      <c r="X11" s="230"/>
      <c r="Y11" s="231"/>
      <c r="Z11" s="231"/>
      <c r="AA11" s="231"/>
      <c r="AB11" s="231"/>
      <c r="AC11" s="231"/>
      <c r="AD11" s="231"/>
      <c r="AE11" s="232"/>
      <c r="AG11" s="271" t="s">
        <v>245</v>
      </c>
      <c r="AH11" s="271"/>
      <c r="AI11" s="271"/>
      <c r="AJ11" s="271"/>
      <c r="AK11" s="271"/>
      <c r="AL11" s="273"/>
      <c r="AM11" s="271"/>
      <c r="AN11" s="271"/>
      <c r="AO11" s="271"/>
      <c r="AP11" s="273"/>
      <c r="AQ11" s="271"/>
      <c r="AR11" s="271"/>
      <c r="AS11" s="271"/>
      <c r="AT11" s="273"/>
      <c r="AU11" s="271"/>
      <c r="AV11" s="271"/>
      <c r="AW11" s="271"/>
      <c r="AX11" s="273"/>
      <c r="AY11" s="274">
        <f t="shared" ref="AY11:AY31" si="1">AH11+AI11+AK11+AM11+AN11+AO11+AQ11+AR11+AS11+AU11+AV11+AW11</f>
        <v>0</v>
      </c>
      <c r="AZ11" s="229">
        <f>+AL11+AP11+AT11+AX11</f>
        <v>0</v>
      </c>
      <c r="BA11" s="231"/>
      <c r="BB11" s="231"/>
      <c r="BC11" s="231"/>
      <c r="BD11" s="231"/>
      <c r="BE11" s="231"/>
      <c r="BF11" s="231"/>
      <c r="BG11" s="231"/>
      <c r="BH11" s="231"/>
      <c r="BI11" s="231"/>
      <c r="BJ11" s="231"/>
      <c r="BK11" s="231"/>
      <c r="BL11" s="232"/>
    </row>
    <row r="12" spans="1:64" s="31" customFormat="1" x14ac:dyDescent="0.25">
      <c r="A12" s="271" t="s">
        <v>246</v>
      </c>
      <c r="B12" s="271"/>
      <c r="C12" s="271"/>
      <c r="D12" s="271"/>
      <c r="E12" s="273"/>
      <c r="F12" s="271"/>
      <c r="G12" s="271"/>
      <c r="H12" s="271"/>
      <c r="I12" s="273"/>
      <c r="J12" s="271"/>
      <c r="K12" s="271"/>
      <c r="L12" s="271"/>
      <c r="M12" s="273"/>
      <c r="N12" s="271"/>
      <c r="O12" s="271"/>
      <c r="P12" s="271"/>
      <c r="Q12" s="273"/>
      <c r="R12" s="274">
        <f t="shared" si="0"/>
        <v>0</v>
      </c>
      <c r="S12" s="229">
        <f t="shared" ref="S12:S31" si="2">+E12+I12+M12+Q12</f>
        <v>0</v>
      </c>
      <c r="T12" s="230"/>
      <c r="U12" s="230"/>
      <c r="V12" s="230"/>
      <c r="W12" s="230"/>
      <c r="X12" s="230"/>
      <c r="Y12" s="231"/>
      <c r="Z12" s="231"/>
      <c r="AA12" s="231"/>
      <c r="AB12" s="231"/>
      <c r="AC12" s="231"/>
      <c r="AD12" s="231"/>
      <c r="AE12" s="231"/>
      <c r="AG12" s="271" t="s">
        <v>246</v>
      </c>
      <c r="AH12" s="271"/>
      <c r="AI12" s="271">
        <v>0</v>
      </c>
      <c r="AJ12" s="271">
        <v>0</v>
      </c>
      <c r="AK12" s="334">
        <v>0</v>
      </c>
      <c r="AL12" s="335">
        <v>0</v>
      </c>
      <c r="AM12" s="271"/>
      <c r="AN12" s="271"/>
      <c r="AO12" s="271"/>
      <c r="AP12" s="273"/>
      <c r="AQ12" s="271"/>
      <c r="AR12" s="271"/>
      <c r="AS12" s="271"/>
      <c r="AT12" s="273"/>
      <c r="AU12" s="271"/>
      <c r="AV12" s="271"/>
      <c r="AW12" s="271"/>
      <c r="AX12" s="273"/>
      <c r="AY12" s="274">
        <f t="shared" si="1"/>
        <v>0</v>
      </c>
      <c r="AZ12" s="229">
        <f t="shared" ref="AZ12:AZ31" si="3">+AL12+AP12+AT12+AX12</f>
        <v>0</v>
      </c>
      <c r="BA12" s="231"/>
      <c r="BB12" s="231"/>
      <c r="BC12" s="231"/>
      <c r="BD12" s="231"/>
      <c r="BE12" s="231"/>
      <c r="BF12" s="231"/>
      <c r="BG12" s="231"/>
      <c r="BH12" s="231"/>
      <c r="BI12" s="231"/>
      <c r="BJ12" s="231"/>
      <c r="BK12" s="231"/>
      <c r="BL12" s="231"/>
    </row>
    <row r="13" spans="1:64" s="31" customFormat="1" x14ac:dyDescent="0.25">
      <c r="A13" s="271" t="s">
        <v>247</v>
      </c>
      <c r="B13" s="271"/>
      <c r="C13" s="271"/>
      <c r="D13" s="271"/>
      <c r="E13" s="273"/>
      <c r="F13" s="271"/>
      <c r="G13" s="271"/>
      <c r="H13" s="271"/>
      <c r="I13" s="273"/>
      <c r="J13" s="271"/>
      <c r="K13" s="271"/>
      <c r="L13" s="271"/>
      <c r="M13" s="273"/>
      <c r="N13" s="271"/>
      <c r="O13" s="271"/>
      <c r="P13" s="271"/>
      <c r="Q13" s="273"/>
      <c r="R13" s="274">
        <f t="shared" si="0"/>
        <v>0</v>
      </c>
      <c r="S13" s="229">
        <f t="shared" si="2"/>
        <v>0</v>
      </c>
      <c r="T13" s="230"/>
      <c r="U13" s="230"/>
      <c r="V13" s="230"/>
      <c r="W13" s="230"/>
      <c r="X13" s="230"/>
      <c r="Y13" s="231"/>
      <c r="Z13" s="231"/>
      <c r="AA13" s="231"/>
      <c r="AB13" s="231"/>
      <c r="AC13" s="231"/>
      <c r="AD13" s="231"/>
      <c r="AE13" s="231"/>
      <c r="AG13" s="271" t="s">
        <v>247</v>
      </c>
      <c r="AH13" s="271"/>
      <c r="AI13" s="271">
        <v>101</v>
      </c>
      <c r="AJ13" s="336">
        <v>56134545</v>
      </c>
      <c r="AK13" s="334">
        <v>70</v>
      </c>
      <c r="AL13" s="335">
        <v>17863731.167315174</v>
      </c>
      <c r="AM13" s="271"/>
      <c r="AN13" s="271"/>
      <c r="AO13" s="271"/>
      <c r="AP13" s="273"/>
      <c r="AQ13" s="271"/>
      <c r="AR13" s="271"/>
      <c r="AS13" s="271"/>
      <c r="AT13" s="273"/>
      <c r="AU13" s="271"/>
      <c r="AV13" s="271"/>
      <c r="AW13" s="271"/>
      <c r="AX13" s="273"/>
      <c r="AY13" s="274">
        <f t="shared" si="1"/>
        <v>171</v>
      </c>
      <c r="AZ13" s="229">
        <f t="shared" si="3"/>
        <v>17863731.167315174</v>
      </c>
      <c r="BA13" s="231"/>
      <c r="BB13" s="231"/>
      <c r="BC13" s="231"/>
      <c r="BD13" s="231"/>
      <c r="BE13" s="231"/>
      <c r="BF13" s="231"/>
      <c r="BG13" s="231"/>
      <c r="BH13" s="231"/>
      <c r="BI13" s="231"/>
      <c r="BJ13" s="231"/>
      <c r="BK13" s="231"/>
      <c r="BL13" s="231"/>
    </row>
    <row r="14" spans="1:64" s="31" customFormat="1" x14ac:dyDescent="0.25">
      <c r="A14" s="271" t="s">
        <v>248</v>
      </c>
      <c r="B14" s="271"/>
      <c r="C14" s="271"/>
      <c r="D14" s="271"/>
      <c r="E14" s="273"/>
      <c r="F14" s="271"/>
      <c r="G14" s="271"/>
      <c r="H14" s="271"/>
      <c r="I14" s="273"/>
      <c r="J14" s="271"/>
      <c r="K14" s="271"/>
      <c r="L14" s="271"/>
      <c r="M14" s="273"/>
      <c r="N14" s="271"/>
      <c r="O14" s="271"/>
      <c r="P14" s="271"/>
      <c r="Q14" s="273"/>
      <c r="R14" s="274">
        <f t="shared" si="0"/>
        <v>0</v>
      </c>
      <c r="S14" s="229">
        <f t="shared" si="2"/>
        <v>0</v>
      </c>
      <c r="T14" s="230"/>
      <c r="U14" s="230"/>
      <c r="V14" s="230"/>
      <c r="W14" s="230"/>
      <c r="X14" s="230"/>
      <c r="Y14" s="231"/>
      <c r="Z14" s="231"/>
      <c r="AA14" s="231"/>
      <c r="AB14" s="231"/>
      <c r="AC14" s="231"/>
      <c r="AD14" s="231"/>
      <c r="AE14" s="231"/>
      <c r="AG14" s="271" t="s">
        <v>248</v>
      </c>
      <c r="AH14" s="271"/>
      <c r="AI14" s="271">
        <v>6</v>
      </c>
      <c r="AJ14" s="336">
        <v>3334725</v>
      </c>
      <c r="AK14" s="334">
        <v>11</v>
      </c>
      <c r="AL14" s="335">
        <v>2807157.7548638131</v>
      </c>
      <c r="AM14" s="271"/>
      <c r="AN14" s="271"/>
      <c r="AO14" s="271"/>
      <c r="AP14" s="273"/>
      <c r="AQ14" s="271"/>
      <c r="AR14" s="271"/>
      <c r="AS14" s="271"/>
      <c r="AT14" s="273"/>
      <c r="AU14" s="271"/>
      <c r="AV14" s="271"/>
      <c r="AW14" s="271"/>
      <c r="AX14" s="273"/>
      <c r="AY14" s="274">
        <f t="shared" si="1"/>
        <v>17</v>
      </c>
      <c r="AZ14" s="229">
        <f t="shared" si="3"/>
        <v>2807157.7548638131</v>
      </c>
      <c r="BA14" s="231"/>
      <c r="BB14" s="231"/>
      <c r="BC14" s="231"/>
      <c r="BD14" s="231"/>
      <c r="BE14" s="231"/>
      <c r="BF14" s="231"/>
      <c r="BG14" s="231"/>
      <c r="BH14" s="231"/>
      <c r="BI14" s="231"/>
      <c r="BJ14" s="231"/>
      <c r="BK14" s="231"/>
      <c r="BL14" s="231"/>
    </row>
    <row r="15" spans="1:64" s="31" customFormat="1" x14ac:dyDescent="0.25">
      <c r="A15" s="271" t="s">
        <v>249</v>
      </c>
      <c r="B15" s="271"/>
      <c r="C15" s="271"/>
      <c r="D15" s="271"/>
      <c r="E15" s="273"/>
      <c r="F15" s="271"/>
      <c r="G15" s="271"/>
      <c r="H15" s="271"/>
      <c r="I15" s="273"/>
      <c r="J15" s="271"/>
      <c r="K15" s="271"/>
      <c r="L15" s="271"/>
      <c r="M15" s="273"/>
      <c r="N15" s="271"/>
      <c r="O15" s="271"/>
      <c r="P15" s="271"/>
      <c r="Q15" s="273"/>
      <c r="R15" s="274">
        <f t="shared" si="0"/>
        <v>0</v>
      </c>
      <c r="S15" s="229">
        <f t="shared" si="2"/>
        <v>0</v>
      </c>
      <c r="T15" s="230"/>
      <c r="U15" s="230"/>
      <c r="V15" s="230"/>
      <c r="W15" s="230"/>
      <c r="X15" s="230"/>
      <c r="Y15" s="231"/>
      <c r="Z15" s="231"/>
      <c r="AA15" s="231"/>
      <c r="AB15" s="231"/>
      <c r="AC15" s="231"/>
      <c r="AD15" s="231"/>
      <c r="AE15" s="231"/>
      <c r="AG15" s="271" t="s">
        <v>249</v>
      </c>
      <c r="AH15" s="271"/>
      <c r="AI15" s="271">
        <v>33</v>
      </c>
      <c r="AJ15" s="336">
        <v>18340990</v>
      </c>
      <c r="AK15" s="334">
        <v>46</v>
      </c>
      <c r="AL15" s="335">
        <v>11739023.3385214</v>
      </c>
      <c r="AM15" s="271"/>
      <c r="AN15" s="271"/>
      <c r="AO15" s="271"/>
      <c r="AP15" s="273"/>
      <c r="AQ15" s="271"/>
      <c r="AR15" s="271"/>
      <c r="AS15" s="271"/>
      <c r="AT15" s="273"/>
      <c r="AU15" s="271"/>
      <c r="AV15" s="271"/>
      <c r="AW15" s="271"/>
      <c r="AX15" s="273"/>
      <c r="AY15" s="274">
        <f t="shared" si="1"/>
        <v>79</v>
      </c>
      <c r="AZ15" s="229">
        <f t="shared" si="3"/>
        <v>11739023.3385214</v>
      </c>
      <c r="BA15" s="231"/>
      <c r="BB15" s="231"/>
      <c r="BC15" s="231"/>
      <c r="BD15" s="231"/>
      <c r="BE15" s="231"/>
      <c r="BF15" s="231"/>
      <c r="BG15" s="231"/>
      <c r="BH15" s="231"/>
      <c r="BI15" s="231"/>
      <c r="BJ15" s="231"/>
      <c r="BK15" s="231"/>
      <c r="BL15" s="231"/>
    </row>
    <row r="16" spans="1:64" s="31" customFormat="1" x14ac:dyDescent="0.25">
      <c r="A16" s="271" t="s">
        <v>250</v>
      </c>
      <c r="B16" s="271"/>
      <c r="C16" s="271"/>
      <c r="D16" s="271"/>
      <c r="E16" s="273"/>
      <c r="F16" s="271"/>
      <c r="G16" s="271"/>
      <c r="H16" s="271"/>
      <c r="I16" s="273"/>
      <c r="J16" s="271"/>
      <c r="K16" s="271"/>
      <c r="L16" s="271"/>
      <c r="M16" s="273"/>
      <c r="N16" s="271"/>
      <c r="O16" s="271"/>
      <c r="P16" s="271"/>
      <c r="Q16" s="273"/>
      <c r="R16" s="274">
        <f t="shared" si="0"/>
        <v>0</v>
      </c>
      <c r="S16" s="229">
        <f t="shared" si="2"/>
        <v>0</v>
      </c>
      <c r="T16" s="230"/>
      <c r="U16" s="230"/>
      <c r="V16" s="230"/>
      <c r="W16" s="230"/>
      <c r="X16" s="230"/>
      <c r="Y16" s="231"/>
      <c r="Z16" s="231"/>
      <c r="AA16" s="231"/>
      <c r="AB16" s="231"/>
      <c r="AC16" s="231"/>
      <c r="AD16" s="231"/>
      <c r="AE16" s="231"/>
      <c r="AG16" s="271" t="s">
        <v>250</v>
      </c>
      <c r="AH16" s="271"/>
      <c r="AI16" s="271">
        <v>22</v>
      </c>
      <c r="AJ16" s="336">
        <v>12227327</v>
      </c>
      <c r="AK16" s="334">
        <v>49</v>
      </c>
      <c r="AL16" s="335">
        <v>12504611.817120623</v>
      </c>
      <c r="AM16" s="271"/>
      <c r="AN16" s="271"/>
      <c r="AO16" s="271"/>
      <c r="AP16" s="273"/>
      <c r="AQ16" s="271"/>
      <c r="AR16" s="271"/>
      <c r="AS16" s="271"/>
      <c r="AT16" s="273"/>
      <c r="AU16" s="271"/>
      <c r="AV16" s="271"/>
      <c r="AW16" s="271"/>
      <c r="AX16" s="273"/>
      <c r="AY16" s="274">
        <f t="shared" si="1"/>
        <v>71</v>
      </c>
      <c r="AZ16" s="229">
        <f t="shared" si="3"/>
        <v>12504611.817120623</v>
      </c>
      <c r="BA16" s="231"/>
      <c r="BB16" s="231"/>
      <c r="BC16" s="231"/>
      <c r="BD16" s="231"/>
      <c r="BE16" s="231"/>
      <c r="BF16" s="231"/>
      <c r="BG16" s="231"/>
      <c r="BH16" s="231"/>
      <c r="BI16" s="231"/>
      <c r="BJ16" s="231"/>
      <c r="BK16" s="231"/>
      <c r="BL16" s="231"/>
    </row>
    <row r="17" spans="1:64" s="31" customFormat="1" x14ac:dyDescent="0.25">
      <c r="A17" s="271" t="s">
        <v>251</v>
      </c>
      <c r="B17" s="271"/>
      <c r="C17" s="271"/>
      <c r="D17" s="271"/>
      <c r="E17" s="273"/>
      <c r="F17" s="271"/>
      <c r="G17" s="271"/>
      <c r="H17" s="271"/>
      <c r="I17" s="273"/>
      <c r="J17" s="271"/>
      <c r="K17" s="271"/>
      <c r="L17" s="271"/>
      <c r="M17" s="273"/>
      <c r="N17" s="271"/>
      <c r="O17" s="271"/>
      <c r="P17" s="271"/>
      <c r="Q17" s="273"/>
      <c r="R17" s="274">
        <f t="shared" si="0"/>
        <v>0</v>
      </c>
      <c r="S17" s="229">
        <f t="shared" si="2"/>
        <v>0</v>
      </c>
      <c r="T17" s="230"/>
      <c r="U17" s="230"/>
      <c r="V17" s="230"/>
      <c r="W17" s="230"/>
      <c r="X17" s="230"/>
      <c r="Y17" s="231"/>
      <c r="Z17" s="231"/>
      <c r="AA17" s="231"/>
      <c r="AB17" s="231"/>
      <c r="AC17" s="231"/>
      <c r="AD17" s="231"/>
      <c r="AE17" s="231"/>
      <c r="AG17" s="271" t="s">
        <v>251</v>
      </c>
      <c r="AH17" s="271"/>
      <c r="AI17" s="271">
        <v>50</v>
      </c>
      <c r="AJ17" s="336">
        <v>27789379</v>
      </c>
      <c r="AK17" s="334">
        <v>35</v>
      </c>
      <c r="AL17" s="335">
        <v>8931865.5836575869</v>
      </c>
      <c r="AM17" s="271"/>
      <c r="AN17" s="271"/>
      <c r="AO17" s="271"/>
      <c r="AP17" s="273"/>
      <c r="AQ17" s="271"/>
      <c r="AR17" s="271"/>
      <c r="AS17" s="271"/>
      <c r="AT17" s="273"/>
      <c r="AU17" s="271"/>
      <c r="AV17" s="271"/>
      <c r="AW17" s="271"/>
      <c r="AX17" s="273"/>
      <c r="AY17" s="274">
        <f t="shared" si="1"/>
        <v>85</v>
      </c>
      <c r="AZ17" s="229">
        <f t="shared" si="3"/>
        <v>8931865.5836575869</v>
      </c>
      <c r="BA17" s="231"/>
      <c r="BB17" s="231"/>
      <c r="BC17" s="231"/>
      <c r="BD17" s="231"/>
      <c r="BE17" s="231"/>
      <c r="BF17" s="231"/>
      <c r="BG17" s="231"/>
      <c r="BH17" s="231"/>
      <c r="BI17" s="231"/>
      <c r="BJ17" s="231"/>
      <c r="BK17" s="231"/>
      <c r="BL17" s="231"/>
    </row>
    <row r="18" spans="1:64" s="31" customFormat="1" x14ac:dyDescent="0.25">
      <c r="A18" s="271" t="s">
        <v>252</v>
      </c>
      <c r="B18" s="271"/>
      <c r="C18" s="271"/>
      <c r="D18" s="271"/>
      <c r="E18" s="273"/>
      <c r="F18" s="271"/>
      <c r="G18" s="271"/>
      <c r="H18" s="271"/>
      <c r="I18" s="273"/>
      <c r="J18" s="271"/>
      <c r="K18" s="271"/>
      <c r="L18" s="271"/>
      <c r="M18" s="273"/>
      <c r="N18" s="271"/>
      <c r="O18" s="271"/>
      <c r="P18" s="271"/>
      <c r="Q18" s="273"/>
      <c r="R18" s="274">
        <f t="shared" si="0"/>
        <v>0</v>
      </c>
      <c r="S18" s="229">
        <f t="shared" si="2"/>
        <v>0</v>
      </c>
      <c r="T18" s="230"/>
      <c r="U18" s="230"/>
      <c r="V18" s="230"/>
      <c r="W18" s="230"/>
      <c r="X18" s="230"/>
      <c r="Y18" s="231"/>
      <c r="Z18" s="231"/>
      <c r="AA18" s="231"/>
      <c r="AB18" s="231"/>
      <c r="AC18" s="231"/>
      <c r="AD18" s="231"/>
      <c r="AE18" s="231"/>
      <c r="AG18" s="271" t="s">
        <v>252</v>
      </c>
      <c r="AH18" s="271"/>
      <c r="AI18" s="271">
        <v>28</v>
      </c>
      <c r="AJ18" s="336">
        <v>15562052</v>
      </c>
      <c r="AK18" s="334">
        <v>30</v>
      </c>
      <c r="AL18" s="335">
        <v>7655884.7859922173</v>
      </c>
      <c r="AM18" s="271"/>
      <c r="AN18" s="271"/>
      <c r="AO18" s="271"/>
      <c r="AP18" s="273"/>
      <c r="AQ18" s="271"/>
      <c r="AR18" s="271"/>
      <c r="AS18" s="271"/>
      <c r="AT18" s="273"/>
      <c r="AU18" s="271"/>
      <c r="AV18" s="271"/>
      <c r="AW18" s="271"/>
      <c r="AX18" s="273"/>
      <c r="AY18" s="274">
        <f t="shared" si="1"/>
        <v>58</v>
      </c>
      <c r="AZ18" s="229">
        <f t="shared" si="3"/>
        <v>7655884.7859922173</v>
      </c>
      <c r="BA18" s="231"/>
      <c r="BB18" s="231"/>
      <c r="BC18" s="231"/>
      <c r="BD18" s="231"/>
      <c r="BE18" s="231"/>
      <c r="BF18" s="231"/>
      <c r="BG18" s="231"/>
      <c r="BH18" s="231"/>
      <c r="BI18" s="231"/>
      <c r="BJ18" s="231"/>
      <c r="BK18" s="231"/>
      <c r="BL18" s="231"/>
    </row>
    <row r="19" spans="1:64" s="31" customFormat="1" x14ac:dyDescent="0.25">
      <c r="A19" s="271" t="s">
        <v>253</v>
      </c>
      <c r="B19" s="271"/>
      <c r="C19" s="271"/>
      <c r="D19" s="271"/>
      <c r="E19" s="273"/>
      <c r="F19" s="271"/>
      <c r="G19" s="271"/>
      <c r="H19" s="271"/>
      <c r="I19" s="273"/>
      <c r="J19" s="271"/>
      <c r="K19" s="271"/>
      <c r="L19" s="271"/>
      <c r="M19" s="273"/>
      <c r="N19" s="271"/>
      <c r="O19" s="271"/>
      <c r="P19" s="271"/>
      <c r="Q19" s="273"/>
      <c r="R19" s="274">
        <f t="shared" si="0"/>
        <v>0</v>
      </c>
      <c r="S19" s="229">
        <f t="shared" si="2"/>
        <v>0</v>
      </c>
      <c r="T19" s="230"/>
      <c r="U19" s="230"/>
      <c r="V19" s="230"/>
      <c r="W19" s="230"/>
      <c r="X19" s="230"/>
      <c r="Y19" s="231"/>
      <c r="Z19" s="231"/>
      <c r="AA19" s="231"/>
      <c r="AB19" s="231"/>
      <c r="AC19" s="231"/>
      <c r="AD19" s="231"/>
      <c r="AE19" s="231"/>
      <c r="AG19" s="271" t="s">
        <v>253</v>
      </c>
      <c r="AH19" s="271"/>
      <c r="AI19" s="271">
        <v>52</v>
      </c>
      <c r="AJ19" s="336">
        <v>28900954</v>
      </c>
      <c r="AK19" s="334">
        <v>35</v>
      </c>
      <c r="AL19" s="335">
        <v>8931865.5836575869</v>
      </c>
      <c r="AM19" s="271"/>
      <c r="AN19" s="271"/>
      <c r="AO19" s="271"/>
      <c r="AP19" s="273"/>
      <c r="AQ19" s="271"/>
      <c r="AR19" s="271"/>
      <c r="AS19" s="271"/>
      <c r="AT19" s="273"/>
      <c r="AU19" s="271"/>
      <c r="AV19" s="271"/>
      <c r="AW19" s="271"/>
      <c r="AX19" s="273"/>
      <c r="AY19" s="274">
        <f t="shared" si="1"/>
        <v>87</v>
      </c>
      <c r="AZ19" s="229">
        <f t="shared" si="3"/>
        <v>8931865.5836575869</v>
      </c>
      <c r="BA19" s="231"/>
      <c r="BB19" s="231"/>
      <c r="BC19" s="231"/>
      <c r="BD19" s="231"/>
      <c r="BE19" s="231"/>
      <c r="BF19" s="231"/>
      <c r="BG19" s="231"/>
      <c r="BH19" s="231"/>
      <c r="BI19" s="231"/>
      <c r="BJ19" s="271"/>
      <c r="BK19" s="271"/>
      <c r="BL19" s="271"/>
    </row>
    <row r="20" spans="1:64" s="31" customFormat="1" x14ac:dyDescent="0.25">
      <c r="A20" s="271" t="s">
        <v>254</v>
      </c>
      <c r="B20" s="271"/>
      <c r="C20" s="271"/>
      <c r="D20" s="271"/>
      <c r="E20" s="273"/>
      <c r="F20" s="271"/>
      <c r="G20" s="271"/>
      <c r="H20" s="271"/>
      <c r="I20" s="273"/>
      <c r="J20" s="271"/>
      <c r="K20" s="271"/>
      <c r="L20" s="271"/>
      <c r="M20" s="273"/>
      <c r="N20" s="271"/>
      <c r="O20" s="271"/>
      <c r="P20" s="271"/>
      <c r="Q20" s="273"/>
      <c r="R20" s="274">
        <f t="shared" si="0"/>
        <v>0</v>
      </c>
      <c r="S20" s="229">
        <f t="shared" si="2"/>
        <v>0</v>
      </c>
      <c r="T20" s="230"/>
      <c r="U20" s="230"/>
      <c r="V20" s="230"/>
      <c r="W20" s="230"/>
      <c r="X20" s="230"/>
      <c r="Y20" s="231"/>
      <c r="Z20" s="231"/>
      <c r="AA20" s="231"/>
      <c r="AB20" s="231"/>
      <c r="AC20" s="231"/>
      <c r="AD20" s="231"/>
      <c r="AE20" s="231"/>
      <c r="AG20" s="271" t="s">
        <v>254</v>
      </c>
      <c r="AH20" s="271"/>
      <c r="AI20" s="271">
        <v>32</v>
      </c>
      <c r="AJ20" s="336">
        <v>17785202</v>
      </c>
      <c r="AK20" s="334">
        <v>54</v>
      </c>
      <c r="AL20" s="335">
        <v>13780592.614785992</v>
      </c>
      <c r="AM20" s="271"/>
      <c r="AN20" s="271"/>
      <c r="AO20" s="271"/>
      <c r="AP20" s="273"/>
      <c r="AQ20" s="271"/>
      <c r="AR20" s="271"/>
      <c r="AS20" s="271"/>
      <c r="AT20" s="273"/>
      <c r="AU20" s="271"/>
      <c r="AV20" s="271"/>
      <c r="AW20" s="271"/>
      <c r="AX20" s="273"/>
      <c r="AY20" s="274">
        <f t="shared" si="1"/>
        <v>86</v>
      </c>
      <c r="AZ20" s="229">
        <f t="shared" si="3"/>
        <v>13780592.614785992</v>
      </c>
      <c r="BA20" s="231"/>
      <c r="BB20" s="231"/>
      <c r="BC20" s="231"/>
      <c r="BD20" s="231"/>
      <c r="BE20" s="231"/>
      <c r="BF20" s="231"/>
      <c r="BG20" s="231"/>
      <c r="BH20" s="231"/>
      <c r="BI20" s="231"/>
      <c r="BJ20" s="271"/>
      <c r="BK20" s="271"/>
      <c r="BL20" s="271"/>
    </row>
    <row r="21" spans="1:64" s="31" customFormat="1" x14ac:dyDescent="0.25">
      <c r="A21" s="271" t="s">
        <v>255</v>
      </c>
      <c r="B21" s="271"/>
      <c r="C21" s="271"/>
      <c r="D21" s="271"/>
      <c r="E21" s="273"/>
      <c r="F21" s="271"/>
      <c r="G21" s="271"/>
      <c r="H21" s="271"/>
      <c r="I21" s="273"/>
      <c r="J21" s="271"/>
      <c r="K21" s="271"/>
      <c r="L21" s="271"/>
      <c r="M21" s="273"/>
      <c r="N21" s="271"/>
      <c r="O21" s="271"/>
      <c r="P21" s="271"/>
      <c r="Q21" s="273"/>
      <c r="R21" s="274">
        <f t="shared" si="0"/>
        <v>0</v>
      </c>
      <c r="S21" s="229">
        <f t="shared" si="2"/>
        <v>0</v>
      </c>
      <c r="T21" s="230"/>
      <c r="U21" s="230"/>
      <c r="V21" s="230"/>
      <c r="W21" s="230"/>
      <c r="X21" s="230"/>
      <c r="Y21" s="231"/>
      <c r="Z21" s="231"/>
      <c r="AA21" s="231"/>
      <c r="AB21" s="231"/>
      <c r="AC21" s="231"/>
      <c r="AD21" s="231"/>
      <c r="AE21" s="231"/>
      <c r="AG21" s="271" t="s">
        <v>255</v>
      </c>
      <c r="AH21" s="271"/>
      <c r="AI21" s="271">
        <v>23</v>
      </c>
      <c r="AJ21" s="336">
        <v>12783114</v>
      </c>
      <c r="AK21" s="334">
        <v>36</v>
      </c>
      <c r="AL21" s="335">
        <v>9187061.7431906611</v>
      </c>
      <c r="AM21" s="271"/>
      <c r="AN21" s="271"/>
      <c r="AO21" s="271"/>
      <c r="AP21" s="273"/>
      <c r="AQ21" s="271"/>
      <c r="AR21" s="271"/>
      <c r="AS21" s="271"/>
      <c r="AT21" s="273"/>
      <c r="AU21" s="271"/>
      <c r="AV21" s="271"/>
      <c r="AW21" s="271"/>
      <c r="AX21" s="273"/>
      <c r="AY21" s="274">
        <f t="shared" si="1"/>
        <v>59</v>
      </c>
      <c r="AZ21" s="229">
        <f t="shared" si="3"/>
        <v>9187061.7431906611</v>
      </c>
      <c r="BA21" s="231"/>
      <c r="BB21" s="231"/>
      <c r="BC21" s="231"/>
      <c r="BD21" s="231"/>
      <c r="BE21" s="231"/>
      <c r="BF21" s="231"/>
      <c r="BG21" s="231"/>
      <c r="BH21" s="231"/>
      <c r="BI21" s="231"/>
      <c r="BJ21" s="271"/>
      <c r="BK21" s="271"/>
      <c r="BL21" s="271"/>
    </row>
    <row r="22" spans="1:64" s="31" customFormat="1" x14ac:dyDescent="0.25">
      <c r="A22" s="271" t="s">
        <v>256</v>
      </c>
      <c r="B22" s="271"/>
      <c r="C22" s="271"/>
      <c r="D22" s="271"/>
      <c r="E22" s="273"/>
      <c r="F22" s="271"/>
      <c r="G22" s="271"/>
      <c r="H22" s="271"/>
      <c r="I22" s="273"/>
      <c r="J22" s="271"/>
      <c r="K22" s="271"/>
      <c r="L22" s="271"/>
      <c r="M22" s="273"/>
      <c r="N22" s="271"/>
      <c r="O22" s="271"/>
      <c r="P22" s="271"/>
      <c r="Q22" s="273"/>
      <c r="R22" s="274">
        <f t="shared" si="0"/>
        <v>0</v>
      </c>
      <c r="S22" s="229">
        <f t="shared" si="2"/>
        <v>0</v>
      </c>
      <c r="T22" s="230"/>
      <c r="U22" s="230"/>
      <c r="V22" s="230"/>
      <c r="W22" s="230"/>
      <c r="X22" s="230"/>
      <c r="Y22" s="231"/>
      <c r="Z22" s="231"/>
      <c r="AA22" s="231"/>
      <c r="AB22" s="231"/>
      <c r="AC22" s="231"/>
      <c r="AD22" s="231"/>
      <c r="AE22" s="231"/>
      <c r="AG22" s="271" t="s">
        <v>256</v>
      </c>
      <c r="AH22" s="271"/>
      <c r="AI22" s="271">
        <v>123</v>
      </c>
      <c r="AJ22" s="336">
        <v>68361871</v>
      </c>
      <c r="AK22" s="334">
        <v>60</v>
      </c>
      <c r="AL22" s="335">
        <v>15311769.571984435</v>
      </c>
      <c r="AM22" s="271"/>
      <c r="AN22" s="271"/>
      <c r="AO22" s="271"/>
      <c r="AP22" s="273"/>
      <c r="AQ22" s="271"/>
      <c r="AR22" s="271"/>
      <c r="AS22" s="271"/>
      <c r="AT22" s="273"/>
      <c r="AU22" s="271"/>
      <c r="AV22" s="271"/>
      <c r="AW22" s="271"/>
      <c r="AX22" s="273"/>
      <c r="AY22" s="274">
        <f t="shared" si="1"/>
        <v>183</v>
      </c>
      <c r="AZ22" s="229">
        <f t="shared" si="3"/>
        <v>15311769.571984435</v>
      </c>
      <c r="BA22" s="231"/>
      <c r="BB22" s="231"/>
      <c r="BC22" s="231"/>
      <c r="BD22" s="231"/>
      <c r="BE22" s="231"/>
      <c r="BF22" s="231"/>
      <c r="BG22" s="231"/>
      <c r="BH22" s="231"/>
      <c r="BI22" s="231"/>
      <c r="BJ22" s="231"/>
      <c r="BK22" s="231"/>
      <c r="BL22" s="231"/>
    </row>
    <row r="23" spans="1:64" s="31" customFormat="1" x14ac:dyDescent="0.25">
      <c r="A23" s="271" t="s">
        <v>257</v>
      </c>
      <c r="B23" s="271"/>
      <c r="C23" s="271"/>
      <c r="D23" s="271"/>
      <c r="E23" s="273"/>
      <c r="F23" s="271"/>
      <c r="G23" s="271"/>
      <c r="H23" s="271"/>
      <c r="I23" s="273"/>
      <c r="J23" s="271"/>
      <c r="K23" s="271"/>
      <c r="L23" s="271"/>
      <c r="M23" s="273"/>
      <c r="N23" s="271"/>
      <c r="O23" s="271"/>
      <c r="P23" s="271"/>
      <c r="Q23" s="273"/>
      <c r="R23" s="274">
        <f t="shared" si="0"/>
        <v>0</v>
      </c>
      <c r="S23" s="229">
        <f t="shared" si="2"/>
        <v>0</v>
      </c>
      <c r="T23" s="230"/>
      <c r="U23" s="230"/>
      <c r="V23" s="230"/>
      <c r="W23" s="230"/>
      <c r="X23" s="230"/>
      <c r="Y23" s="231"/>
      <c r="Z23" s="231"/>
      <c r="AA23" s="231"/>
      <c r="AB23" s="231"/>
      <c r="AC23" s="231"/>
      <c r="AD23" s="231"/>
      <c r="AE23" s="231"/>
      <c r="AG23" s="271" t="s">
        <v>257</v>
      </c>
      <c r="AH23" s="271"/>
      <c r="AI23" s="271">
        <v>17</v>
      </c>
      <c r="AJ23" s="336">
        <v>9448389</v>
      </c>
      <c r="AK23" s="334">
        <v>36</v>
      </c>
      <c r="AL23" s="335">
        <v>9187061.7431906611</v>
      </c>
      <c r="AM23" s="271"/>
      <c r="AN23" s="271"/>
      <c r="AO23" s="271"/>
      <c r="AP23" s="273"/>
      <c r="AQ23" s="271"/>
      <c r="AR23" s="271"/>
      <c r="AS23" s="271"/>
      <c r="AT23" s="273"/>
      <c r="AU23" s="271"/>
      <c r="AV23" s="271"/>
      <c r="AW23" s="271"/>
      <c r="AX23" s="273"/>
      <c r="AY23" s="274">
        <f t="shared" si="1"/>
        <v>53</v>
      </c>
      <c r="AZ23" s="229">
        <f t="shared" si="3"/>
        <v>9187061.7431906611</v>
      </c>
      <c r="BA23" s="231"/>
      <c r="BB23" s="231"/>
      <c r="BC23" s="231"/>
      <c r="BD23" s="231"/>
      <c r="BE23" s="231"/>
      <c r="BF23" s="231"/>
      <c r="BG23" s="231"/>
      <c r="BH23" s="231"/>
      <c r="BI23" s="231"/>
      <c r="BJ23" s="231"/>
      <c r="BK23" s="231"/>
      <c r="BL23" s="231"/>
    </row>
    <row r="24" spans="1:64" s="31" customFormat="1" x14ac:dyDescent="0.25">
      <c r="A24" s="271" t="s">
        <v>258</v>
      </c>
      <c r="B24" s="271"/>
      <c r="C24" s="271"/>
      <c r="D24" s="271"/>
      <c r="E24" s="273"/>
      <c r="F24" s="271"/>
      <c r="G24" s="271"/>
      <c r="H24" s="271"/>
      <c r="I24" s="273"/>
      <c r="J24" s="271"/>
      <c r="K24" s="271"/>
      <c r="L24" s="271"/>
      <c r="M24" s="273"/>
      <c r="N24" s="271"/>
      <c r="O24" s="271"/>
      <c r="P24" s="271"/>
      <c r="Q24" s="273"/>
      <c r="R24" s="274">
        <f t="shared" si="0"/>
        <v>0</v>
      </c>
      <c r="S24" s="229">
        <f t="shared" si="2"/>
        <v>0</v>
      </c>
      <c r="T24" s="230"/>
      <c r="U24" s="230"/>
      <c r="V24" s="230"/>
      <c r="W24" s="230"/>
      <c r="X24" s="230"/>
      <c r="Y24" s="231"/>
      <c r="Z24" s="231"/>
      <c r="AA24" s="231"/>
      <c r="AB24" s="231"/>
      <c r="AC24" s="231"/>
      <c r="AD24" s="231"/>
      <c r="AE24" s="231"/>
      <c r="AG24" s="271" t="s">
        <v>258</v>
      </c>
      <c r="AH24" s="271"/>
      <c r="AI24" s="271">
        <v>44</v>
      </c>
      <c r="AJ24" s="336">
        <v>24454653</v>
      </c>
      <c r="AK24" s="334">
        <v>45</v>
      </c>
      <c r="AL24" s="335">
        <v>11483827.178988326</v>
      </c>
      <c r="AM24" s="271"/>
      <c r="AN24" s="271"/>
      <c r="AO24" s="271"/>
      <c r="AP24" s="273"/>
      <c r="AQ24" s="271"/>
      <c r="AR24" s="271"/>
      <c r="AS24" s="271"/>
      <c r="AT24" s="273"/>
      <c r="AU24" s="271"/>
      <c r="AV24" s="271"/>
      <c r="AW24" s="271"/>
      <c r="AX24" s="273"/>
      <c r="AY24" s="274">
        <f t="shared" si="1"/>
        <v>89</v>
      </c>
      <c r="AZ24" s="229">
        <f t="shared" si="3"/>
        <v>11483827.178988326</v>
      </c>
      <c r="BA24" s="231"/>
      <c r="BB24" s="231"/>
      <c r="BC24" s="231"/>
      <c r="BD24" s="231"/>
      <c r="BE24" s="231"/>
      <c r="BF24" s="231"/>
      <c r="BG24" s="231"/>
      <c r="BH24" s="231"/>
      <c r="BI24" s="231"/>
      <c r="BJ24" s="231"/>
      <c r="BK24" s="231"/>
      <c r="BL24" s="231"/>
    </row>
    <row r="25" spans="1:64" s="31" customFormat="1" x14ac:dyDescent="0.25">
      <c r="A25" s="271" t="s">
        <v>259</v>
      </c>
      <c r="B25" s="271"/>
      <c r="C25" s="271"/>
      <c r="D25" s="271"/>
      <c r="E25" s="273"/>
      <c r="F25" s="271"/>
      <c r="G25" s="271"/>
      <c r="H25" s="271"/>
      <c r="I25" s="273"/>
      <c r="J25" s="271"/>
      <c r="K25" s="271"/>
      <c r="L25" s="271"/>
      <c r="M25" s="273"/>
      <c r="N25" s="271"/>
      <c r="O25" s="271"/>
      <c r="P25" s="271"/>
      <c r="Q25" s="273"/>
      <c r="R25" s="274">
        <f t="shared" si="0"/>
        <v>0</v>
      </c>
      <c r="S25" s="229">
        <f t="shared" si="2"/>
        <v>0</v>
      </c>
      <c r="T25" s="230"/>
      <c r="U25" s="230"/>
      <c r="V25" s="230"/>
      <c r="W25" s="230"/>
      <c r="X25" s="230"/>
      <c r="Y25" s="231"/>
      <c r="Z25" s="231"/>
      <c r="AA25" s="231"/>
      <c r="AB25" s="231"/>
      <c r="AC25" s="231"/>
      <c r="AD25" s="231"/>
      <c r="AE25" s="231"/>
      <c r="AG25" s="271" t="s">
        <v>259</v>
      </c>
      <c r="AH25" s="271"/>
      <c r="AI25" s="271">
        <v>34</v>
      </c>
      <c r="AJ25" s="336">
        <v>18896777</v>
      </c>
      <c r="AK25" s="334">
        <v>51</v>
      </c>
      <c r="AL25" s="335">
        <v>13015004.136186769</v>
      </c>
      <c r="AM25" s="271"/>
      <c r="AN25" s="271"/>
      <c r="AO25" s="271"/>
      <c r="AP25" s="273"/>
      <c r="AQ25" s="271"/>
      <c r="AR25" s="271"/>
      <c r="AS25" s="271"/>
      <c r="AT25" s="273"/>
      <c r="AU25" s="271"/>
      <c r="AV25" s="271"/>
      <c r="AW25" s="271"/>
      <c r="AX25" s="273"/>
      <c r="AY25" s="274">
        <f t="shared" si="1"/>
        <v>85</v>
      </c>
      <c r="AZ25" s="229">
        <f t="shared" si="3"/>
        <v>13015004.136186769</v>
      </c>
      <c r="BA25" s="231"/>
      <c r="BB25" s="231"/>
      <c r="BC25" s="231"/>
      <c r="BD25" s="231"/>
      <c r="BE25" s="231"/>
      <c r="BF25" s="231"/>
      <c r="BG25" s="231"/>
      <c r="BH25" s="231"/>
      <c r="BI25" s="231"/>
      <c r="BJ25" s="231"/>
      <c r="BK25" s="231"/>
      <c r="BL25" s="231"/>
    </row>
    <row r="26" spans="1:64" s="31" customFormat="1" x14ac:dyDescent="0.25">
      <c r="A26" s="271" t="s">
        <v>260</v>
      </c>
      <c r="B26" s="271"/>
      <c r="C26" s="271"/>
      <c r="D26" s="271"/>
      <c r="E26" s="273"/>
      <c r="F26" s="271"/>
      <c r="G26" s="271"/>
      <c r="H26" s="271"/>
      <c r="I26" s="273"/>
      <c r="J26" s="271"/>
      <c r="K26" s="271"/>
      <c r="L26" s="271"/>
      <c r="M26" s="273"/>
      <c r="N26" s="271"/>
      <c r="O26" s="271"/>
      <c r="P26" s="271"/>
      <c r="Q26" s="273"/>
      <c r="R26" s="274">
        <f t="shared" si="0"/>
        <v>0</v>
      </c>
      <c r="S26" s="229">
        <f t="shared" si="2"/>
        <v>0</v>
      </c>
      <c r="T26" s="230"/>
      <c r="U26" s="230"/>
      <c r="V26" s="230"/>
      <c r="W26" s="230"/>
      <c r="X26" s="230"/>
      <c r="Y26" s="231"/>
      <c r="Z26" s="231"/>
      <c r="AA26" s="231"/>
      <c r="AB26" s="231"/>
      <c r="AC26" s="231"/>
      <c r="AD26" s="231"/>
      <c r="AE26" s="231"/>
      <c r="AG26" s="271" t="s">
        <v>260</v>
      </c>
      <c r="AH26" s="271"/>
      <c r="AI26" s="271">
        <v>34</v>
      </c>
      <c r="AJ26" s="336">
        <v>18896777</v>
      </c>
      <c r="AK26" s="334">
        <v>5</v>
      </c>
      <c r="AL26" s="335">
        <v>1275980.7976653697</v>
      </c>
      <c r="AM26" s="271"/>
      <c r="AN26" s="271"/>
      <c r="AO26" s="271"/>
      <c r="AP26" s="273"/>
      <c r="AQ26" s="271"/>
      <c r="AR26" s="271"/>
      <c r="AS26" s="271"/>
      <c r="AT26" s="273"/>
      <c r="AU26" s="271"/>
      <c r="AV26" s="271"/>
      <c r="AW26" s="271"/>
      <c r="AX26" s="273"/>
      <c r="AY26" s="274">
        <f t="shared" si="1"/>
        <v>39</v>
      </c>
      <c r="AZ26" s="229">
        <f t="shared" si="3"/>
        <v>1275980.7976653697</v>
      </c>
      <c r="BA26" s="231"/>
      <c r="BB26" s="231"/>
      <c r="BC26" s="231"/>
      <c r="BD26" s="231"/>
      <c r="BE26" s="231"/>
      <c r="BF26" s="231"/>
      <c r="BG26" s="231"/>
      <c r="BH26" s="231"/>
      <c r="BI26" s="231"/>
      <c r="BJ26" s="231"/>
      <c r="BK26" s="231"/>
      <c r="BL26" s="231"/>
    </row>
    <row r="27" spans="1:64" s="31" customFormat="1" x14ac:dyDescent="0.25">
      <c r="A27" s="271" t="s">
        <v>261</v>
      </c>
      <c r="B27" s="271"/>
      <c r="C27" s="271"/>
      <c r="D27" s="271"/>
      <c r="E27" s="273"/>
      <c r="F27" s="271"/>
      <c r="G27" s="271"/>
      <c r="H27" s="271"/>
      <c r="I27" s="273"/>
      <c r="J27" s="271"/>
      <c r="K27" s="271"/>
      <c r="L27" s="271"/>
      <c r="M27" s="273"/>
      <c r="N27" s="271"/>
      <c r="O27" s="271"/>
      <c r="P27" s="271"/>
      <c r="Q27" s="273"/>
      <c r="R27" s="274">
        <f t="shared" si="0"/>
        <v>0</v>
      </c>
      <c r="S27" s="229">
        <f t="shared" si="2"/>
        <v>0</v>
      </c>
      <c r="T27" s="230"/>
      <c r="U27" s="230"/>
      <c r="V27" s="230"/>
      <c r="W27" s="230"/>
      <c r="X27" s="230"/>
      <c r="Y27" s="231"/>
      <c r="Z27" s="231"/>
      <c r="AA27" s="231"/>
      <c r="AB27" s="231"/>
      <c r="AC27" s="231"/>
      <c r="AD27" s="231"/>
      <c r="AE27" s="231"/>
      <c r="AG27" s="271" t="s">
        <v>261</v>
      </c>
      <c r="AH27" s="271"/>
      <c r="AI27" s="271">
        <v>30</v>
      </c>
      <c r="AJ27" s="336">
        <v>16673627</v>
      </c>
      <c r="AK27" s="334">
        <v>25</v>
      </c>
      <c r="AL27" s="335">
        <v>6379903.9883268485</v>
      </c>
      <c r="AM27" s="271"/>
      <c r="AN27" s="271"/>
      <c r="AO27" s="271"/>
      <c r="AP27" s="273"/>
      <c r="AQ27" s="271"/>
      <c r="AR27" s="271"/>
      <c r="AS27" s="271"/>
      <c r="AT27" s="273"/>
      <c r="AU27" s="271"/>
      <c r="AV27" s="271"/>
      <c r="AW27" s="271"/>
      <c r="AX27" s="273"/>
      <c r="AY27" s="274">
        <f t="shared" si="1"/>
        <v>55</v>
      </c>
      <c r="AZ27" s="229">
        <f t="shared" si="3"/>
        <v>6379903.9883268485</v>
      </c>
      <c r="BA27" s="231"/>
      <c r="BB27" s="231"/>
      <c r="BC27" s="231"/>
      <c r="BD27" s="231"/>
      <c r="BE27" s="231"/>
      <c r="BF27" s="231"/>
      <c r="BG27" s="231"/>
      <c r="BH27" s="231"/>
      <c r="BI27" s="231"/>
      <c r="BJ27" s="231"/>
      <c r="BK27" s="231"/>
      <c r="BL27" s="231"/>
    </row>
    <row r="28" spans="1:64" s="31" customFormat="1" x14ac:dyDescent="0.25">
      <c r="A28" s="271" t="s">
        <v>262</v>
      </c>
      <c r="B28" s="271"/>
      <c r="C28" s="271"/>
      <c r="D28" s="271"/>
      <c r="E28" s="273"/>
      <c r="F28" s="271"/>
      <c r="G28" s="271"/>
      <c r="H28" s="271"/>
      <c r="I28" s="273"/>
      <c r="J28" s="271"/>
      <c r="K28" s="271"/>
      <c r="L28" s="271"/>
      <c r="M28" s="273"/>
      <c r="N28" s="271"/>
      <c r="O28" s="271"/>
      <c r="P28" s="271"/>
      <c r="Q28" s="273"/>
      <c r="R28" s="274">
        <f t="shared" si="0"/>
        <v>0</v>
      </c>
      <c r="S28" s="229">
        <f t="shared" si="2"/>
        <v>0</v>
      </c>
      <c r="T28" s="230"/>
      <c r="U28" s="230"/>
      <c r="V28" s="230"/>
      <c r="W28" s="230"/>
      <c r="X28" s="230"/>
      <c r="Y28" s="231"/>
      <c r="Z28" s="231"/>
      <c r="AA28" s="231"/>
      <c r="AB28" s="231"/>
      <c r="AC28" s="231"/>
      <c r="AD28" s="231"/>
      <c r="AE28" s="231"/>
      <c r="AG28" s="271" t="s">
        <v>262</v>
      </c>
      <c r="AH28" s="271"/>
      <c r="AI28" s="271">
        <v>0</v>
      </c>
      <c r="AJ28" s="271">
        <v>0</v>
      </c>
      <c r="AK28" s="334">
        <v>0</v>
      </c>
      <c r="AL28" s="335">
        <v>0</v>
      </c>
      <c r="AM28" s="271"/>
      <c r="AN28" s="271"/>
      <c r="AO28" s="271"/>
      <c r="AP28" s="273"/>
      <c r="AQ28" s="271"/>
      <c r="AR28" s="271"/>
      <c r="AS28" s="271"/>
      <c r="AT28" s="273"/>
      <c r="AU28" s="271"/>
      <c r="AV28" s="271"/>
      <c r="AW28" s="271"/>
      <c r="AX28" s="273"/>
      <c r="AY28" s="274">
        <f t="shared" si="1"/>
        <v>0</v>
      </c>
      <c r="AZ28" s="229">
        <f t="shared" si="3"/>
        <v>0</v>
      </c>
      <c r="BA28" s="231"/>
      <c r="BB28" s="231"/>
      <c r="BC28" s="231"/>
      <c r="BD28" s="231"/>
      <c r="BE28" s="231"/>
      <c r="BF28" s="231"/>
      <c r="BG28" s="231"/>
      <c r="BH28" s="231"/>
      <c r="BI28" s="231"/>
      <c r="BJ28" s="231"/>
      <c r="BK28" s="231"/>
      <c r="BL28" s="231"/>
    </row>
    <row r="29" spans="1:64" s="31" customFormat="1" x14ac:dyDescent="0.25">
      <c r="A29" s="271" t="s">
        <v>263</v>
      </c>
      <c r="B29" s="271"/>
      <c r="C29" s="271"/>
      <c r="D29" s="271"/>
      <c r="E29" s="273"/>
      <c r="F29" s="271"/>
      <c r="G29" s="271"/>
      <c r="H29" s="271"/>
      <c r="I29" s="273"/>
      <c r="J29" s="271"/>
      <c r="K29" s="271"/>
      <c r="L29" s="271"/>
      <c r="M29" s="273"/>
      <c r="N29" s="271"/>
      <c r="O29" s="271"/>
      <c r="P29" s="271"/>
      <c r="Q29" s="273"/>
      <c r="R29" s="274">
        <f t="shared" si="0"/>
        <v>0</v>
      </c>
      <c r="S29" s="229">
        <f t="shared" si="2"/>
        <v>0</v>
      </c>
      <c r="T29" s="230"/>
      <c r="U29" s="230"/>
      <c r="V29" s="230"/>
      <c r="W29" s="230"/>
      <c r="X29" s="230"/>
      <c r="Y29" s="231"/>
      <c r="Z29" s="231"/>
      <c r="AA29" s="231"/>
      <c r="AB29" s="231"/>
      <c r="AC29" s="231"/>
      <c r="AD29" s="231"/>
      <c r="AE29" s="231"/>
      <c r="AG29" s="271" t="s">
        <v>263</v>
      </c>
      <c r="AH29" s="271"/>
      <c r="AI29" s="271">
        <v>42</v>
      </c>
      <c r="AJ29" s="336">
        <v>23343078</v>
      </c>
      <c r="AK29" s="334">
        <v>33</v>
      </c>
      <c r="AL29" s="335">
        <v>8421473.2645914387</v>
      </c>
      <c r="AM29" s="271"/>
      <c r="AN29" s="271"/>
      <c r="AO29" s="271"/>
      <c r="AP29" s="273"/>
      <c r="AQ29" s="271"/>
      <c r="AR29" s="271"/>
      <c r="AS29" s="271"/>
      <c r="AT29" s="273"/>
      <c r="AU29" s="271"/>
      <c r="AV29" s="271"/>
      <c r="AW29" s="271"/>
      <c r="AX29" s="273"/>
      <c r="AY29" s="274">
        <f t="shared" si="1"/>
        <v>75</v>
      </c>
      <c r="AZ29" s="229">
        <f t="shared" si="3"/>
        <v>8421473.2645914387</v>
      </c>
      <c r="BA29" s="231"/>
      <c r="BB29" s="231"/>
      <c r="BC29" s="231"/>
      <c r="BD29" s="231"/>
      <c r="BE29" s="231"/>
      <c r="BF29" s="231"/>
      <c r="BG29" s="231"/>
      <c r="BH29" s="231"/>
      <c r="BI29" s="231"/>
      <c r="BJ29" s="231"/>
      <c r="BK29" s="231"/>
      <c r="BL29" s="231"/>
    </row>
    <row r="30" spans="1:64" s="31" customFormat="1" x14ac:dyDescent="0.25">
      <c r="A30" s="271" t="s">
        <v>264</v>
      </c>
      <c r="B30" s="271"/>
      <c r="C30" s="271"/>
      <c r="D30" s="271"/>
      <c r="E30" s="273"/>
      <c r="F30" s="271"/>
      <c r="G30" s="271"/>
      <c r="H30" s="271"/>
      <c r="I30" s="273"/>
      <c r="J30" s="271"/>
      <c r="K30" s="271"/>
      <c r="L30" s="271"/>
      <c r="M30" s="273"/>
      <c r="N30" s="271"/>
      <c r="O30" s="271"/>
      <c r="P30" s="271"/>
      <c r="Q30" s="273"/>
      <c r="R30" s="274">
        <f t="shared" si="0"/>
        <v>0</v>
      </c>
      <c r="S30" s="229">
        <f t="shared" si="2"/>
        <v>0</v>
      </c>
      <c r="T30" s="230"/>
      <c r="U30" s="230"/>
      <c r="V30" s="230"/>
      <c r="W30" s="230"/>
      <c r="X30" s="230"/>
      <c r="Y30" s="231"/>
      <c r="Z30" s="231"/>
      <c r="AA30" s="231"/>
      <c r="AB30" s="231"/>
      <c r="AC30" s="231"/>
      <c r="AD30" s="231"/>
      <c r="AE30" s="231"/>
      <c r="AG30" s="271" t="s">
        <v>264</v>
      </c>
      <c r="AH30" s="271"/>
      <c r="AI30" s="271">
        <v>21</v>
      </c>
      <c r="AJ30" s="336">
        <v>11671539</v>
      </c>
      <c r="AK30" s="334">
        <v>150</v>
      </c>
      <c r="AL30" s="335">
        <v>38279423.929961085</v>
      </c>
      <c r="AM30" s="271"/>
      <c r="AN30" s="271"/>
      <c r="AO30" s="271"/>
      <c r="AP30" s="273"/>
      <c r="AQ30" s="271"/>
      <c r="AR30" s="271"/>
      <c r="AS30" s="271"/>
      <c r="AT30" s="273"/>
      <c r="AU30" s="271"/>
      <c r="AV30" s="271"/>
      <c r="AW30" s="271"/>
      <c r="AX30" s="273"/>
      <c r="AY30" s="274">
        <f t="shared" si="1"/>
        <v>171</v>
      </c>
      <c r="AZ30" s="229">
        <f t="shared" si="3"/>
        <v>38279423.929961085</v>
      </c>
      <c r="BA30" s="231"/>
      <c r="BB30" s="231"/>
      <c r="BC30" s="231"/>
      <c r="BD30" s="231"/>
      <c r="BE30" s="231"/>
      <c r="BF30" s="231"/>
      <c r="BG30" s="231"/>
      <c r="BH30" s="231"/>
      <c r="BI30" s="231"/>
      <c r="BJ30" s="231"/>
      <c r="BK30" s="231"/>
      <c r="BL30" s="231"/>
    </row>
    <row r="31" spans="1:64" s="31" customFormat="1" x14ac:dyDescent="0.25">
      <c r="A31" s="271" t="s">
        <v>265</v>
      </c>
      <c r="B31" s="271"/>
      <c r="C31" s="271"/>
      <c r="D31" s="271"/>
      <c r="E31" s="273"/>
      <c r="F31" s="271"/>
      <c r="G31" s="271"/>
      <c r="H31" s="271"/>
      <c r="I31" s="273"/>
      <c r="J31" s="271"/>
      <c r="K31" s="271"/>
      <c r="L31" s="271"/>
      <c r="M31" s="273"/>
      <c r="N31" s="271"/>
      <c r="O31" s="271"/>
      <c r="P31" s="271"/>
      <c r="Q31" s="273"/>
      <c r="R31" s="274">
        <f t="shared" si="0"/>
        <v>0</v>
      </c>
      <c r="S31" s="229">
        <f t="shared" si="2"/>
        <v>0</v>
      </c>
      <c r="T31" s="230"/>
      <c r="U31" s="230"/>
      <c r="V31" s="230"/>
      <c r="W31" s="230"/>
      <c r="X31" s="230"/>
      <c r="Y31" s="231"/>
      <c r="Z31" s="231"/>
      <c r="AA31" s="231"/>
      <c r="AB31" s="231"/>
      <c r="AC31" s="231"/>
      <c r="AD31" s="231"/>
      <c r="AE31" s="231"/>
      <c r="AG31" s="271" t="s">
        <v>265</v>
      </c>
      <c r="AH31" s="271"/>
      <c r="AI31" s="271"/>
      <c r="AJ31" s="337"/>
      <c r="AK31" s="338">
        <v>0</v>
      </c>
      <c r="AL31" s="273"/>
      <c r="AM31" s="271"/>
      <c r="AN31" s="271"/>
      <c r="AO31" s="271"/>
      <c r="AP31" s="273"/>
      <c r="AQ31" s="271"/>
      <c r="AR31" s="271"/>
      <c r="AS31" s="271"/>
      <c r="AT31" s="273"/>
      <c r="AU31" s="271"/>
      <c r="AV31" s="271"/>
      <c r="AW31" s="271"/>
      <c r="AX31" s="273"/>
      <c r="AY31" s="274">
        <f t="shared" si="1"/>
        <v>0</v>
      </c>
      <c r="AZ31" s="229">
        <f t="shared" si="3"/>
        <v>0</v>
      </c>
      <c r="BA31" s="231"/>
      <c r="BB31" s="231"/>
      <c r="BC31" s="231"/>
      <c r="BD31" s="231"/>
      <c r="BE31" s="231"/>
      <c r="BF31" s="231"/>
      <c r="BG31" s="231"/>
      <c r="BH31" s="231"/>
      <c r="BI31" s="231"/>
      <c r="BJ31" s="231"/>
      <c r="BK31" s="231"/>
      <c r="BL31" s="231"/>
    </row>
    <row r="32" spans="1:64" s="31" customFormat="1" x14ac:dyDescent="0.25">
      <c r="A32" s="233" t="s">
        <v>266</v>
      </c>
      <c r="B32" s="234">
        <f>SUM(B11:B31)</f>
        <v>0</v>
      </c>
      <c r="C32" s="234">
        <f t="shared" ref="C32:AE32" si="4">SUM(C11:C31)</f>
        <v>700</v>
      </c>
      <c r="D32" s="234">
        <f t="shared" si="4"/>
        <v>700</v>
      </c>
      <c r="E32" s="235">
        <f>SUM(E11:E31)</f>
        <v>0</v>
      </c>
      <c r="F32" s="234">
        <f t="shared" si="4"/>
        <v>700</v>
      </c>
      <c r="G32" s="234">
        <f t="shared" si="4"/>
        <v>1000</v>
      </c>
      <c r="H32" s="234">
        <f t="shared" si="4"/>
        <v>0</v>
      </c>
      <c r="I32" s="235">
        <f>SUM(I11:I31)</f>
        <v>0</v>
      </c>
      <c r="J32" s="234">
        <f t="shared" si="4"/>
        <v>0</v>
      </c>
      <c r="K32" s="234">
        <f t="shared" si="4"/>
        <v>0</v>
      </c>
      <c r="L32" s="234">
        <f t="shared" si="4"/>
        <v>0</v>
      </c>
      <c r="M32" s="235">
        <f>SUM(M11:M31)</f>
        <v>0</v>
      </c>
      <c r="N32" s="234">
        <f t="shared" si="4"/>
        <v>0</v>
      </c>
      <c r="O32" s="234">
        <f t="shared" si="4"/>
        <v>0</v>
      </c>
      <c r="P32" s="234">
        <f t="shared" si="4"/>
        <v>0</v>
      </c>
      <c r="Q32" s="235">
        <f>SUM(Q11:Q31)</f>
        <v>0</v>
      </c>
      <c r="R32" s="234">
        <f t="shared" si="4"/>
        <v>3100</v>
      </c>
      <c r="S32" s="229">
        <f t="shared" si="4"/>
        <v>0</v>
      </c>
      <c r="T32" s="234">
        <f t="shared" si="4"/>
        <v>0</v>
      </c>
      <c r="U32" s="234">
        <f t="shared" si="4"/>
        <v>0</v>
      </c>
      <c r="V32" s="234">
        <f t="shared" si="4"/>
        <v>0</v>
      </c>
      <c r="W32" s="234">
        <f t="shared" si="4"/>
        <v>0</v>
      </c>
      <c r="X32" s="234">
        <f t="shared" si="4"/>
        <v>0</v>
      </c>
      <c r="Y32" s="234">
        <f t="shared" si="4"/>
        <v>0</v>
      </c>
      <c r="Z32" s="234">
        <f t="shared" si="4"/>
        <v>0</v>
      </c>
      <c r="AA32" s="234">
        <f t="shared" si="4"/>
        <v>0</v>
      </c>
      <c r="AB32" s="234">
        <f t="shared" si="4"/>
        <v>0</v>
      </c>
      <c r="AC32" s="234">
        <f t="shared" si="4"/>
        <v>0</v>
      </c>
      <c r="AD32" s="234">
        <f t="shared" si="4"/>
        <v>0</v>
      </c>
      <c r="AE32" s="234">
        <f t="shared" si="4"/>
        <v>0</v>
      </c>
      <c r="AG32" s="233" t="s">
        <v>266</v>
      </c>
      <c r="AH32" s="234">
        <f t="shared" ref="AH32:BL32" si="5">SUM(AH11:AH31)</f>
        <v>0</v>
      </c>
      <c r="AI32" s="339">
        <f t="shared" si="5"/>
        <v>692</v>
      </c>
      <c r="AJ32" s="339">
        <f t="shared" si="5"/>
        <v>384604999</v>
      </c>
      <c r="AK32" s="322">
        <f t="shared" si="5"/>
        <v>771</v>
      </c>
      <c r="AL32" s="339">
        <f t="shared" si="5"/>
        <v>196756238.99999997</v>
      </c>
      <c r="AM32" s="234">
        <f t="shared" si="5"/>
        <v>0</v>
      </c>
      <c r="AN32" s="234">
        <f t="shared" si="5"/>
        <v>0</v>
      </c>
      <c r="AO32" s="234">
        <f t="shared" si="5"/>
        <v>0</v>
      </c>
      <c r="AP32" s="235">
        <f t="shared" si="5"/>
        <v>0</v>
      </c>
      <c r="AQ32" s="234">
        <f t="shared" si="5"/>
        <v>0</v>
      </c>
      <c r="AR32" s="234">
        <f t="shared" si="5"/>
        <v>0</v>
      </c>
      <c r="AS32" s="234">
        <f t="shared" si="5"/>
        <v>0</v>
      </c>
      <c r="AT32" s="235">
        <f t="shared" si="5"/>
        <v>0</v>
      </c>
      <c r="AU32" s="234">
        <f t="shared" si="5"/>
        <v>0</v>
      </c>
      <c r="AV32" s="234">
        <f t="shared" si="5"/>
        <v>0</v>
      </c>
      <c r="AW32" s="234">
        <f t="shared" si="5"/>
        <v>0</v>
      </c>
      <c r="AX32" s="235">
        <f t="shared" si="5"/>
        <v>0</v>
      </c>
      <c r="AY32" s="236">
        <f t="shared" si="5"/>
        <v>1463</v>
      </c>
      <c r="AZ32" s="237">
        <f t="shared" si="5"/>
        <v>196756238.99999997</v>
      </c>
      <c r="BA32" s="234">
        <f t="shared" si="5"/>
        <v>0</v>
      </c>
      <c r="BB32" s="234">
        <f t="shared" si="5"/>
        <v>0</v>
      </c>
      <c r="BC32" s="234">
        <f t="shared" si="5"/>
        <v>0</v>
      </c>
      <c r="BD32" s="234">
        <f t="shared" si="5"/>
        <v>0</v>
      </c>
      <c r="BE32" s="234">
        <f t="shared" si="5"/>
        <v>0</v>
      </c>
      <c r="BF32" s="234">
        <f t="shared" si="5"/>
        <v>0</v>
      </c>
      <c r="BG32" s="234">
        <f t="shared" si="5"/>
        <v>0</v>
      </c>
      <c r="BH32" s="234">
        <f t="shared" si="5"/>
        <v>0</v>
      </c>
      <c r="BI32" s="234">
        <f t="shared" si="5"/>
        <v>0</v>
      </c>
      <c r="BJ32" s="234">
        <f t="shared" si="5"/>
        <v>0</v>
      </c>
      <c r="BK32" s="234">
        <f t="shared" si="5"/>
        <v>0</v>
      </c>
      <c r="BL32" s="234">
        <f t="shared" si="5"/>
        <v>0</v>
      </c>
    </row>
    <row r="34" spans="1:64" ht="31.5" customHeight="1" x14ac:dyDescent="0.25">
      <c r="A34" s="263" t="s">
        <v>224</v>
      </c>
      <c r="B34" s="658" t="s">
        <v>225</v>
      </c>
      <c r="C34" s="659"/>
      <c r="D34" s="659"/>
      <c r="E34" s="659"/>
      <c r="F34" s="659"/>
      <c r="G34" s="659"/>
      <c r="H34" s="659"/>
      <c r="I34" s="659"/>
      <c r="J34" s="659"/>
      <c r="K34" s="659"/>
      <c r="L34" s="659"/>
      <c r="M34" s="659"/>
      <c r="N34" s="659"/>
      <c r="O34" s="659"/>
      <c r="P34" s="659"/>
      <c r="Q34" s="659"/>
      <c r="R34" s="659"/>
      <c r="S34" s="659"/>
      <c r="T34" s="659"/>
      <c r="U34" s="659"/>
      <c r="V34" s="659"/>
      <c r="W34" s="659"/>
      <c r="X34" s="659"/>
      <c r="Y34" s="659"/>
      <c r="Z34" s="659"/>
      <c r="AA34" s="659"/>
      <c r="AB34" s="659"/>
      <c r="AC34" s="659"/>
      <c r="AD34" s="659"/>
      <c r="AE34" s="659"/>
      <c r="AF34" s="659"/>
      <c r="AG34" s="659"/>
      <c r="AH34" s="659"/>
      <c r="AI34" s="659"/>
      <c r="AJ34" s="659"/>
      <c r="AK34" s="659"/>
      <c r="AL34" s="659"/>
      <c r="AM34" s="659"/>
      <c r="AN34" s="659"/>
      <c r="AO34" s="659"/>
      <c r="AP34" s="659"/>
      <c r="AQ34" s="659"/>
      <c r="AR34" s="659"/>
      <c r="AS34" s="659"/>
      <c r="AT34" s="659"/>
      <c r="AU34" s="659"/>
      <c r="AV34" s="659"/>
      <c r="AW34" s="659"/>
      <c r="AX34" s="659"/>
      <c r="AY34" s="659"/>
      <c r="AZ34" s="659"/>
      <c r="BA34" s="659"/>
      <c r="BB34" s="659"/>
      <c r="BC34" s="659"/>
      <c r="BD34" s="659"/>
      <c r="BE34" s="659"/>
      <c r="BF34" s="659"/>
      <c r="BG34" s="659"/>
      <c r="BH34" s="659"/>
      <c r="BI34" s="659"/>
      <c r="BJ34" s="659"/>
      <c r="BK34" s="659"/>
      <c r="BL34" s="659"/>
    </row>
    <row r="35" spans="1:64" ht="31.5" customHeight="1" x14ac:dyDescent="0.25">
      <c r="A35" s="264" t="s">
        <v>226</v>
      </c>
      <c r="B35" s="645" t="s">
        <v>95</v>
      </c>
      <c r="C35" s="646"/>
      <c r="D35" s="646"/>
      <c r="E35" s="646"/>
      <c r="F35" s="646"/>
      <c r="G35" s="646"/>
      <c r="H35" s="646"/>
      <c r="I35" s="646"/>
      <c r="J35" s="646"/>
      <c r="K35" s="646"/>
      <c r="L35" s="646"/>
      <c r="M35" s="646"/>
      <c r="N35" s="646"/>
      <c r="O35" s="646"/>
      <c r="P35" s="646"/>
      <c r="Q35" s="646"/>
      <c r="R35" s="646"/>
      <c r="S35" s="646"/>
      <c r="T35" s="646"/>
      <c r="U35" s="646"/>
      <c r="V35" s="646"/>
      <c r="W35" s="646"/>
      <c r="X35" s="646"/>
      <c r="Y35" s="646"/>
      <c r="Z35" s="646"/>
      <c r="AA35" s="646"/>
      <c r="AB35" s="646"/>
      <c r="AC35" s="646"/>
      <c r="AD35" s="646"/>
      <c r="AE35" s="646"/>
      <c r="AF35" s="646"/>
      <c r="AG35" s="646"/>
      <c r="AH35" s="646"/>
      <c r="AI35" s="646"/>
      <c r="AJ35" s="646"/>
      <c r="AK35" s="646"/>
      <c r="AL35" s="646"/>
      <c r="AM35" s="646"/>
      <c r="AN35" s="646"/>
      <c r="AO35" s="646"/>
      <c r="AP35" s="646"/>
      <c r="AQ35" s="646"/>
      <c r="AR35" s="646"/>
      <c r="AS35" s="646"/>
      <c r="AT35" s="646"/>
      <c r="AU35" s="646"/>
      <c r="AV35" s="646"/>
      <c r="AW35" s="646"/>
      <c r="AX35" s="646"/>
      <c r="AY35" s="646"/>
      <c r="AZ35" s="646"/>
      <c r="BA35" s="646"/>
      <c r="BB35" s="646"/>
      <c r="BC35" s="646"/>
      <c r="BD35" s="646"/>
      <c r="BE35" s="646"/>
      <c r="BF35" s="646"/>
      <c r="BG35" s="646"/>
      <c r="BH35" s="646"/>
      <c r="BI35" s="646"/>
      <c r="BJ35" s="646"/>
      <c r="BK35" s="646"/>
      <c r="BL35" s="647"/>
    </row>
    <row r="37" spans="1:64" ht="30" customHeight="1" x14ac:dyDescent="0.25">
      <c r="A37" s="660" t="s">
        <v>227</v>
      </c>
      <c r="B37" s="275" t="s">
        <v>29</v>
      </c>
      <c r="C37" s="275" t="s">
        <v>8</v>
      </c>
      <c r="D37" s="660" t="s">
        <v>30</v>
      </c>
      <c r="E37" s="660"/>
      <c r="F37" s="275" t="s">
        <v>31</v>
      </c>
      <c r="G37" s="275" t="s">
        <v>32</v>
      </c>
      <c r="H37" s="660" t="s">
        <v>33</v>
      </c>
      <c r="I37" s="660"/>
      <c r="J37" s="275" t="s">
        <v>34</v>
      </c>
      <c r="K37" s="275" t="s">
        <v>35</v>
      </c>
      <c r="L37" s="660" t="s">
        <v>36</v>
      </c>
      <c r="M37" s="660"/>
      <c r="N37" s="266" t="s">
        <v>37</v>
      </c>
      <c r="O37" s="265" t="s">
        <v>38</v>
      </c>
      <c r="P37" s="650" t="s">
        <v>39</v>
      </c>
      <c r="Q37" s="651"/>
      <c r="R37" s="650" t="s">
        <v>228</v>
      </c>
      <c r="S37" s="651"/>
      <c r="T37" s="650" t="s">
        <v>229</v>
      </c>
      <c r="U37" s="652"/>
      <c r="V37" s="652"/>
      <c r="W37" s="652"/>
      <c r="X37" s="652"/>
      <c r="Y37" s="651"/>
      <c r="Z37" s="650" t="s">
        <v>230</v>
      </c>
      <c r="AA37" s="652"/>
      <c r="AB37" s="652"/>
      <c r="AC37" s="652"/>
      <c r="AD37" s="652"/>
      <c r="AE37" s="651"/>
      <c r="AF37" s="31"/>
      <c r="AG37" s="648" t="s">
        <v>227</v>
      </c>
      <c r="AH37" s="265" t="s">
        <v>29</v>
      </c>
      <c r="AI37" s="265" t="s">
        <v>8</v>
      </c>
      <c r="AJ37" s="265"/>
      <c r="AK37" s="650" t="s">
        <v>30</v>
      </c>
      <c r="AL37" s="651"/>
      <c r="AM37" s="265" t="s">
        <v>31</v>
      </c>
      <c r="AN37" s="265" t="s">
        <v>32</v>
      </c>
      <c r="AO37" s="650" t="s">
        <v>33</v>
      </c>
      <c r="AP37" s="651"/>
      <c r="AQ37" s="265" t="s">
        <v>34</v>
      </c>
      <c r="AR37" s="265" t="s">
        <v>35</v>
      </c>
      <c r="AS37" s="650" t="s">
        <v>36</v>
      </c>
      <c r="AT37" s="651"/>
      <c r="AU37" s="265" t="s">
        <v>37</v>
      </c>
      <c r="AV37" s="265" t="s">
        <v>38</v>
      </c>
      <c r="AW37" s="650" t="s">
        <v>39</v>
      </c>
      <c r="AX37" s="651"/>
      <c r="AY37" s="650" t="s">
        <v>228</v>
      </c>
      <c r="AZ37" s="651"/>
      <c r="BA37" s="650" t="s">
        <v>229</v>
      </c>
      <c r="BB37" s="652"/>
      <c r="BC37" s="652"/>
      <c r="BD37" s="652"/>
      <c r="BE37" s="652"/>
      <c r="BF37" s="651"/>
      <c r="BG37" s="650" t="s">
        <v>230</v>
      </c>
      <c r="BH37" s="652"/>
      <c r="BI37" s="652"/>
      <c r="BJ37" s="652"/>
      <c r="BK37" s="652"/>
      <c r="BL37" s="651"/>
    </row>
    <row r="38" spans="1:64" ht="36" customHeight="1" x14ac:dyDescent="0.25">
      <c r="A38" s="660"/>
      <c r="B38" s="275" t="s">
        <v>231</v>
      </c>
      <c r="C38" s="275" t="s">
        <v>231</v>
      </c>
      <c r="D38" s="275" t="s">
        <v>231</v>
      </c>
      <c r="E38" s="275" t="s">
        <v>232</v>
      </c>
      <c r="F38" s="275" t="s">
        <v>231</v>
      </c>
      <c r="G38" s="275" t="s">
        <v>231</v>
      </c>
      <c r="H38" s="275" t="s">
        <v>231</v>
      </c>
      <c r="I38" s="275" t="s">
        <v>232</v>
      </c>
      <c r="J38" s="275" t="s">
        <v>231</v>
      </c>
      <c r="K38" s="275" t="s">
        <v>231</v>
      </c>
      <c r="L38" s="275" t="s">
        <v>231</v>
      </c>
      <c r="M38" s="275" t="s">
        <v>232</v>
      </c>
      <c r="N38" s="276" t="s">
        <v>231</v>
      </c>
      <c r="O38" s="269" t="s">
        <v>231</v>
      </c>
      <c r="P38" s="269" t="s">
        <v>231</v>
      </c>
      <c r="Q38" s="269" t="s">
        <v>232</v>
      </c>
      <c r="R38" s="269" t="s">
        <v>231</v>
      </c>
      <c r="S38" s="269" t="s">
        <v>232</v>
      </c>
      <c r="T38" s="225" t="s">
        <v>233</v>
      </c>
      <c r="U38" s="225" t="s">
        <v>234</v>
      </c>
      <c r="V38" s="225" t="s">
        <v>235</v>
      </c>
      <c r="W38" s="225" t="s">
        <v>236</v>
      </c>
      <c r="X38" s="226" t="s">
        <v>237</v>
      </c>
      <c r="Y38" s="225" t="s">
        <v>238</v>
      </c>
      <c r="Z38" s="269" t="s">
        <v>239</v>
      </c>
      <c r="AA38" s="270" t="s">
        <v>240</v>
      </c>
      <c r="AB38" s="269" t="s">
        <v>241</v>
      </c>
      <c r="AC38" s="269" t="s">
        <v>242</v>
      </c>
      <c r="AD38" s="269" t="s">
        <v>243</v>
      </c>
      <c r="AE38" s="269" t="s">
        <v>244</v>
      </c>
      <c r="AF38" s="31"/>
      <c r="AG38" s="649"/>
      <c r="AH38" s="269" t="s">
        <v>231</v>
      </c>
      <c r="AI38" s="269" t="s">
        <v>231</v>
      </c>
      <c r="AJ38" s="269" t="s">
        <v>232</v>
      </c>
      <c r="AK38" s="269" t="s">
        <v>231</v>
      </c>
      <c r="AL38" s="269" t="s">
        <v>232</v>
      </c>
      <c r="AM38" s="269" t="s">
        <v>231</v>
      </c>
      <c r="AN38" s="269" t="s">
        <v>231</v>
      </c>
      <c r="AO38" s="269" t="s">
        <v>231</v>
      </c>
      <c r="AP38" s="269" t="s">
        <v>232</v>
      </c>
      <c r="AQ38" s="269" t="s">
        <v>231</v>
      </c>
      <c r="AR38" s="269" t="s">
        <v>231</v>
      </c>
      <c r="AS38" s="269" t="s">
        <v>231</v>
      </c>
      <c r="AT38" s="269" t="s">
        <v>232</v>
      </c>
      <c r="AU38" s="269" t="s">
        <v>231</v>
      </c>
      <c r="AV38" s="269" t="s">
        <v>231</v>
      </c>
      <c r="AW38" s="269" t="s">
        <v>231</v>
      </c>
      <c r="AX38" s="269" t="s">
        <v>232</v>
      </c>
      <c r="AY38" s="269" t="s">
        <v>231</v>
      </c>
      <c r="AZ38" s="269" t="s">
        <v>232</v>
      </c>
      <c r="BA38" s="225" t="s">
        <v>233</v>
      </c>
      <c r="BB38" s="225" t="s">
        <v>234</v>
      </c>
      <c r="BC38" s="225" t="s">
        <v>235</v>
      </c>
      <c r="BD38" s="225" t="s">
        <v>236</v>
      </c>
      <c r="BE38" s="226" t="s">
        <v>237</v>
      </c>
      <c r="BF38" s="225" t="s">
        <v>238</v>
      </c>
      <c r="BG38" s="227" t="s">
        <v>239</v>
      </c>
      <c r="BH38" s="228" t="s">
        <v>240</v>
      </c>
      <c r="BI38" s="227" t="s">
        <v>241</v>
      </c>
      <c r="BJ38" s="227" t="s">
        <v>242</v>
      </c>
      <c r="BK38" s="227" t="s">
        <v>243</v>
      </c>
      <c r="BL38" s="227" t="s">
        <v>244</v>
      </c>
    </row>
    <row r="39" spans="1:64" x14ac:dyDescent="0.25">
      <c r="A39" s="277" t="s">
        <v>245</v>
      </c>
      <c r="B39" s="277">
        <f>'M3-SCPI'!D35</f>
        <v>0</v>
      </c>
      <c r="C39" s="277">
        <f>'M3-SCPI'!E35</f>
        <v>2.8571428571428576E-3</v>
      </c>
      <c r="D39" s="277">
        <f>'M3-SCPI'!F35</f>
        <v>3.7142857142857151E-2</v>
      </c>
      <c r="E39" s="278">
        <v>55166800</v>
      </c>
      <c r="F39" s="277">
        <f>'M3-SCPI'!G35</f>
        <v>8.2857142857142879E-2</v>
      </c>
      <c r="G39" s="277">
        <f>'M3-SCPI'!H35</f>
        <v>7.7142857142857152E-2</v>
      </c>
      <c r="H39" s="277">
        <f>'M3-SCPI'!I35</f>
        <v>0</v>
      </c>
      <c r="I39" s="278">
        <f>56227700*3</f>
        <v>168683100</v>
      </c>
      <c r="J39" s="277"/>
      <c r="K39" s="277"/>
      <c r="L39" s="277"/>
      <c r="M39" s="279"/>
      <c r="N39" s="271"/>
      <c r="O39" s="271"/>
      <c r="P39" s="271"/>
      <c r="Q39" s="273"/>
      <c r="R39" s="333">
        <f>B39+C39+D39+F39+G39+H39+J39+K39+L39+N39+O39+P39</f>
        <v>0.20000000000000004</v>
      </c>
      <c r="S39" s="229">
        <f>E39+I39+M39+Q39</f>
        <v>223849900</v>
      </c>
      <c r="T39" s="230"/>
      <c r="U39" s="230"/>
      <c r="V39" s="230"/>
      <c r="W39" s="230"/>
      <c r="X39" s="230"/>
      <c r="Y39" s="231"/>
      <c r="Z39" s="231"/>
      <c r="AA39" s="231"/>
      <c r="AB39" s="231"/>
      <c r="AC39" s="231"/>
      <c r="AD39" s="231"/>
      <c r="AE39" s="232"/>
      <c r="AF39" s="31"/>
      <c r="AG39" s="271" t="s">
        <v>245</v>
      </c>
      <c r="AH39" s="271">
        <f>'M3-SCPI'!D36</f>
        <v>0</v>
      </c>
      <c r="AI39" s="271">
        <f>'M3-SCPI'!E36</f>
        <v>1.4285714285714288E-3</v>
      </c>
      <c r="AJ39" s="271"/>
      <c r="AK39" s="271">
        <f>'M3-SCPI'!F36</f>
        <v>4.0000000000000008E-2</v>
      </c>
      <c r="AL39" s="273">
        <v>11139449</v>
      </c>
      <c r="AM39" s="271"/>
      <c r="AN39" s="271"/>
      <c r="AO39" s="271"/>
      <c r="AP39" s="273"/>
      <c r="AQ39" s="271"/>
      <c r="AR39" s="271"/>
      <c r="AS39" s="271"/>
      <c r="AT39" s="273"/>
      <c r="AU39" s="271"/>
      <c r="AV39" s="271"/>
      <c r="AW39" s="271"/>
      <c r="AX39" s="273"/>
      <c r="AY39" s="274">
        <f t="shared" ref="AY39:AY59" si="6">AH39+AI39+AK39+AM39+AN39+AO39+AQ39+AR39+AS39+AU39+AV39+AW39</f>
        <v>4.142857142857144E-2</v>
      </c>
      <c r="AZ39" s="229">
        <f>+AL39+AP39+AT39+AX39</f>
        <v>11139449</v>
      </c>
      <c r="BA39" s="231"/>
      <c r="BB39" s="231"/>
      <c r="BC39" s="231"/>
      <c r="BD39" s="231"/>
      <c r="BE39" s="231"/>
      <c r="BF39" s="231"/>
      <c r="BG39" s="231"/>
      <c r="BH39" s="231"/>
      <c r="BI39" s="231"/>
      <c r="BJ39" s="231"/>
      <c r="BK39" s="231"/>
      <c r="BL39" s="232"/>
    </row>
    <row r="40" spans="1:64" x14ac:dyDescent="0.25">
      <c r="A40" s="271" t="s">
        <v>246</v>
      </c>
      <c r="B40" s="271"/>
      <c r="C40" s="271"/>
      <c r="D40" s="271"/>
      <c r="E40" s="273"/>
      <c r="F40" s="271"/>
      <c r="G40" s="271"/>
      <c r="H40" s="271"/>
      <c r="I40" s="273"/>
      <c r="J40" s="271"/>
      <c r="K40" s="271"/>
      <c r="L40" s="271"/>
      <c r="M40" s="273"/>
      <c r="N40" s="271"/>
      <c r="O40" s="271"/>
      <c r="P40" s="271"/>
      <c r="Q40" s="273"/>
      <c r="R40" s="274">
        <f t="shared" ref="R40:R44" si="7">B40+C40+D40+F40+G40+H40+J40+K40+L40+N40+O40+P40</f>
        <v>0</v>
      </c>
      <c r="S40" s="229">
        <f t="shared" ref="S40:S45" si="8">C40+D40+E40+G40+H40+I40+K40+L40+M40+O40+P40+Q40</f>
        <v>0</v>
      </c>
      <c r="T40" s="230"/>
      <c r="U40" s="230"/>
      <c r="V40" s="230"/>
      <c r="W40" s="230"/>
      <c r="X40" s="230"/>
      <c r="Y40" s="231"/>
      <c r="Z40" s="231"/>
      <c r="AA40" s="231"/>
      <c r="AB40" s="231"/>
      <c r="AC40" s="231"/>
      <c r="AD40" s="231"/>
      <c r="AE40" s="231"/>
      <c r="AF40" s="31"/>
      <c r="AG40" s="271" t="s">
        <v>246</v>
      </c>
      <c r="AH40" s="271"/>
      <c r="AI40" s="271"/>
      <c r="AJ40" s="271"/>
      <c r="AK40" s="271"/>
      <c r="AL40" s="273"/>
      <c r="AM40" s="271"/>
      <c r="AN40" s="271"/>
      <c r="AO40" s="271"/>
      <c r="AP40" s="273"/>
      <c r="AQ40" s="271"/>
      <c r="AR40" s="271"/>
      <c r="AS40" s="271"/>
      <c r="AT40" s="273"/>
      <c r="AU40" s="271"/>
      <c r="AV40" s="271"/>
      <c r="AW40" s="271"/>
      <c r="AX40" s="273"/>
      <c r="AY40" s="274">
        <f t="shared" si="6"/>
        <v>0</v>
      </c>
      <c r="AZ40" s="229">
        <f t="shared" ref="AZ40:AZ59" si="9">+AL40+AP40+AT40+AX40</f>
        <v>0</v>
      </c>
      <c r="BA40" s="231"/>
      <c r="BB40" s="231"/>
      <c r="BC40" s="231"/>
      <c r="BD40" s="231"/>
      <c r="BE40" s="231"/>
      <c r="BF40" s="231"/>
      <c r="BG40" s="231"/>
      <c r="BH40" s="231"/>
      <c r="BI40" s="231"/>
      <c r="BJ40" s="231"/>
      <c r="BK40" s="231"/>
      <c r="BL40" s="231"/>
    </row>
    <row r="41" spans="1:64" x14ac:dyDescent="0.25">
      <c r="A41" s="271" t="s">
        <v>247</v>
      </c>
      <c r="B41" s="271"/>
      <c r="C41" s="271"/>
      <c r="D41" s="271"/>
      <c r="E41" s="273"/>
      <c r="F41" s="271"/>
      <c r="G41" s="271"/>
      <c r="H41" s="271"/>
      <c r="I41" s="273"/>
      <c r="J41" s="271"/>
      <c r="K41" s="271"/>
      <c r="L41" s="271"/>
      <c r="M41" s="273"/>
      <c r="N41" s="271"/>
      <c r="O41" s="271"/>
      <c r="P41" s="271"/>
      <c r="Q41" s="273"/>
      <c r="R41" s="274">
        <f t="shared" si="7"/>
        <v>0</v>
      </c>
      <c r="S41" s="229">
        <f t="shared" si="8"/>
        <v>0</v>
      </c>
      <c r="T41" s="230"/>
      <c r="U41" s="230"/>
      <c r="V41" s="230"/>
      <c r="W41" s="230"/>
      <c r="X41" s="230"/>
      <c r="Y41" s="231"/>
      <c r="Z41" s="231"/>
      <c r="AA41" s="231"/>
      <c r="AB41" s="231"/>
      <c r="AC41" s="231"/>
      <c r="AD41" s="231"/>
      <c r="AE41" s="231"/>
      <c r="AF41" s="31"/>
      <c r="AG41" s="271" t="s">
        <v>247</v>
      </c>
      <c r="AH41" s="271"/>
      <c r="AI41" s="271"/>
      <c r="AJ41" s="271"/>
      <c r="AK41" s="271"/>
      <c r="AL41" s="273"/>
      <c r="AM41" s="271"/>
      <c r="AN41" s="271"/>
      <c r="AO41" s="271"/>
      <c r="AP41" s="273"/>
      <c r="AQ41" s="271"/>
      <c r="AR41" s="271"/>
      <c r="AS41" s="271"/>
      <c r="AT41" s="273"/>
      <c r="AU41" s="271"/>
      <c r="AV41" s="271"/>
      <c r="AW41" s="271"/>
      <c r="AX41" s="273"/>
      <c r="AY41" s="274">
        <f t="shared" si="6"/>
        <v>0</v>
      </c>
      <c r="AZ41" s="229">
        <f t="shared" si="9"/>
        <v>0</v>
      </c>
      <c r="BA41" s="231"/>
      <c r="BB41" s="231"/>
      <c r="BC41" s="231"/>
      <c r="BD41" s="231"/>
      <c r="BE41" s="231"/>
      <c r="BF41" s="231"/>
      <c r="BG41" s="231"/>
      <c r="BH41" s="231"/>
      <c r="BI41" s="231"/>
      <c r="BJ41" s="231"/>
      <c r="BK41" s="231"/>
      <c r="BL41" s="231"/>
    </row>
    <row r="42" spans="1:64" x14ac:dyDescent="0.25">
      <c r="A42" s="271" t="s">
        <v>248</v>
      </c>
      <c r="B42" s="271"/>
      <c r="C42" s="271"/>
      <c r="D42" s="271"/>
      <c r="E42" s="273"/>
      <c r="F42" s="271"/>
      <c r="G42" s="271"/>
      <c r="H42" s="271"/>
      <c r="I42" s="273"/>
      <c r="J42" s="271"/>
      <c r="K42" s="271"/>
      <c r="L42" s="271"/>
      <c r="M42" s="273"/>
      <c r="N42" s="271"/>
      <c r="O42" s="271"/>
      <c r="P42" s="271"/>
      <c r="Q42" s="273"/>
      <c r="R42" s="274">
        <f t="shared" si="7"/>
        <v>0</v>
      </c>
      <c r="S42" s="229">
        <f t="shared" si="8"/>
        <v>0</v>
      </c>
      <c r="T42" s="230"/>
      <c r="U42" s="230"/>
      <c r="V42" s="230"/>
      <c r="W42" s="230"/>
      <c r="X42" s="230"/>
      <c r="Y42" s="231"/>
      <c r="Z42" s="231"/>
      <c r="AA42" s="231"/>
      <c r="AB42" s="231"/>
      <c r="AC42" s="231"/>
      <c r="AD42" s="231"/>
      <c r="AE42" s="231"/>
      <c r="AF42" s="31"/>
      <c r="AG42" s="271" t="s">
        <v>248</v>
      </c>
      <c r="AH42" s="271"/>
      <c r="AI42" s="271"/>
      <c r="AJ42" s="271"/>
      <c r="AK42" s="271"/>
      <c r="AL42" s="273"/>
      <c r="AM42" s="271"/>
      <c r="AN42" s="271"/>
      <c r="AO42" s="271"/>
      <c r="AP42" s="273"/>
      <c r="AQ42" s="271"/>
      <c r="AR42" s="271"/>
      <c r="AS42" s="271"/>
      <c r="AT42" s="273"/>
      <c r="AU42" s="271"/>
      <c r="AV42" s="271"/>
      <c r="AW42" s="271"/>
      <c r="AX42" s="273"/>
      <c r="AY42" s="274">
        <f t="shared" si="6"/>
        <v>0</v>
      </c>
      <c r="AZ42" s="229">
        <f t="shared" si="9"/>
        <v>0</v>
      </c>
      <c r="BA42" s="231"/>
      <c r="BB42" s="231"/>
      <c r="BC42" s="231"/>
      <c r="BD42" s="231"/>
      <c r="BE42" s="231"/>
      <c r="BF42" s="231"/>
      <c r="BG42" s="231"/>
      <c r="BH42" s="231"/>
      <c r="BI42" s="231"/>
      <c r="BJ42" s="231"/>
      <c r="BK42" s="231"/>
      <c r="BL42" s="231"/>
    </row>
    <row r="43" spans="1:64" x14ac:dyDescent="0.25">
      <c r="A43" s="271" t="s">
        <v>249</v>
      </c>
      <c r="B43" s="271"/>
      <c r="C43" s="271"/>
      <c r="D43" s="271"/>
      <c r="E43" s="273"/>
      <c r="F43" s="271"/>
      <c r="G43" s="271"/>
      <c r="H43" s="271"/>
      <c r="I43" s="273"/>
      <c r="J43" s="271"/>
      <c r="K43" s="271"/>
      <c r="L43" s="271"/>
      <c r="M43" s="273"/>
      <c r="N43" s="271"/>
      <c r="O43" s="271"/>
      <c r="P43" s="271"/>
      <c r="Q43" s="273"/>
      <c r="R43" s="274">
        <f t="shared" si="7"/>
        <v>0</v>
      </c>
      <c r="S43" s="229">
        <f t="shared" si="8"/>
        <v>0</v>
      </c>
      <c r="T43" s="230"/>
      <c r="U43" s="230"/>
      <c r="V43" s="230"/>
      <c r="W43" s="230"/>
      <c r="X43" s="230"/>
      <c r="Y43" s="231"/>
      <c r="Z43" s="231"/>
      <c r="AA43" s="231"/>
      <c r="AB43" s="231"/>
      <c r="AC43" s="231"/>
      <c r="AD43" s="231"/>
      <c r="AE43" s="231"/>
      <c r="AF43" s="31"/>
      <c r="AG43" s="271" t="s">
        <v>249</v>
      </c>
      <c r="AH43" s="271"/>
      <c r="AI43" s="271"/>
      <c r="AJ43" s="271"/>
      <c r="AK43" s="271"/>
      <c r="AL43" s="273"/>
      <c r="AM43" s="271"/>
      <c r="AN43" s="271"/>
      <c r="AO43" s="271"/>
      <c r="AP43" s="273"/>
      <c r="AQ43" s="271"/>
      <c r="AR43" s="271"/>
      <c r="AS43" s="271"/>
      <c r="AT43" s="273"/>
      <c r="AU43" s="271"/>
      <c r="AV43" s="271"/>
      <c r="AW43" s="271"/>
      <c r="AX43" s="273"/>
      <c r="AY43" s="274">
        <f t="shared" si="6"/>
        <v>0</v>
      </c>
      <c r="AZ43" s="229">
        <f t="shared" si="9"/>
        <v>0</v>
      </c>
      <c r="BA43" s="231"/>
      <c r="BB43" s="231"/>
      <c r="BC43" s="231"/>
      <c r="BD43" s="231"/>
      <c r="BE43" s="231"/>
      <c r="BF43" s="231"/>
      <c r="BG43" s="231"/>
      <c r="BH43" s="231"/>
      <c r="BI43" s="231"/>
      <c r="BJ43" s="231"/>
      <c r="BK43" s="231"/>
      <c r="BL43" s="231"/>
    </row>
    <row r="44" spans="1:64" x14ac:dyDescent="0.25">
      <c r="A44" s="271" t="s">
        <v>250</v>
      </c>
      <c r="B44" s="271"/>
      <c r="C44" s="271"/>
      <c r="D44" s="271"/>
      <c r="E44" s="273"/>
      <c r="F44" s="271"/>
      <c r="G44" s="271"/>
      <c r="H44" s="271"/>
      <c r="I44" s="273"/>
      <c r="J44" s="271"/>
      <c r="K44" s="271"/>
      <c r="L44" s="271"/>
      <c r="M44" s="273"/>
      <c r="N44" s="271"/>
      <c r="O44" s="271"/>
      <c r="P44" s="271"/>
      <c r="Q44" s="273"/>
      <c r="R44" s="274">
        <f t="shared" si="7"/>
        <v>0</v>
      </c>
      <c r="S44" s="229">
        <f t="shared" si="8"/>
        <v>0</v>
      </c>
      <c r="T44" s="230"/>
      <c r="U44" s="230"/>
      <c r="V44" s="230"/>
      <c r="W44" s="230"/>
      <c r="X44" s="230"/>
      <c r="Y44" s="231"/>
      <c r="Z44" s="231"/>
      <c r="AA44" s="231"/>
      <c r="AB44" s="231"/>
      <c r="AC44" s="231"/>
      <c r="AD44" s="231"/>
      <c r="AE44" s="231"/>
      <c r="AF44" s="31"/>
      <c r="AG44" s="271" t="s">
        <v>250</v>
      </c>
      <c r="AH44" s="271"/>
      <c r="AI44" s="271"/>
      <c r="AJ44" s="271"/>
      <c r="AK44" s="271"/>
      <c r="AL44" s="273"/>
      <c r="AM44" s="271"/>
      <c r="AN44" s="271"/>
      <c r="AO44" s="271"/>
      <c r="AP44" s="273"/>
      <c r="AQ44" s="271"/>
      <c r="AR44" s="271"/>
      <c r="AS44" s="271"/>
      <c r="AT44" s="273"/>
      <c r="AU44" s="271"/>
      <c r="AV44" s="271"/>
      <c r="AW44" s="271"/>
      <c r="AX44" s="273"/>
      <c r="AY44" s="274">
        <f t="shared" si="6"/>
        <v>0</v>
      </c>
      <c r="AZ44" s="229">
        <f t="shared" si="9"/>
        <v>0</v>
      </c>
      <c r="BA44" s="231"/>
      <c r="BB44" s="231"/>
      <c r="BC44" s="231"/>
      <c r="BD44" s="231"/>
      <c r="BE44" s="231"/>
      <c r="BF44" s="231"/>
      <c r="BG44" s="231"/>
      <c r="BH44" s="231"/>
      <c r="BI44" s="231"/>
      <c r="BJ44" s="231"/>
      <c r="BK44" s="231"/>
      <c r="BL44" s="231"/>
    </row>
    <row r="45" spans="1:64" x14ac:dyDescent="0.25">
      <c r="A45" s="271" t="s">
        <v>251</v>
      </c>
      <c r="B45" s="271"/>
      <c r="C45" s="271"/>
      <c r="D45" s="271"/>
      <c r="E45" s="273"/>
      <c r="F45" s="271"/>
      <c r="G45" s="271"/>
      <c r="H45" s="271"/>
      <c r="I45" s="273"/>
      <c r="J45" s="271"/>
      <c r="K45" s="271"/>
      <c r="L45" s="271"/>
      <c r="M45" s="273"/>
      <c r="N45" s="271"/>
      <c r="O45" s="271"/>
      <c r="P45" s="271"/>
      <c r="Q45" s="273"/>
      <c r="R45" s="274">
        <f t="shared" ref="R45:R59" si="10">B45+C45+D45+F45+G45+H45+J45+K45+L45+N45+O45+P45</f>
        <v>0</v>
      </c>
      <c r="S45" s="229">
        <f t="shared" si="8"/>
        <v>0</v>
      </c>
      <c r="T45" s="230"/>
      <c r="U45" s="230"/>
      <c r="V45" s="230"/>
      <c r="W45" s="230"/>
      <c r="X45" s="230"/>
      <c r="Y45" s="231"/>
      <c r="Z45" s="231"/>
      <c r="AA45" s="231"/>
      <c r="AB45" s="231"/>
      <c r="AC45" s="231"/>
      <c r="AD45" s="231"/>
      <c r="AE45" s="231"/>
      <c r="AF45" s="31"/>
      <c r="AG45" s="271" t="s">
        <v>251</v>
      </c>
      <c r="AH45" s="271"/>
      <c r="AI45" s="271"/>
      <c r="AJ45" s="271"/>
      <c r="AK45" s="271"/>
      <c r="AL45" s="273"/>
      <c r="AM45" s="271"/>
      <c r="AN45" s="271"/>
      <c r="AO45" s="271"/>
      <c r="AP45" s="273"/>
      <c r="AQ45" s="271"/>
      <c r="AR45" s="271"/>
      <c r="AS45" s="271"/>
      <c r="AT45" s="273"/>
      <c r="AU45" s="271"/>
      <c r="AV45" s="271"/>
      <c r="AW45" s="271"/>
      <c r="AX45" s="273"/>
      <c r="AY45" s="274">
        <f t="shared" si="6"/>
        <v>0</v>
      </c>
      <c r="AZ45" s="229">
        <f t="shared" si="9"/>
        <v>0</v>
      </c>
      <c r="BA45" s="231"/>
      <c r="BB45" s="231"/>
      <c r="BC45" s="231"/>
      <c r="BD45" s="231"/>
      <c r="BE45" s="231"/>
      <c r="BF45" s="231"/>
      <c r="BG45" s="231"/>
      <c r="BH45" s="231"/>
      <c r="BI45" s="231"/>
      <c r="BJ45" s="231"/>
      <c r="BK45" s="231"/>
      <c r="BL45" s="231"/>
    </row>
    <row r="46" spans="1:64" x14ac:dyDescent="0.25">
      <c r="A46" s="271" t="s">
        <v>252</v>
      </c>
      <c r="B46" s="271"/>
      <c r="C46" s="271"/>
      <c r="D46" s="271"/>
      <c r="E46" s="273"/>
      <c r="F46" s="271"/>
      <c r="G46" s="271"/>
      <c r="H46" s="271"/>
      <c r="I46" s="273"/>
      <c r="J46" s="271"/>
      <c r="K46" s="271"/>
      <c r="L46" s="271"/>
      <c r="M46" s="273"/>
      <c r="N46" s="271"/>
      <c r="O46" s="271"/>
      <c r="P46" s="271"/>
      <c r="Q46" s="273"/>
      <c r="R46" s="274">
        <f t="shared" si="10"/>
        <v>0</v>
      </c>
      <c r="S46" s="229">
        <f t="shared" ref="S46:S59" si="11">+E46+I46+M46+Q46</f>
        <v>0</v>
      </c>
      <c r="T46" s="230"/>
      <c r="U46" s="230"/>
      <c r="V46" s="230"/>
      <c r="W46" s="230"/>
      <c r="X46" s="230"/>
      <c r="Y46" s="231"/>
      <c r="Z46" s="231"/>
      <c r="AA46" s="231"/>
      <c r="AB46" s="231"/>
      <c r="AC46" s="231"/>
      <c r="AD46" s="231"/>
      <c r="AE46" s="231"/>
      <c r="AF46" s="31"/>
      <c r="AG46" s="271" t="s">
        <v>252</v>
      </c>
      <c r="AH46" s="271"/>
      <c r="AI46" s="271"/>
      <c r="AJ46" s="271"/>
      <c r="AK46" s="271"/>
      <c r="AL46" s="273"/>
      <c r="AM46" s="271"/>
      <c r="AN46" s="271"/>
      <c r="AO46" s="271"/>
      <c r="AP46" s="273"/>
      <c r="AQ46" s="271"/>
      <c r="AR46" s="271"/>
      <c r="AS46" s="271"/>
      <c r="AT46" s="273"/>
      <c r="AU46" s="271"/>
      <c r="AV46" s="271"/>
      <c r="AW46" s="271"/>
      <c r="AX46" s="273"/>
      <c r="AY46" s="274">
        <f t="shared" si="6"/>
        <v>0</v>
      </c>
      <c r="AZ46" s="229">
        <f t="shared" si="9"/>
        <v>0</v>
      </c>
      <c r="BA46" s="231"/>
      <c r="BB46" s="231"/>
      <c r="BC46" s="231"/>
      <c r="BD46" s="231"/>
      <c r="BE46" s="231"/>
      <c r="BF46" s="231"/>
      <c r="BG46" s="231"/>
      <c r="BH46" s="231"/>
      <c r="BI46" s="231"/>
      <c r="BJ46" s="231"/>
      <c r="BK46" s="231"/>
      <c r="BL46" s="231"/>
    </row>
    <row r="47" spans="1:64" x14ac:dyDescent="0.25">
      <c r="A47" s="271" t="s">
        <v>253</v>
      </c>
      <c r="B47" s="271"/>
      <c r="C47" s="271"/>
      <c r="D47" s="271"/>
      <c r="E47" s="273"/>
      <c r="F47" s="271"/>
      <c r="G47" s="271"/>
      <c r="H47" s="271"/>
      <c r="I47" s="273"/>
      <c r="J47" s="271"/>
      <c r="K47" s="271"/>
      <c r="L47" s="271"/>
      <c r="M47" s="273"/>
      <c r="N47" s="271"/>
      <c r="O47" s="271"/>
      <c r="P47" s="271"/>
      <c r="Q47" s="273"/>
      <c r="R47" s="274">
        <f t="shared" si="10"/>
        <v>0</v>
      </c>
      <c r="S47" s="229">
        <f t="shared" si="11"/>
        <v>0</v>
      </c>
      <c r="T47" s="230"/>
      <c r="U47" s="230"/>
      <c r="V47" s="230"/>
      <c r="W47" s="230"/>
      <c r="X47" s="230"/>
      <c r="Y47" s="231"/>
      <c r="Z47" s="231"/>
      <c r="AA47" s="231"/>
      <c r="AB47" s="231"/>
      <c r="AC47" s="231"/>
      <c r="AD47" s="231"/>
      <c r="AE47" s="231"/>
      <c r="AF47" s="31"/>
      <c r="AG47" s="271" t="s">
        <v>253</v>
      </c>
      <c r="AH47" s="271"/>
      <c r="AI47" s="271"/>
      <c r="AJ47" s="271"/>
      <c r="AK47" s="271"/>
      <c r="AL47" s="273"/>
      <c r="AM47" s="271"/>
      <c r="AN47" s="271"/>
      <c r="AO47" s="271"/>
      <c r="AP47" s="273"/>
      <c r="AQ47" s="271"/>
      <c r="AR47" s="271"/>
      <c r="AS47" s="271"/>
      <c r="AT47" s="273"/>
      <c r="AU47" s="271"/>
      <c r="AV47" s="271"/>
      <c r="AW47" s="271"/>
      <c r="AX47" s="273"/>
      <c r="AY47" s="274">
        <f t="shared" si="6"/>
        <v>0</v>
      </c>
      <c r="AZ47" s="229">
        <f t="shared" si="9"/>
        <v>0</v>
      </c>
      <c r="BA47" s="231"/>
      <c r="BB47" s="231"/>
      <c r="BC47" s="231"/>
      <c r="BD47" s="231"/>
      <c r="BE47" s="231"/>
      <c r="BF47" s="231"/>
      <c r="BG47" s="231"/>
      <c r="BH47" s="231"/>
      <c r="BI47" s="231"/>
      <c r="BJ47" s="271"/>
      <c r="BK47" s="271"/>
      <c r="BL47" s="271"/>
    </row>
    <row r="48" spans="1:64" x14ac:dyDescent="0.25">
      <c r="A48" s="271" t="s">
        <v>254</v>
      </c>
      <c r="B48" s="271"/>
      <c r="C48" s="271"/>
      <c r="D48" s="271"/>
      <c r="E48" s="273"/>
      <c r="F48" s="271"/>
      <c r="G48" s="271"/>
      <c r="H48" s="271"/>
      <c r="I48" s="273"/>
      <c r="J48" s="271"/>
      <c r="K48" s="271"/>
      <c r="L48" s="271"/>
      <c r="M48" s="273"/>
      <c r="N48" s="271"/>
      <c r="O48" s="271"/>
      <c r="P48" s="271"/>
      <c r="Q48" s="273"/>
      <c r="R48" s="274">
        <f t="shared" si="10"/>
        <v>0</v>
      </c>
      <c r="S48" s="229">
        <f t="shared" si="11"/>
        <v>0</v>
      </c>
      <c r="T48" s="230"/>
      <c r="U48" s="230"/>
      <c r="V48" s="230"/>
      <c r="W48" s="230"/>
      <c r="X48" s="230"/>
      <c r="Y48" s="231"/>
      <c r="Z48" s="231"/>
      <c r="AA48" s="231"/>
      <c r="AB48" s="231"/>
      <c r="AC48" s="231"/>
      <c r="AD48" s="231"/>
      <c r="AE48" s="231"/>
      <c r="AF48" s="31"/>
      <c r="AG48" s="271" t="s">
        <v>254</v>
      </c>
      <c r="AH48" s="271"/>
      <c r="AI48" s="271"/>
      <c r="AJ48" s="271"/>
      <c r="AK48" s="271"/>
      <c r="AL48" s="273"/>
      <c r="AM48" s="271"/>
      <c r="AN48" s="271"/>
      <c r="AO48" s="271"/>
      <c r="AP48" s="273"/>
      <c r="AQ48" s="271"/>
      <c r="AR48" s="271"/>
      <c r="AS48" s="271"/>
      <c r="AT48" s="273"/>
      <c r="AU48" s="271"/>
      <c r="AV48" s="271"/>
      <c r="AW48" s="271"/>
      <c r="AX48" s="273"/>
      <c r="AY48" s="274">
        <f t="shared" si="6"/>
        <v>0</v>
      </c>
      <c r="AZ48" s="229">
        <f t="shared" si="9"/>
        <v>0</v>
      </c>
      <c r="BA48" s="231"/>
      <c r="BB48" s="231"/>
      <c r="BC48" s="231"/>
      <c r="BD48" s="231"/>
      <c r="BE48" s="231"/>
      <c r="BF48" s="231"/>
      <c r="BG48" s="231"/>
      <c r="BH48" s="231"/>
      <c r="BI48" s="231"/>
      <c r="BJ48" s="271"/>
      <c r="BK48" s="271"/>
      <c r="BL48" s="271"/>
    </row>
    <row r="49" spans="1:64" x14ac:dyDescent="0.25">
      <c r="A49" s="271" t="s">
        <v>255</v>
      </c>
      <c r="B49" s="271"/>
      <c r="C49" s="271"/>
      <c r="D49" s="271"/>
      <c r="E49" s="273"/>
      <c r="F49" s="271"/>
      <c r="G49" s="271"/>
      <c r="H49" s="271"/>
      <c r="I49" s="273"/>
      <c r="J49" s="271"/>
      <c r="K49" s="271"/>
      <c r="L49" s="271"/>
      <c r="M49" s="273"/>
      <c r="N49" s="271"/>
      <c r="O49" s="271"/>
      <c r="P49" s="271"/>
      <c r="Q49" s="273"/>
      <c r="R49" s="274">
        <f t="shared" si="10"/>
        <v>0</v>
      </c>
      <c r="S49" s="229">
        <f t="shared" si="11"/>
        <v>0</v>
      </c>
      <c r="T49" s="230"/>
      <c r="U49" s="230"/>
      <c r="V49" s="230"/>
      <c r="W49" s="230"/>
      <c r="X49" s="230"/>
      <c r="Y49" s="231"/>
      <c r="Z49" s="231"/>
      <c r="AA49" s="231"/>
      <c r="AB49" s="231"/>
      <c r="AC49" s="231"/>
      <c r="AD49" s="231"/>
      <c r="AE49" s="231"/>
      <c r="AF49" s="31"/>
      <c r="AG49" s="271" t="s">
        <v>255</v>
      </c>
      <c r="AH49" s="271"/>
      <c r="AI49" s="271"/>
      <c r="AJ49" s="271"/>
      <c r="AK49" s="271"/>
      <c r="AL49" s="273"/>
      <c r="AM49" s="271"/>
      <c r="AN49" s="271"/>
      <c r="AO49" s="271"/>
      <c r="AP49" s="273"/>
      <c r="AQ49" s="271"/>
      <c r="AR49" s="271"/>
      <c r="AS49" s="271"/>
      <c r="AT49" s="273"/>
      <c r="AU49" s="271"/>
      <c r="AV49" s="271"/>
      <c r="AW49" s="271"/>
      <c r="AX49" s="273"/>
      <c r="AY49" s="274">
        <f t="shared" si="6"/>
        <v>0</v>
      </c>
      <c r="AZ49" s="229">
        <f t="shared" si="9"/>
        <v>0</v>
      </c>
      <c r="BA49" s="231"/>
      <c r="BB49" s="231"/>
      <c r="BC49" s="231"/>
      <c r="BD49" s="231"/>
      <c r="BE49" s="231"/>
      <c r="BF49" s="231"/>
      <c r="BG49" s="231"/>
      <c r="BH49" s="231"/>
      <c r="BI49" s="231"/>
      <c r="BJ49" s="271"/>
      <c r="BK49" s="271"/>
      <c r="BL49" s="271"/>
    </row>
    <row r="50" spans="1:64" x14ac:dyDescent="0.25">
      <c r="A50" s="271" t="s">
        <v>256</v>
      </c>
      <c r="B50" s="271"/>
      <c r="C50" s="271"/>
      <c r="D50" s="271"/>
      <c r="E50" s="273"/>
      <c r="F50" s="271"/>
      <c r="G50" s="271"/>
      <c r="H50" s="271"/>
      <c r="I50" s="273"/>
      <c r="J50" s="271"/>
      <c r="K50" s="271"/>
      <c r="L50" s="271"/>
      <c r="M50" s="273"/>
      <c r="N50" s="271"/>
      <c r="O50" s="271"/>
      <c r="P50" s="271"/>
      <c r="Q50" s="273"/>
      <c r="R50" s="274">
        <f t="shared" si="10"/>
        <v>0</v>
      </c>
      <c r="S50" s="229">
        <f t="shared" si="11"/>
        <v>0</v>
      </c>
      <c r="T50" s="230"/>
      <c r="U50" s="230"/>
      <c r="V50" s="230"/>
      <c r="W50" s="230"/>
      <c r="X50" s="230"/>
      <c r="Y50" s="231"/>
      <c r="Z50" s="231"/>
      <c r="AA50" s="231"/>
      <c r="AB50" s="231"/>
      <c r="AC50" s="231"/>
      <c r="AD50" s="231"/>
      <c r="AE50" s="231"/>
      <c r="AF50" s="31"/>
      <c r="AG50" s="271" t="s">
        <v>256</v>
      </c>
      <c r="AH50" s="271"/>
      <c r="AI50" s="271"/>
      <c r="AJ50" s="271"/>
      <c r="AK50" s="271"/>
      <c r="AL50" s="273"/>
      <c r="AM50" s="271"/>
      <c r="AN50" s="271"/>
      <c r="AO50" s="271"/>
      <c r="AP50" s="273"/>
      <c r="AQ50" s="271"/>
      <c r="AR50" s="271"/>
      <c r="AS50" s="271"/>
      <c r="AT50" s="273"/>
      <c r="AU50" s="271"/>
      <c r="AV50" s="271"/>
      <c r="AW50" s="271"/>
      <c r="AX50" s="273"/>
      <c r="AY50" s="274">
        <f t="shared" si="6"/>
        <v>0</v>
      </c>
      <c r="AZ50" s="229">
        <f t="shared" si="9"/>
        <v>0</v>
      </c>
      <c r="BA50" s="231"/>
      <c r="BB50" s="231"/>
      <c r="BC50" s="231"/>
      <c r="BD50" s="231"/>
      <c r="BE50" s="231"/>
      <c r="BF50" s="231"/>
      <c r="BG50" s="231"/>
      <c r="BH50" s="231"/>
      <c r="BI50" s="231"/>
      <c r="BJ50" s="231"/>
      <c r="BK50" s="231"/>
      <c r="BL50" s="231"/>
    </row>
    <row r="51" spans="1:64" x14ac:dyDescent="0.25">
      <c r="A51" s="271" t="s">
        <v>257</v>
      </c>
      <c r="B51" s="271"/>
      <c r="C51" s="271"/>
      <c r="D51" s="271"/>
      <c r="E51" s="273"/>
      <c r="F51" s="271"/>
      <c r="G51" s="271"/>
      <c r="H51" s="271"/>
      <c r="I51" s="273"/>
      <c r="J51" s="271"/>
      <c r="K51" s="271"/>
      <c r="L51" s="271"/>
      <c r="M51" s="273"/>
      <c r="N51" s="271"/>
      <c r="O51" s="271"/>
      <c r="P51" s="271"/>
      <c r="Q51" s="273"/>
      <c r="R51" s="274">
        <f t="shared" si="10"/>
        <v>0</v>
      </c>
      <c r="S51" s="229">
        <f t="shared" si="11"/>
        <v>0</v>
      </c>
      <c r="T51" s="230"/>
      <c r="U51" s="230"/>
      <c r="V51" s="230"/>
      <c r="W51" s="230"/>
      <c r="X51" s="230"/>
      <c r="Y51" s="231"/>
      <c r="Z51" s="231"/>
      <c r="AA51" s="231"/>
      <c r="AB51" s="231"/>
      <c r="AC51" s="231"/>
      <c r="AD51" s="231"/>
      <c r="AE51" s="231"/>
      <c r="AF51" s="31"/>
      <c r="AG51" s="271" t="s">
        <v>257</v>
      </c>
      <c r="AH51" s="271"/>
      <c r="AI51" s="271"/>
      <c r="AJ51" s="271"/>
      <c r="AK51" s="271"/>
      <c r="AL51" s="273"/>
      <c r="AM51" s="271"/>
      <c r="AN51" s="271"/>
      <c r="AO51" s="271"/>
      <c r="AP51" s="273"/>
      <c r="AQ51" s="271"/>
      <c r="AR51" s="271"/>
      <c r="AS51" s="271"/>
      <c r="AT51" s="273"/>
      <c r="AU51" s="271"/>
      <c r="AV51" s="271"/>
      <c r="AW51" s="271"/>
      <c r="AX51" s="273"/>
      <c r="AY51" s="274">
        <f t="shared" si="6"/>
        <v>0</v>
      </c>
      <c r="AZ51" s="229">
        <f t="shared" si="9"/>
        <v>0</v>
      </c>
      <c r="BA51" s="231"/>
      <c r="BB51" s="231"/>
      <c r="BC51" s="231"/>
      <c r="BD51" s="231"/>
      <c r="BE51" s="231"/>
      <c r="BF51" s="231"/>
      <c r="BG51" s="231"/>
      <c r="BH51" s="231"/>
      <c r="BI51" s="231"/>
      <c r="BJ51" s="231"/>
      <c r="BK51" s="231"/>
      <c r="BL51" s="231"/>
    </row>
    <row r="52" spans="1:64" x14ac:dyDescent="0.25">
      <c r="A52" s="271" t="s">
        <v>258</v>
      </c>
      <c r="B52" s="271"/>
      <c r="C52" s="271"/>
      <c r="D52" s="271"/>
      <c r="E52" s="273"/>
      <c r="F52" s="271"/>
      <c r="G52" s="271"/>
      <c r="H52" s="271"/>
      <c r="I52" s="273"/>
      <c r="J52" s="271"/>
      <c r="K52" s="271"/>
      <c r="L52" s="271"/>
      <c r="M52" s="273"/>
      <c r="N52" s="271"/>
      <c r="O52" s="271"/>
      <c r="P52" s="271"/>
      <c r="Q52" s="273"/>
      <c r="R52" s="274">
        <f t="shared" si="10"/>
        <v>0</v>
      </c>
      <c r="S52" s="229">
        <f t="shared" si="11"/>
        <v>0</v>
      </c>
      <c r="T52" s="230"/>
      <c r="U52" s="230"/>
      <c r="V52" s="230"/>
      <c r="W52" s="230"/>
      <c r="X52" s="230"/>
      <c r="Y52" s="231"/>
      <c r="Z52" s="231"/>
      <c r="AA52" s="231"/>
      <c r="AB52" s="231"/>
      <c r="AC52" s="231"/>
      <c r="AD52" s="231"/>
      <c r="AE52" s="231"/>
      <c r="AF52" s="31"/>
      <c r="AG52" s="271" t="s">
        <v>258</v>
      </c>
      <c r="AH52" s="271"/>
      <c r="AI52" s="271"/>
      <c r="AJ52" s="271"/>
      <c r="AK52" s="271"/>
      <c r="AL52" s="273"/>
      <c r="AM52" s="271"/>
      <c r="AN52" s="271"/>
      <c r="AO52" s="271"/>
      <c r="AP52" s="273"/>
      <c r="AQ52" s="271"/>
      <c r="AR52" s="271"/>
      <c r="AS52" s="271"/>
      <c r="AT52" s="273"/>
      <c r="AU52" s="271"/>
      <c r="AV52" s="271"/>
      <c r="AW52" s="271"/>
      <c r="AX52" s="273"/>
      <c r="AY52" s="274">
        <f t="shared" si="6"/>
        <v>0</v>
      </c>
      <c r="AZ52" s="229">
        <f t="shared" si="9"/>
        <v>0</v>
      </c>
      <c r="BA52" s="231"/>
      <c r="BB52" s="231"/>
      <c r="BC52" s="231"/>
      <c r="BD52" s="231"/>
      <c r="BE52" s="231"/>
      <c r="BF52" s="231"/>
      <c r="BG52" s="231"/>
      <c r="BH52" s="231"/>
      <c r="BI52" s="231"/>
      <c r="BJ52" s="231"/>
      <c r="BK52" s="231"/>
      <c r="BL52" s="231"/>
    </row>
    <row r="53" spans="1:64" x14ac:dyDescent="0.25">
      <c r="A53" s="271" t="s">
        <v>259</v>
      </c>
      <c r="B53" s="271"/>
      <c r="C53" s="271"/>
      <c r="D53" s="271"/>
      <c r="E53" s="273"/>
      <c r="F53" s="271"/>
      <c r="G53" s="271"/>
      <c r="H53" s="271"/>
      <c r="I53" s="273"/>
      <c r="J53" s="271"/>
      <c r="K53" s="271"/>
      <c r="L53" s="271"/>
      <c r="M53" s="273"/>
      <c r="N53" s="271"/>
      <c r="O53" s="271"/>
      <c r="P53" s="271"/>
      <c r="Q53" s="273"/>
      <c r="R53" s="274">
        <f t="shared" si="10"/>
        <v>0</v>
      </c>
      <c r="S53" s="229">
        <f t="shared" si="11"/>
        <v>0</v>
      </c>
      <c r="T53" s="230"/>
      <c r="U53" s="230"/>
      <c r="V53" s="230"/>
      <c r="W53" s="230"/>
      <c r="X53" s="230"/>
      <c r="Y53" s="231"/>
      <c r="Z53" s="231"/>
      <c r="AA53" s="231"/>
      <c r="AB53" s="231"/>
      <c r="AC53" s="231"/>
      <c r="AD53" s="231"/>
      <c r="AE53" s="231"/>
      <c r="AF53" s="31"/>
      <c r="AG53" s="271" t="s">
        <v>259</v>
      </c>
      <c r="AH53" s="271"/>
      <c r="AI53" s="271"/>
      <c r="AJ53" s="271"/>
      <c r="AK53" s="271"/>
      <c r="AL53" s="273"/>
      <c r="AM53" s="271"/>
      <c r="AN53" s="271"/>
      <c r="AO53" s="271"/>
      <c r="AP53" s="273"/>
      <c r="AQ53" s="271"/>
      <c r="AR53" s="271"/>
      <c r="AS53" s="271"/>
      <c r="AT53" s="273"/>
      <c r="AU53" s="271"/>
      <c r="AV53" s="271"/>
      <c r="AW53" s="271"/>
      <c r="AX53" s="273"/>
      <c r="AY53" s="274">
        <f t="shared" si="6"/>
        <v>0</v>
      </c>
      <c r="AZ53" s="229">
        <f t="shared" si="9"/>
        <v>0</v>
      </c>
      <c r="BA53" s="231"/>
      <c r="BB53" s="231"/>
      <c r="BC53" s="231"/>
      <c r="BD53" s="231"/>
      <c r="BE53" s="231"/>
      <c r="BF53" s="231"/>
      <c r="BG53" s="231"/>
      <c r="BH53" s="231"/>
      <c r="BI53" s="231"/>
      <c r="BJ53" s="231"/>
      <c r="BK53" s="231"/>
      <c r="BL53" s="231"/>
    </row>
    <row r="54" spans="1:64" x14ac:dyDescent="0.25">
      <c r="A54" s="271" t="s">
        <v>260</v>
      </c>
      <c r="B54" s="271"/>
      <c r="C54" s="271"/>
      <c r="D54" s="271"/>
      <c r="E54" s="273"/>
      <c r="F54" s="271"/>
      <c r="G54" s="271"/>
      <c r="H54" s="271"/>
      <c r="I54" s="273"/>
      <c r="J54" s="271"/>
      <c r="K54" s="271"/>
      <c r="L54" s="271"/>
      <c r="M54" s="273"/>
      <c r="N54" s="271"/>
      <c r="O54" s="271"/>
      <c r="P54" s="271"/>
      <c r="Q54" s="273"/>
      <c r="R54" s="274">
        <f t="shared" si="10"/>
        <v>0</v>
      </c>
      <c r="S54" s="229">
        <f t="shared" si="11"/>
        <v>0</v>
      </c>
      <c r="T54" s="230"/>
      <c r="U54" s="230"/>
      <c r="V54" s="230"/>
      <c r="W54" s="230"/>
      <c r="X54" s="230"/>
      <c r="Y54" s="231"/>
      <c r="Z54" s="231"/>
      <c r="AA54" s="231"/>
      <c r="AB54" s="231"/>
      <c r="AC54" s="231"/>
      <c r="AD54" s="231"/>
      <c r="AE54" s="231"/>
      <c r="AF54" s="31"/>
      <c r="AG54" s="271" t="s">
        <v>260</v>
      </c>
      <c r="AH54" s="271"/>
      <c r="AI54" s="271"/>
      <c r="AJ54" s="271"/>
      <c r="AK54" s="271"/>
      <c r="AL54" s="273"/>
      <c r="AM54" s="271"/>
      <c r="AN54" s="271"/>
      <c r="AO54" s="271"/>
      <c r="AP54" s="273"/>
      <c r="AQ54" s="271"/>
      <c r="AR54" s="271"/>
      <c r="AS54" s="271"/>
      <c r="AT54" s="273"/>
      <c r="AU54" s="271"/>
      <c r="AV54" s="271"/>
      <c r="AW54" s="271"/>
      <c r="AX54" s="273"/>
      <c r="AY54" s="274">
        <f t="shared" si="6"/>
        <v>0</v>
      </c>
      <c r="AZ54" s="229">
        <f t="shared" si="9"/>
        <v>0</v>
      </c>
      <c r="BA54" s="231"/>
      <c r="BB54" s="231"/>
      <c r="BC54" s="231"/>
      <c r="BD54" s="231"/>
      <c r="BE54" s="231"/>
      <c r="BF54" s="231"/>
      <c r="BG54" s="231"/>
      <c r="BH54" s="231"/>
      <c r="BI54" s="231"/>
      <c r="BJ54" s="231"/>
      <c r="BK54" s="231"/>
      <c r="BL54" s="231"/>
    </row>
    <row r="55" spans="1:64" x14ac:dyDescent="0.25">
      <c r="A55" s="271" t="s">
        <v>261</v>
      </c>
      <c r="B55" s="271"/>
      <c r="C55" s="271"/>
      <c r="D55" s="271"/>
      <c r="E55" s="273"/>
      <c r="F55" s="271"/>
      <c r="G55" s="271"/>
      <c r="H55" s="271"/>
      <c r="I55" s="273"/>
      <c r="J55" s="271"/>
      <c r="K55" s="271"/>
      <c r="L55" s="271"/>
      <c r="M55" s="273"/>
      <c r="N55" s="271"/>
      <c r="O55" s="271"/>
      <c r="P55" s="271"/>
      <c r="Q55" s="273"/>
      <c r="R55" s="274">
        <f t="shared" si="10"/>
        <v>0</v>
      </c>
      <c r="S55" s="229">
        <f t="shared" si="11"/>
        <v>0</v>
      </c>
      <c r="T55" s="230"/>
      <c r="U55" s="230"/>
      <c r="V55" s="230"/>
      <c r="W55" s="230"/>
      <c r="X55" s="230"/>
      <c r="Y55" s="231"/>
      <c r="Z55" s="231"/>
      <c r="AA55" s="231"/>
      <c r="AB55" s="231"/>
      <c r="AC55" s="231"/>
      <c r="AD55" s="231"/>
      <c r="AE55" s="231"/>
      <c r="AF55" s="31"/>
      <c r="AG55" s="271" t="s">
        <v>261</v>
      </c>
      <c r="AH55" s="271"/>
      <c r="AI55" s="271"/>
      <c r="AJ55" s="271"/>
      <c r="AK55" s="271"/>
      <c r="AL55" s="273"/>
      <c r="AM55" s="271"/>
      <c r="AN55" s="271"/>
      <c r="AO55" s="271"/>
      <c r="AP55" s="273"/>
      <c r="AQ55" s="271"/>
      <c r="AR55" s="271"/>
      <c r="AS55" s="271"/>
      <c r="AT55" s="273"/>
      <c r="AU55" s="271"/>
      <c r="AV55" s="271"/>
      <c r="AW55" s="271"/>
      <c r="AX55" s="273"/>
      <c r="AY55" s="274">
        <f t="shared" si="6"/>
        <v>0</v>
      </c>
      <c r="AZ55" s="229">
        <f t="shared" si="9"/>
        <v>0</v>
      </c>
      <c r="BA55" s="231"/>
      <c r="BB55" s="231"/>
      <c r="BC55" s="231"/>
      <c r="BD55" s="231"/>
      <c r="BE55" s="231"/>
      <c r="BF55" s="231"/>
      <c r="BG55" s="231"/>
      <c r="BH55" s="231"/>
      <c r="BI55" s="231"/>
      <c r="BJ55" s="231"/>
      <c r="BK55" s="231"/>
      <c r="BL55" s="231"/>
    </row>
    <row r="56" spans="1:64" x14ac:dyDescent="0.25">
      <c r="A56" s="271" t="s">
        <v>262</v>
      </c>
      <c r="B56" s="271"/>
      <c r="C56" s="271"/>
      <c r="D56" s="271"/>
      <c r="E56" s="273"/>
      <c r="F56" s="271"/>
      <c r="G56" s="271"/>
      <c r="H56" s="271"/>
      <c r="I56" s="273"/>
      <c r="J56" s="271"/>
      <c r="K56" s="271"/>
      <c r="L56" s="271"/>
      <c r="M56" s="273"/>
      <c r="N56" s="271"/>
      <c r="O56" s="271"/>
      <c r="P56" s="271"/>
      <c r="Q56" s="273"/>
      <c r="R56" s="274">
        <f t="shared" si="10"/>
        <v>0</v>
      </c>
      <c r="S56" s="229">
        <f t="shared" si="11"/>
        <v>0</v>
      </c>
      <c r="T56" s="230"/>
      <c r="U56" s="230"/>
      <c r="V56" s="230"/>
      <c r="W56" s="230"/>
      <c r="X56" s="230"/>
      <c r="Y56" s="231"/>
      <c r="Z56" s="231"/>
      <c r="AA56" s="231"/>
      <c r="AB56" s="231"/>
      <c r="AC56" s="231"/>
      <c r="AD56" s="231"/>
      <c r="AE56" s="231"/>
      <c r="AF56" s="31"/>
      <c r="AG56" s="271" t="s">
        <v>262</v>
      </c>
      <c r="AH56" s="271"/>
      <c r="AI56" s="271"/>
      <c r="AJ56" s="271"/>
      <c r="AK56" s="271"/>
      <c r="AL56" s="273"/>
      <c r="AM56" s="271"/>
      <c r="AN56" s="271"/>
      <c r="AO56" s="271"/>
      <c r="AP56" s="273"/>
      <c r="AQ56" s="271"/>
      <c r="AR56" s="271"/>
      <c r="AS56" s="271"/>
      <c r="AT56" s="273"/>
      <c r="AU56" s="271"/>
      <c r="AV56" s="271"/>
      <c r="AW56" s="271"/>
      <c r="AX56" s="273"/>
      <c r="AY56" s="274">
        <f t="shared" si="6"/>
        <v>0</v>
      </c>
      <c r="AZ56" s="229">
        <f t="shared" si="9"/>
        <v>0</v>
      </c>
      <c r="BA56" s="231"/>
      <c r="BB56" s="231"/>
      <c r="BC56" s="231"/>
      <c r="BD56" s="231"/>
      <c r="BE56" s="231"/>
      <c r="BF56" s="231"/>
      <c r="BG56" s="231"/>
      <c r="BH56" s="231"/>
      <c r="BI56" s="231"/>
      <c r="BJ56" s="231"/>
      <c r="BK56" s="231"/>
      <c r="BL56" s="231"/>
    </row>
    <row r="57" spans="1:64" x14ac:dyDescent="0.25">
      <c r="A57" s="271" t="s">
        <v>263</v>
      </c>
      <c r="B57" s="271"/>
      <c r="C57" s="271"/>
      <c r="D57" s="271"/>
      <c r="E57" s="273"/>
      <c r="F57" s="271"/>
      <c r="G57" s="271"/>
      <c r="H57" s="271"/>
      <c r="I57" s="273"/>
      <c r="J57" s="271"/>
      <c r="K57" s="271"/>
      <c r="L57" s="271"/>
      <c r="M57" s="273"/>
      <c r="N57" s="271"/>
      <c r="O57" s="271"/>
      <c r="P57" s="271"/>
      <c r="Q57" s="273"/>
      <c r="R57" s="274">
        <f t="shared" si="10"/>
        <v>0</v>
      </c>
      <c r="S57" s="229">
        <f t="shared" si="11"/>
        <v>0</v>
      </c>
      <c r="T57" s="230"/>
      <c r="U57" s="230"/>
      <c r="V57" s="230"/>
      <c r="W57" s="230"/>
      <c r="X57" s="230"/>
      <c r="Y57" s="231"/>
      <c r="Z57" s="231"/>
      <c r="AA57" s="231"/>
      <c r="AB57" s="231"/>
      <c r="AC57" s="231"/>
      <c r="AD57" s="231"/>
      <c r="AE57" s="231"/>
      <c r="AF57" s="31"/>
      <c r="AG57" s="271" t="s">
        <v>263</v>
      </c>
      <c r="AH57" s="271"/>
      <c r="AI57" s="271"/>
      <c r="AJ57" s="271"/>
      <c r="AK57" s="271"/>
      <c r="AL57" s="273"/>
      <c r="AM57" s="271"/>
      <c r="AN57" s="271"/>
      <c r="AO57" s="271"/>
      <c r="AP57" s="273"/>
      <c r="AQ57" s="271"/>
      <c r="AR57" s="271"/>
      <c r="AS57" s="271"/>
      <c r="AT57" s="273"/>
      <c r="AU57" s="271"/>
      <c r="AV57" s="271"/>
      <c r="AW57" s="271"/>
      <c r="AX57" s="273"/>
      <c r="AY57" s="274">
        <f t="shared" si="6"/>
        <v>0</v>
      </c>
      <c r="AZ57" s="229">
        <f t="shared" si="9"/>
        <v>0</v>
      </c>
      <c r="BA57" s="231"/>
      <c r="BB57" s="231"/>
      <c r="BC57" s="231"/>
      <c r="BD57" s="231"/>
      <c r="BE57" s="231"/>
      <c r="BF57" s="231"/>
      <c r="BG57" s="231"/>
      <c r="BH57" s="231"/>
      <c r="BI57" s="231"/>
      <c r="BJ57" s="231"/>
      <c r="BK57" s="231"/>
      <c r="BL57" s="231"/>
    </row>
    <row r="58" spans="1:64" x14ac:dyDescent="0.25">
      <c r="A58" s="271" t="s">
        <v>264</v>
      </c>
      <c r="B58" s="271"/>
      <c r="C58" s="271"/>
      <c r="D58" s="271"/>
      <c r="E58" s="273"/>
      <c r="F58" s="271"/>
      <c r="G58" s="271"/>
      <c r="H58" s="271"/>
      <c r="I58" s="273"/>
      <c r="J58" s="271"/>
      <c r="K58" s="271"/>
      <c r="L58" s="271"/>
      <c r="M58" s="273"/>
      <c r="N58" s="271"/>
      <c r="O58" s="271"/>
      <c r="P58" s="271"/>
      <c r="Q58" s="273"/>
      <c r="R58" s="274">
        <f t="shared" si="10"/>
        <v>0</v>
      </c>
      <c r="S58" s="229">
        <f t="shared" si="11"/>
        <v>0</v>
      </c>
      <c r="T58" s="230"/>
      <c r="U58" s="230"/>
      <c r="V58" s="230"/>
      <c r="W58" s="230"/>
      <c r="X58" s="230"/>
      <c r="Y58" s="231"/>
      <c r="Z58" s="231"/>
      <c r="AA58" s="231"/>
      <c r="AB58" s="231"/>
      <c r="AC58" s="231"/>
      <c r="AD58" s="231"/>
      <c r="AE58" s="231"/>
      <c r="AF58" s="31"/>
      <c r="AG58" s="271" t="s">
        <v>264</v>
      </c>
      <c r="AH58" s="271"/>
      <c r="AI58" s="271"/>
      <c r="AJ58" s="271"/>
      <c r="AK58" s="271"/>
      <c r="AL58" s="273"/>
      <c r="AM58" s="271"/>
      <c r="AN58" s="271"/>
      <c r="AO58" s="271"/>
      <c r="AP58" s="273"/>
      <c r="AQ58" s="271"/>
      <c r="AR58" s="271"/>
      <c r="AS58" s="271"/>
      <c r="AT58" s="273"/>
      <c r="AU58" s="271"/>
      <c r="AV58" s="271"/>
      <c r="AW58" s="271"/>
      <c r="AX58" s="273"/>
      <c r="AY58" s="274">
        <f t="shared" si="6"/>
        <v>0</v>
      </c>
      <c r="AZ58" s="229">
        <f t="shared" si="9"/>
        <v>0</v>
      </c>
      <c r="BA58" s="231"/>
      <c r="BB58" s="231"/>
      <c r="BC58" s="231"/>
      <c r="BD58" s="231"/>
      <c r="BE58" s="231"/>
      <c r="BF58" s="231"/>
      <c r="BG58" s="231"/>
      <c r="BH58" s="231"/>
      <c r="BI58" s="231"/>
      <c r="BJ58" s="231"/>
      <c r="BK58" s="231"/>
      <c r="BL58" s="231"/>
    </row>
    <row r="59" spans="1:64" x14ac:dyDescent="0.25">
      <c r="A59" s="271" t="s">
        <v>265</v>
      </c>
      <c r="B59" s="271"/>
      <c r="C59" s="271"/>
      <c r="D59" s="271"/>
      <c r="E59" s="273"/>
      <c r="F59" s="271"/>
      <c r="G59" s="271"/>
      <c r="H59" s="271"/>
      <c r="I59" s="273"/>
      <c r="J59" s="271"/>
      <c r="K59" s="271"/>
      <c r="L59" s="271"/>
      <c r="M59" s="273"/>
      <c r="N59" s="271"/>
      <c r="O59" s="271"/>
      <c r="P59" s="271"/>
      <c r="Q59" s="273"/>
      <c r="R59" s="274">
        <f t="shared" si="10"/>
        <v>0</v>
      </c>
      <c r="S59" s="229">
        <f t="shared" si="11"/>
        <v>0</v>
      </c>
      <c r="T59" s="230"/>
      <c r="U59" s="230"/>
      <c r="V59" s="230"/>
      <c r="W59" s="230"/>
      <c r="X59" s="230"/>
      <c r="Y59" s="231"/>
      <c r="Z59" s="231"/>
      <c r="AA59" s="231"/>
      <c r="AB59" s="231"/>
      <c r="AC59" s="231"/>
      <c r="AD59" s="231"/>
      <c r="AE59" s="231"/>
      <c r="AF59" s="31"/>
      <c r="AG59" s="271" t="s">
        <v>265</v>
      </c>
      <c r="AH59" s="271"/>
      <c r="AI59" s="271"/>
      <c r="AJ59" s="271"/>
      <c r="AK59" s="271"/>
      <c r="AL59" s="273"/>
      <c r="AM59" s="271"/>
      <c r="AN59" s="271"/>
      <c r="AO59" s="271"/>
      <c r="AP59" s="273"/>
      <c r="AQ59" s="271"/>
      <c r="AR59" s="271"/>
      <c r="AS59" s="271"/>
      <c r="AT59" s="273"/>
      <c r="AU59" s="271"/>
      <c r="AV59" s="271"/>
      <c r="AW59" s="271"/>
      <c r="AX59" s="273"/>
      <c r="AY59" s="274">
        <f t="shared" si="6"/>
        <v>0</v>
      </c>
      <c r="AZ59" s="229">
        <f t="shared" si="9"/>
        <v>0</v>
      </c>
      <c r="BA59" s="231"/>
      <c r="BB59" s="231"/>
      <c r="BC59" s="231"/>
      <c r="BD59" s="231"/>
      <c r="BE59" s="231"/>
      <c r="BF59" s="231"/>
      <c r="BG59" s="231"/>
      <c r="BH59" s="231"/>
      <c r="BI59" s="231"/>
      <c r="BJ59" s="231"/>
      <c r="BK59" s="231"/>
      <c r="BL59" s="231"/>
    </row>
    <row r="60" spans="1:64" x14ac:dyDescent="0.25">
      <c r="A60" s="233" t="s">
        <v>266</v>
      </c>
      <c r="B60" s="234">
        <f t="shared" ref="B60:Q60" si="12">SUM(B39:B59)</f>
        <v>0</v>
      </c>
      <c r="C60" s="234">
        <f t="shared" ref="C60:H60" si="13">SUM(C39:C59)</f>
        <v>2.8571428571428576E-3</v>
      </c>
      <c r="D60" s="234">
        <f t="shared" si="13"/>
        <v>3.7142857142857151E-2</v>
      </c>
      <c r="E60" s="235">
        <f t="shared" si="13"/>
        <v>55166800</v>
      </c>
      <c r="F60" s="234">
        <f t="shared" si="13"/>
        <v>8.2857142857142879E-2</v>
      </c>
      <c r="G60" s="234">
        <f t="shared" si="13"/>
        <v>7.7142857142857152E-2</v>
      </c>
      <c r="H60" s="234">
        <f t="shared" si="13"/>
        <v>0</v>
      </c>
      <c r="I60" s="235">
        <f t="shared" si="12"/>
        <v>168683100</v>
      </c>
      <c r="J60" s="234">
        <f t="shared" si="12"/>
        <v>0</v>
      </c>
      <c r="K60" s="234">
        <f t="shared" si="12"/>
        <v>0</v>
      </c>
      <c r="L60" s="234">
        <f t="shared" si="12"/>
        <v>0</v>
      </c>
      <c r="M60" s="235">
        <f t="shared" si="12"/>
        <v>0</v>
      </c>
      <c r="N60" s="234">
        <f t="shared" si="12"/>
        <v>0</v>
      </c>
      <c r="O60" s="234">
        <f t="shared" si="12"/>
        <v>0</v>
      </c>
      <c r="P60" s="234">
        <f t="shared" si="12"/>
        <v>0</v>
      </c>
      <c r="Q60" s="235">
        <f t="shared" si="12"/>
        <v>0</v>
      </c>
      <c r="R60" s="234">
        <f t="shared" ref="R60:AE60" si="14">SUM(R39:R59)</f>
        <v>0.20000000000000004</v>
      </c>
      <c r="S60" s="229">
        <f t="shared" si="14"/>
        <v>223849900</v>
      </c>
      <c r="T60" s="234">
        <f t="shared" si="14"/>
        <v>0</v>
      </c>
      <c r="U60" s="234">
        <f t="shared" si="14"/>
        <v>0</v>
      </c>
      <c r="V60" s="234">
        <f t="shared" si="14"/>
        <v>0</v>
      </c>
      <c r="W60" s="234">
        <f t="shared" si="14"/>
        <v>0</v>
      </c>
      <c r="X60" s="234">
        <f t="shared" si="14"/>
        <v>0</v>
      </c>
      <c r="Y60" s="234">
        <f t="shared" si="14"/>
        <v>0</v>
      </c>
      <c r="Z60" s="234">
        <f t="shared" si="14"/>
        <v>0</v>
      </c>
      <c r="AA60" s="234">
        <f t="shared" si="14"/>
        <v>0</v>
      </c>
      <c r="AB60" s="234">
        <f t="shared" si="14"/>
        <v>0</v>
      </c>
      <c r="AC60" s="234">
        <f t="shared" si="14"/>
        <v>0</v>
      </c>
      <c r="AD60" s="234">
        <f t="shared" si="14"/>
        <v>0</v>
      </c>
      <c r="AE60" s="234">
        <f t="shared" si="14"/>
        <v>0</v>
      </c>
      <c r="AF60" s="31"/>
      <c r="AG60" s="233" t="s">
        <v>266</v>
      </c>
      <c r="AH60" s="234">
        <f t="shared" ref="AH60:BL60" si="15">SUM(AH39:AH59)</f>
        <v>0</v>
      </c>
      <c r="AI60" s="234">
        <f t="shared" si="15"/>
        <v>1.4285714285714288E-3</v>
      </c>
      <c r="AJ60" s="234"/>
      <c r="AK60" s="234">
        <f t="shared" si="15"/>
        <v>4.0000000000000008E-2</v>
      </c>
      <c r="AL60" s="235">
        <f t="shared" si="15"/>
        <v>11139449</v>
      </c>
      <c r="AM60" s="234">
        <f t="shared" si="15"/>
        <v>0</v>
      </c>
      <c r="AN60" s="234">
        <f t="shared" si="15"/>
        <v>0</v>
      </c>
      <c r="AO60" s="234">
        <f t="shared" si="15"/>
        <v>0</v>
      </c>
      <c r="AP60" s="235">
        <f t="shared" si="15"/>
        <v>0</v>
      </c>
      <c r="AQ60" s="234">
        <f t="shared" si="15"/>
        <v>0</v>
      </c>
      <c r="AR60" s="234">
        <f t="shared" si="15"/>
        <v>0</v>
      </c>
      <c r="AS60" s="234">
        <f t="shared" si="15"/>
        <v>0</v>
      </c>
      <c r="AT60" s="235">
        <f t="shared" si="15"/>
        <v>0</v>
      </c>
      <c r="AU60" s="234">
        <f t="shared" si="15"/>
        <v>0</v>
      </c>
      <c r="AV60" s="234">
        <f t="shared" si="15"/>
        <v>0</v>
      </c>
      <c r="AW60" s="234">
        <f t="shared" si="15"/>
        <v>0</v>
      </c>
      <c r="AX60" s="235">
        <f t="shared" si="15"/>
        <v>0</v>
      </c>
      <c r="AY60" s="236">
        <f t="shared" si="15"/>
        <v>4.142857142857144E-2</v>
      </c>
      <c r="AZ60" s="237">
        <f t="shared" si="15"/>
        <v>11139449</v>
      </c>
      <c r="BA60" s="234">
        <f t="shared" si="15"/>
        <v>0</v>
      </c>
      <c r="BB60" s="234">
        <f t="shared" si="15"/>
        <v>0</v>
      </c>
      <c r="BC60" s="234">
        <f t="shared" si="15"/>
        <v>0</v>
      </c>
      <c r="BD60" s="234">
        <f t="shared" si="15"/>
        <v>0</v>
      </c>
      <c r="BE60" s="234">
        <f t="shared" si="15"/>
        <v>0</v>
      </c>
      <c r="BF60" s="234">
        <f t="shared" si="15"/>
        <v>0</v>
      </c>
      <c r="BG60" s="234">
        <f t="shared" si="15"/>
        <v>0</v>
      </c>
      <c r="BH60" s="234">
        <f t="shared" si="15"/>
        <v>0</v>
      </c>
      <c r="BI60" s="234">
        <f t="shared" si="15"/>
        <v>0</v>
      </c>
      <c r="BJ60" s="234">
        <f t="shared" si="15"/>
        <v>0</v>
      </c>
      <c r="BK60" s="234">
        <f t="shared" si="15"/>
        <v>0</v>
      </c>
      <c r="BL60" s="234">
        <f t="shared" si="15"/>
        <v>0</v>
      </c>
    </row>
    <row r="69" spans="1:47" s="340" customFormat="1" x14ac:dyDescent="0.25">
      <c r="A69" s="340" t="s">
        <v>481</v>
      </c>
      <c r="B69" s="340" t="s">
        <v>482</v>
      </c>
      <c r="C69" s="341">
        <v>45292</v>
      </c>
      <c r="D69" s="341">
        <v>45382</v>
      </c>
      <c r="E69" s="340" t="s">
        <v>483</v>
      </c>
      <c r="F69" s="341">
        <v>45337</v>
      </c>
      <c r="G69" s="340" t="s">
        <v>484</v>
      </c>
      <c r="H69" s="340" t="s">
        <v>485</v>
      </c>
      <c r="I69" s="340" t="s">
        <v>486</v>
      </c>
      <c r="J69" s="341">
        <v>45337</v>
      </c>
      <c r="K69" s="341">
        <v>45504</v>
      </c>
      <c r="L69" s="340" t="s">
        <v>487</v>
      </c>
      <c r="M69" s="340" t="s">
        <v>488</v>
      </c>
      <c r="N69" s="340" t="s">
        <v>489</v>
      </c>
      <c r="O69" s="340" t="s">
        <v>490</v>
      </c>
      <c r="P69" s="340" t="s">
        <v>491</v>
      </c>
      <c r="Q69" s="340" t="s">
        <v>492</v>
      </c>
      <c r="R69" s="340" t="s">
        <v>493</v>
      </c>
      <c r="S69" s="340" t="s">
        <v>494</v>
      </c>
      <c r="T69" s="340" t="s">
        <v>495</v>
      </c>
      <c r="U69" s="340" t="s">
        <v>496</v>
      </c>
      <c r="V69" s="340" t="s">
        <v>497</v>
      </c>
      <c r="W69" s="340" t="s">
        <v>498</v>
      </c>
      <c r="X69" s="340" t="s">
        <v>499</v>
      </c>
      <c r="Y69" s="340" t="s">
        <v>500</v>
      </c>
      <c r="Z69" s="340" t="s">
        <v>501</v>
      </c>
      <c r="AA69" s="340" t="s">
        <v>502</v>
      </c>
      <c r="AB69" s="340" t="s">
        <v>503</v>
      </c>
      <c r="AC69" s="340" t="s">
        <v>504</v>
      </c>
      <c r="AD69" s="340" t="s">
        <v>505</v>
      </c>
      <c r="AE69" s="342" t="s">
        <v>506</v>
      </c>
      <c r="AF69" s="340" t="s">
        <v>507</v>
      </c>
      <c r="AG69" s="340" t="s">
        <v>508</v>
      </c>
      <c r="AH69" s="340" t="s">
        <v>509</v>
      </c>
      <c r="AI69" s="340" t="s">
        <v>510</v>
      </c>
      <c r="AJ69" s="343">
        <v>31827000</v>
      </c>
      <c r="AK69" s="343">
        <v>0</v>
      </c>
      <c r="AL69" s="343">
        <v>0</v>
      </c>
      <c r="AM69" s="343">
        <v>31827000</v>
      </c>
      <c r="AN69" s="343">
        <v>2475433</v>
      </c>
      <c r="AO69" s="343">
        <v>29351567</v>
      </c>
      <c r="AP69" s="340" t="s">
        <v>511</v>
      </c>
      <c r="AQ69" s="340" t="s">
        <v>512</v>
      </c>
      <c r="AR69" s="340" t="s">
        <v>513</v>
      </c>
      <c r="AS69" s="340" t="s">
        <v>512</v>
      </c>
      <c r="AT69" s="341">
        <v>45337</v>
      </c>
      <c r="AU69" s="340" t="s">
        <v>514</v>
      </c>
    </row>
    <row r="70" spans="1:47" s="340" customFormat="1" x14ac:dyDescent="0.25">
      <c r="A70" s="340" t="s">
        <v>481</v>
      </c>
      <c r="B70" s="340" t="s">
        <v>482</v>
      </c>
      <c r="C70" s="341">
        <v>45292</v>
      </c>
      <c r="D70" s="341">
        <v>45382</v>
      </c>
      <c r="E70" s="340" t="s">
        <v>483</v>
      </c>
      <c r="F70" s="341">
        <v>45338</v>
      </c>
      <c r="G70" s="340" t="s">
        <v>484</v>
      </c>
      <c r="H70" s="340" t="s">
        <v>485</v>
      </c>
      <c r="I70" s="340" t="s">
        <v>515</v>
      </c>
      <c r="J70" s="341">
        <v>45338</v>
      </c>
      <c r="K70" s="341">
        <v>45504</v>
      </c>
      <c r="L70" s="340" t="s">
        <v>516</v>
      </c>
      <c r="M70" s="340" t="s">
        <v>488</v>
      </c>
      <c r="N70" s="340" t="s">
        <v>489</v>
      </c>
      <c r="O70" s="340" t="s">
        <v>517</v>
      </c>
      <c r="P70" s="340" t="s">
        <v>518</v>
      </c>
      <c r="Q70" s="340" t="s">
        <v>519</v>
      </c>
      <c r="R70" s="340" t="s">
        <v>493</v>
      </c>
      <c r="S70" s="340" t="s">
        <v>494</v>
      </c>
      <c r="T70" s="340" t="s">
        <v>495</v>
      </c>
      <c r="U70" s="340" t="s">
        <v>496</v>
      </c>
      <c r="V70" s="340" t="s">
        <v>497</v>
      </c>
      <c r="W70" s="340" t="s">
        <v>498</v>
      </c>
      <c r="X70" s="340" t="s">
        <v>499</v>
      </c>
      <c r="Y70" s="340" t="s">
        <v>500</v>
      </c>
      <c r="Z70" s="340" t="s">
        <v>501</v>
      </c>
      <c r="AA70" s="340" t="s">
        <v>502</v>
      </c>
      <c r="AB70" s="340" t="s">
        <v>520</v>
      </c>
      <c r="AC70" s="340" t="s">
        <v>504</v>
      </c>
      <c r="AD70" s="340" t="s">
        <v>521</v>
      </c>
      <c r="AE70" s="342" t="s">
        <v>522</v>
      </c>
      <c r="AF70" s="340" t="s">
        <v>507</v>
      </c>
      <c r="AG70" s="340" t="s">
        <v>508</v>
      </c>
      <c r="AH70" s="340" t="s">
        <v>509</v>
      </c>
      <c r="AI70" s="340" t="s">
        <v>510</v>
      </c>
      <c r="AJ70" s="343">
        <v>31827000</v>
      </c>
      <c r="AK70" s="343">
        <v>0</v>
      </c>
      <c r="AL70" s="343">
        <v>0</v>
      </c>
      <c r="AM70" s="343">
        <v>31827000</v>
      </c>
      <c r="AN70" s="343">
        <v>1944983</v>
      </c>
      <c r="AO70" s="343">
        <v>29882017</v>
      </c>
      <c r="AP70" s="340" t="s">
        <v>523</v>
      </c>
      <c r="AQ70" s="340" t="s">
        <v>512</v>
      </c>
      <c r="AR70" s="340" t="s">
        <v>524</v>
      </c>
      <c r="AS70" s="340" t="s">
        <v>512</v>
      </c>
      <c r="AT70" s="341">
        <v>45338</v>
      </c>
      <c r="AU70" s="340" t="s">
        <v>514</v>
      </c>
    </row>
    <row r="71" spans="1:47" s="340" customFormat="1" x14ac:dyDescent="0.25">
      <c r="A71" s="340" t="s">
        <v>481</v>
      </c>
      <c r="B71" s="340" t="s">
        <v>482</v>
      </c>
      <c r="C71" s="341">
        <v>45292</v>
      </c>
      <c r="D71" s="341">
        <v>45382</v>
      </c>
      <c r="E71" s="340" t="s">
        <v>483</v>
      </c>
      <c r="F71" s="341">
        <v>45338</v>
      </c>
      <c r="G71" s="340" t="s">
        <v>484</v>
      </c>
      <c r="H71" s="340" t="s">
        <v>485</v>
      </c>
      <c r="I71" s="340" t="s">
        <v>525</v>
      </c>
      <c r="J71" s="341">
        <v>45338</v>
      </c>
      <c r="K71" s="341">
        <v>45504</v>
      </c>
      <c r="L71" s="340" t="s">
        <v>516</v>
      </c>
      <c r="M71" s="340" t="s">
        <v>488</v>
      </c>
      <c r="N71" s="340" t="s">
        <v>489</v>
      </c>
      <c r="O71" s="340" t="s">
        <v>526</v>
      </c>
      <c r="P71" s="340" t="s">
        <v>527</v>
      </c>
      <c r="Q71" s="340" t="s">
        <v>528</v>
      </c>
      <c r="R71" s="340" t="s">
        <v>493</v>
      </c>
      <c r="S71" s="340" t="s">
        <v>494</v>
      </c>
      <c r="T71" s="340" t="s">
        <v>495</v>
      </c>
      <c r="U71" s="340" t="s">
        <v>496</v>
      </c>
      <c r="V71" s="340" t="s">
        <v>497</v>
      </c>
      <c r="W71" s="344" t="s">
        <v>498</v>
      </c>
      <c r="X71" s="340" t="s">
        <v>499</v>
      </c>
      <c r="Y71" s="340" t="s">
        <v>500</v>
      </c>
      <c r="Z71" s="340" t="s">
        <v>501</v>
      </c>
      <c r="AA71" s="340" t="s">
        <v>502</v>
      </c>
      <c r="AB71" s="340" t="s">
        <v>529</v>
      </c>
      <c r="AC71" s="340" t="s">
        <v>504</v>
      </c>
      <c r="AD71" s="340" t="s">
        <v>530</v>
      </c>
      <c r="AE71" s="342" t="s">
        <v>531</v>
      </c>
      <c r="AF71" s="340" t="s">
        <v>507</v>
      </c>
      <c r="AG71" s="340" t="s">
        <v>508</v>
      </c>
      <c r="AH71" s="340" t="s">
        <v>509</v>
      </c>
      <c r="AI71" s="340" t="s">
        <v>510</v>
      </c>
      <c r="AJ71" s="343">
        <v>31827000</v>
      </c>
      <c r="AK71" s="343">
        <v>0</v>
      </c>
      <c r="AL71" s="343">
        <v>0</v>
      </c>
      <c r="AM71" s="343">
        <v>31827000</v>
      </c>
      <c r="AN71" s="343">
        <v>1944983</v>
      </c>
      <c r="AO71" s="343">
        <v>29882017</v>
      </c>
      <c r="AP71" s="340" t="s">
        <v>532</v>
      </c>
      <c r="AQ71" s="340" t="s">
        <v>512</v>
      </c>
      <c r="AR71" s="340" t="s">
        <v>533</v>
      </c>
      <c r="AS71" s="340" t="s">
        <v>512</v>
      </c>
      <c r="AT71" s="341">
        <v>45338</v>
      </c>
      <c r="AU71" s="340" t="s">
        <v>514</v>
      </c>
    </row>
    <row r="72" spans="1:47" s="340" customFormat="1" x14ac:dyDescent="0.25">
      <c r="A72" s="340" t="s">
        <v>481</v>
      </c>
      <c r="B72" s="340" t="s">
        <v>482</v>
      </c>
      <c r="C72" s="341">
        <v>45292</v>
      </c>
      <c r="D72" s="341">
        <v>45382</v>
      </c>
      <c r="E72" s="340" t="s">
        <v>483</v>
      </c>
      <c r="F72" s="341">
        <v>45342</v>
      </c>
      <c r="G72" s="340" t="s">
        <v>484</v>
      </c>
      <c r="H72" s="340" t="s">
        <v>485</v>
      </c>
      <c r="I72" s="340" t="s">
        <v>534</v>
      </c>
      <c r="J72" s="341">
        <v>45342</v>
      </c>
      <c r="K72" s="341">
        <v>45504</v>
      </c>
      <c r="L72" s="340" t="s">
        <v>535</v>
      </c>
      <c r="M72" s="340" t="s">
        <v>488</v>
      </c>
      <c r="N72" s="340" t="s">
        <v>489</v>
      </c>
      <c r="O72" s="340" t="s">
        <v>536</v>
      </c>
      <c r="P72" s="340" t="s">
        <v>537</v>
      </c>
      <c r="Q72" s="340" t="s">
        <v>538</v>
      </c>
      <c r="R72" s="340" t="s">
        <v>493</v>
      </c>
      <c r="S72" s="340" t="s">
        <v>494</v>
      </c>
      <c r="T72" s="340" t="s">
        <v>495</v>
      </c>
      <c r="U72" s="340" t="s">
        <v>496</v>
      </c>
      <c r="V72" s="340" t="s">
        <v>497</v>
      </c>
      <c r="W72" s="340" t="s">
        <v>498</v>
      </c>
      <c r="X72" s="340" t="s">
        <v>499</v>
      </c>
      <c r="Y72" s="340" t="s">
        <v>500</v>
      </c>
      <c r="Z72" s="340" t="s">
        <v>501</v>
      </c>
      <c r="AA72" s="340" t="s">
        <v>502</v>
      </c>
      <c r="AB72" s="340" t="s">
        <v>539</v>
      </c>
      <c r="AC72" s="340" t="s">
        <v>504</v>
      </c>
      <c r="AD72" s="340" t="s">
        <v>540</v>
      </c>
      <c r="AE72" s="342" t="s">
        <v>541</v>
      </c>
      <c r="AF72" s="340" t="s">
        <v>507</v>
      </c>
      <c r="AG72" s="340" t="s">
        <v>508</v>
      </c>
      <c r="AH72" s="340" t="s">
        <v>542</v>
      </c>
      <c r="AI72" s="340" t="s">
        <v>543</v>
      </c>
      <c r="AJ72" s="343">
        <v>31827000</v>
      </c>
      <c r="AK72" s="343">
        <v>0</v>
      </c>
      <c r="AL72" s="343">
        <v>0</v>
      </c>
      <c r="AM72" s="343">
        <v>31827000</v>
      </c>
      <c r="AN72" s="343">
        <v>1591350</v>
      </c>
      <c r="AO72" s="343">
        <v>30235650</v>
      </c>
      <c r="AP72" s="340" t="s">
        <v>544</v>
      </c>
      <c r="AQ72" s="340" t="s">
        <v>512</v>
      </c>
      <c r="AR72" s="340" t="s">
        <v>545</v>
      </c>
      <c r="AS72" s="340" t="s">
        <v>512</v>
      </c>
      <c r="AT72" s="341">
        <v>45342</v>
      </c>
      <c r="AU72" s="340" t="s">
        <v>514</v>
      </c>
    </row>
    <row r="73" spans="1:47" s="340" customFormat="1" x14ac:dyDescent="0.25">
      <c r="A73" s="340" t="s">
        <v>481</v>
      </c>
      <c r="B73" s="340" t="s">
        <v>482</v>
      </c>
      <c r="C73" s="341">
        <v>45292</v>
      </c>
      <c r="D73" s="341">
        <v>45382</v>
      </c>
      <c r="E73" s="340" t="s">
        <v>483</v>
      </c>
      <c r="F73" s="341">
        <v>45342</v>
      </c>
      <c r="G73" s="340" t="s">
        <v>484</v>
      </c>
      <c r="H73" s="340" t="s">
        <v>485</v>
      </c>
      <c r="I73" s="340" t="s">
        <v>546</v>
      </c>
      <c r="J73" s="341">
        <v>45342</v>
      </c>
      <c r="K73" s="341">
        <v>45504</v>
      </c>
      <c r="L73" s="340" t="s">
        <v>535</v>
      </c>
      <c r="M73" s="340" t="s">
        <v>488</v>
      </c>
      <c r="N73" s="340" t="s">
        <v>489</v>
      </c>
      <c r="O73" s="340" t="s">
        <v>547</v>
      </c>
      <c r="P73" s="340" t="s">
        <v>548</v>
      </c>
      <c r="Q73" s="340" t="s">
        <v>549</v>
      </c>
      <c r="R73" s="340" t="s">
        <v>493</v>
      </c>
      <c r="S73" s="340" t="s">
        <v>494</v>
      </c>
      <c r="T73" s="340" t="s">
        <v>495</v>
      </c>
      <c r="U73" s="340" t="s">
        <v>496</v>
      </c>
      <c r="V73" s="340" t="s">
        <v>497</v>
      </c>
      <c r="W73" s="340" t="s">
        <v>498</v>
      </c>
      <c r="X73" s="340" t="s">
        <v>499</v>
      </c>
      <c r="Y73" s="340" t="s">
        <v>500</v>
      </c>
      <c r="Z73" s="340" t="s">
        <v>501</v>
      </c>
      <c r="AA73" s="340" t="s">
        <v>502</v>
      </c>
      <c r="AB73" s="340" t="s">
        <v>550</v>
      </c>
      <c r="AC73" s="340" t="s">
        <v>504</v>
      </c>
      <c r="AD73" s="340" t="s">
        <v>551</v>
      </c>
      <c r="AE73" s="342" t="s">
        <v>552</v>
      </c>
      <c r="AF73" s="340" t="s">
        <v>507</v>
      </c>
      <c r="AG73" s="340" t="s">
        <v>508</v>
      </c>
      <c r="AH73" s="340" t="s">
        <v>542</v>
      </c>
      <c r="AI73" s="340" t="s">
        <v>543</v>
      </c>
      <c r="AJ73" s="343">
        <v>31827000</v>
      </c>
      <c r="AK73" s="343">
        <v>0</v>
      </c>
      <c r="AL73" s="343">
        <v>0</v>
      </c>
      <c r="AM73" s="343">
        <v>31827000</v>
      </c>
      <c r="AN73" s="343">
        <v>1591350</v>
      </c>
      <c r="AO73" s="343">
        <v>30235650</v>
      </c>
      <c r="AP73" s="340" t="s">
        <v>553</v>
      </c>
      <c r="AQ73" s="340" t="s">
        <v>512</v>
      </c>
      <c r="AR73" s="340" t="s">
        <v>554</v>
      </c>
      <c r="AS73" s="340" t="s">
        <v>512</v>
      </c>
      <c r="AT73" s="341">
        <v>45342</v>
      </c>
      <c r="AU73" s="340" t="s">
        <v>514</v>
      </c>
    </row>
    <row r="74" spans="1:47" s="340" customFormat="1" x14ac:dyDescent="0.25">
      <c r="A74" s="340" t="s">
        <v>481</v>
      </c>
      <c r="B74" s="340" t="s">
        <v>482</v>
      </c>
      <c r="C74" s="341">
        <v>45292</v>
      </c>
      <c r="D74" s="341">
        <v>45382</v>
      </c>
      <c r="E74" s="340" t="s">
        <v>483</v>
      </c>
      <c r="F74" s="341">
        <v>45343</v>
      </c>
      <c r="G74" s="340" t="s">
        <v>484</v>
      </c>
      <c r="H74" s="340" t="s">
        <v>485</v>
      </c>
      <c r="I74" s="340" t="s">
        <v>555</v>
      </c>
      <c r="J74" s="341">
        <v>45343</v>
      </c>
      <c r="K74" s="341">
        <v>45504</v>
      </c>
      <c r="L74" s="340" t="s">
        <v>556</v>
      </c>
      <c r="M74" s="340" t="s">
        <v>488</v>
      </c>
      <c r="N74" s="340" t="s">
        <v>489</v>
      </c>
      <c r="O74" s="340" t="s">
        <v>557</v>
      </c>
      <c r="P74" s="340" t="s">
        <v>558</v>
      </c>
      <c r="Q74" s="340" t="s">
        <v>559</v>
      </c>
      <c r="R74" s="340" t="s">
        <v>493</v>
      </c>
      <c r="S74" s="340" t="s">
        <v>494</v>
      </c>
      <c r="T74" s="340" t="s">
        <v>495</v>
      </c>
      <c r="U74" s="340" t="s">
        <v>496</v>
      </c>
      <c r="V74" s="340" t="s">
        <v>497</v>
      </c>
      <c r="W74" s="340" t="s">
        <v>498</v>
      </c>
      <c r="X74" s="340" t="s">
        <v>499</v>
      </c>
      <c r="Y74" s="340" t="s">
        <v>500</v>
      </c>
      <c r="Z74" s="340" t="s">
        <v>501</v>
      </c>
      <c r="AA74" s="340" t="s">
        <v>502</v>
      </c>
      <c r="AB74" s="340" t="s">
        <v>560</v>
      </c>
      <c r="AC74" s="340" t="s">
        <v>504</v>
      </c>
      <c r="AD74" s="340" t="s">
        <v>561</v>
      </c>
      <c r="AE74" s="342" t="s">
        <v>562</v>
      </c>
      <c r="AF74" s="340" t="s">
        <v>507</v>
      </c>
      <c r="AG74" s="340" t="s">
        <v>508</v>
      </c>
      <c r="AH74" s="340" t="s">
        <v>542</v>
      </c>
      <c r="AI74" s="340" t="s">
        <v>543</v>
      </c>
      <c r="AJ74" s="343">
        <v>31827000</v>
      </c>
      <c r="AK74" s="343">
        <v>0</v>
      </c>
      <c r="AL74" s="343">
        <v>0</v>
      </c>
      <c r="AM74" s="343">
        <v>31827000</v>
      </c>
      <c r="AN74" s="343">
        <v>1591350</v>
      </c>
      <c r="AO74" s="343">
        <v>30235650</v>
      </c>
      <c r="AP74" s="340" t="s">
        <v>563</v>
      </c>
      <c r="AQ74" s="340" t="s">
        <v>512</v>
      </c>
      <c r="AR74" s="340" t="s">
        <v>564</v>
      </c>
      <c r="AS74" s="340" t="s">
        <v>512</v>
      </c>
      <c r="AT74" s="341">
        <v>45343</v>
      </c>
      <c r="AU74" s="340" t="s">
        <v>514</v>
      </c>
    </row>
    <row r="75" spans="1:47" s="340" customFormat="1" x14ac:dyDescent="0.25">
      <c r="A75" s="340" t="s">
        <v>481</v>
      </c>
      <c r="B75" s="340" t="s">
        <v>565</v>
      </c>
      <c r="C75" s="341">
        <v>45292</v>
      </c>
      <c r="D75" s="341">
        <v>45382</v>
      </c>
      <c r="E75" s="340" t="s">
        <v>483</v>
      </c>
      <c r="F75" s="341">
        <v>45363</v>
      </c>
      <c r="G75" s="340" t="s">
        <v>484</v>
      </c>
      <c r="H75" s="340" t="s">
        <v>485</v>
      </c>
      <c r="I75" s="340" t="s">
        <v>566</v>
      </c>
      <c r="J75" s="341">
        <v>45363</v>
      </c>
      <c r="K75" s="341">
        <v>45504</v>
      </c>
      <c r="L75" s="340" t="s">
        <v>567</v>
      </c>
      <c r="M75" s="340" t="s">
        <v>488</v>
      </c>
      <c r="N75" s="340" t="s">
        <v>489</v>
      </c>
      <c r="O75" s="340" t="s">
        <v>568</v>
      </c>
      <c r="P75" s="340" t="s">
        <v>569</v>
      </c>
      <c r="Q75" s="340" t="s">
        <v>570</v>
      </c>
      <c r="R75" s="340" t="s">
        <v>493</v>
      </c>
      <c r="S75" s="340" t="s">
        <v>494</v>
      </c>
      <c r="T75" s="340" t="s">
        <v>495</v>
      </c>
      <c r="U75" s="340" t="s">
        <v>496</v>
      </c>
      <c r="V75" s="340" t="s">
        <v>497</v>
      </c>
      <c r="W75" s="340" t="s">
        <v>498</v>
      </c>
      <c r="X75" s="340" t="s">
        <v>499</v>
      </c>
      <c r="Y75" s="340" t="s">
        <v>500</v>
      </c>
      <c r="Z75" s="340" t="s">
        <v>501</v>
      </c>
      <c r="AA75" s="340" t="s">
        <v>502</v>
      </c>
      <c r="AB75" s="340" t="s">
        <v>571</v>
      </c>
      <c r="AC75" s="340" t="s">
        <v>504</v>
      </c>
      <c r="AD75" s="340" t="s">
        <v>572</v>
      </c>
      <c r="AE75" s="345" t="s">
        <v>573</v>
      </c>
      <c r="AF75" s="340" t="s">
        <v>507</v>
      </c>
      <c r="AG75" s="340" t="s">
        <v>508</v>
      </c>
      <c r="AH75" s="340" t="s">
        <v>542</v>
      </c>
      <c r="AI75" s="340" t="s">
        <v>543</v>
      </c>
      <c r="AJ75" s="343">
        <v>31827000</v>
      </c>
      <c r="AK75" s="343">
        <v>0</v>
      </c>
      <c r="AL75" s="343">
        <v>0</v>
      </c>
      <c r="AM75" s="343">
        <v>31827000</v>
      </c>
      <c r="AN75" s="343">
        <v>0</v>
      </c>
      <c r="AO75" s="343">
        <v>31827000</v>
      </c>
      <c r="AP75" s="340" t="s">
        <v>574</v>
      </c>
      <c r="AQ75" s="340" t="s">
        <v>512</v>
      </c>
      <c r="AR75" s="340" t="s">
        <v>575</v>
      </c>
      <c r="AS75" s="340" t="s">
        <v>512</v>
      </c>
      <c r="AT75" s="341">
        <v>45363</v>
      </c>
      <c r="AU75" s="340" t="s">
        <v>514</v>
      </c>
    </row>
    <row r="76" spans="1:47" s="340" customFormat="1" x14ac:dyDescent="0.25">
      <c r="A76" s="340" t="s">
        <v>481</v>
      </c>
      <c r="B76" s="340" t="s">
        <v>565</v>
      </c>
      <c r="C76" s="341">
        <v>45292</v>
      </c>
      <c r="D76" s="341">
        <v>45382</v>
      </c>
      <c r="E76" s="340" t="s">
        <v>483</v>
      </c>
      <c r="F76" s="341">
        <v>45369</v>
      </c>
      <c r="G76" s="340" t="s">
        <v>484</v>
      </c>
      <c r="H76" s="340" t="s">
        <v>485</v>
      </c>
      <c r="I76" s="340" t="s">
        <v>576</v>
      </c>
      <c r="J76" s="341">
        <v>45369</v>
      </c>
      <c r="K76" s="341">
        <v>45504</v>
      </c>
      <c r="L76" s="340" t="s">
        <v>577</v>
      </c>
      <c r="M76" s="340" t="s">
        <v>488</v>
      </c>
      <c r="N76" s="340" t="s">
        <v>489</v>
      </c>
      <c r="O76" s="340" t="s">
        <v>578</v>
      </c>
      <c r="P76" s="340" t="s">
        <v>579</v>
      </c>
      <c r="Q76" s="340" t="s">
        <v>580</v>
      </c>
      <c r="R76" s="340" t="s">
        <v>493</v>
      </c>
      <c r="S76" s="340" t="s">
        <v>494</v>
      </c>
      <c r="T76" s="340" t="s">
        <v>495</v>
      </c>
      <c r="U76" s="340" t="s">
        <v>496</v>
      </c>
      <c r="V76" s="340" t="s">
        <v>497</v>
      </c>
      <c r="W76" s="340" t="s">
        <v>498</v>
      </c>
      <c r="X76" s="340" t="s">
        <v>499</v>
      </c>
      <c r="Y76" s="340" t="s">
        <v>500</v>
      </c>
      <c r="Z76" s="340" t="s">
        <v>501</v>
      </c>
      <c r="AA76" s="340" t="s">
        <v>502</v>
      </c>
      <c r="AB76" s="340" t="s">
        <v>581</v>
      </c>
      <c r="AC76" s="340" t="s">
        <v>504</v>
      </c>
      <c r="AD76" s="340" t="s">
        <v>582</v>
      </c>
      <c r="AE76" s="342" t="s">
        <v>583</v>
      </c>
      <c r="AF76" s="340" t="s">
        <v>507</v>
      </c>
      <c r="AG76" s="340" t="s">
        <v>508</v>
      </c>
      <c r="AH76" s="340" t="s">
        <v>542</v>
      </c>
      <c r="AI76" s="340" t="s">
        <v>543</v>
      </c>
      <c r="AJ76" s="343">
        <v>31827000</v>
      </c>
      <c r="AK76" s="343">
        <v>0</v>
      </c>
      <c r="AL76" s="343">
        <v>0</v>
      </c>
      <c r="AM76" s="343">
        <v>31827000</v>
      </c>
      <c r="AN76" s="343">
        <v>0</v>
      </c>
      <c r="AO76" s="343">
        <v>31827000</v>
      </c>
      <c r="AP76" s="340" t="s">
        <v>584</v>
      </c>
      <c r="AQ76" s="340" t="s">
        <v>512</v>
      </c>
      <c r="AR76" s="340" t="s">
        <v>585</v>
      </c>
      <c r="AS76" s="340" t="s">
        <v>512</v>
      </c>
      <c r="AT76" s="341">
        <v>45369</v>
      </c>
      <c r="AU76" s="340" t="s">
        <v>514</v>
      </c>
    </row>
    <row r="77" spans="1:47" s="340" customFormat="1" x14ac:dyDescent="0.25">
      <c r="A77" s="340" t="s">
        <v>481</v>
      </c>
      <c r="B77" s="340" t="s">
        <v>565</v>
      </c>
      <c r="C77" s="341">
        <v>45292</v>
      </c>
      <c r="D77" s="341">
        <v>45382</v>
      </c>
      <c r="E77" s="340" t="s">
        <v>483</v>
      </c>
      <c r="F77" s="341">
        <v>45372</v>
      </c>
      <c r="G77" s="340" t="s">
        <v>586</v>
      </c>
      <c r="H77" s="340" t="s">
        <v>587</v>
      </c>
      <c r="I77" s="340" t="s">
        <v>588</v>
      </c>
      <c r="J77" s="341">
        <v>45372</v>
      </c>
      <c r="K77" s="341">
        <v>45504</v>
      </c>
      <c r="L77" s="340" t="s">
        <v>589</v>
      </c>
      <c r="M77" s="340" t="s">
        <v>488</v>
      </c>
      <c r="N77" s="340" t="s">
        <v>489</v>
      </c>
      <c r="O77" s="340" t="s">
        <v>590</v>
      </c>
      <c r="P77" s="340" t="s">
        <v>591</v>
      </c>
      <c r="Q77" s="340" t="s">
        <v>592</v>
      </c>
      <c r="R77" s="340" t="s">
        <v>493</v>
      </c>
      <c r="S77" s="340" t="s">
        <v>494</v>
      </c>
      <c r="T77" s="340" t="s">
        <v>495</v>
      </c>
      <c r="U77" s="340" t="s">
        <v>496</v>
      </c>
      <c r="V77" s="340" t="s">
        <v>497</v>
      </c>
      <c r="W77" s="340" t="s">
        <v>498</v>
      </c>
      <c r="X77" s="340" t="s">
        <v>499</v>
      </c>
      <c r="Y77" s="340" t="s">
        <v>500</v>
      </c>
      <c r="Z77" s="340" t="s">
        <v>501</v>
      </c>
      <c r="AA77" s="340" t="s">
        <v>502</v>
      </c>
      <c r="AB77" s="340" t="s">
        <v>593</v>
      </c>
      <c r="AC77" s="340" t="s">
        <v>504</v>
      </c>
      <c r="AD77" s="340" t="s">
        <v>594</v>
      </c>
      <c r="AE77" s="342" t="s">
        <v>595</v>
      </c>
      <c r="AF77" s="340" t="s">
        <v>507</v>
      </c>
      <c r="AG77" s="340" t="s">
        <v>508</v>
      </c>
      <c r="AH77" s="340" t="s">
        <v>542</v>
      </c>
      <c r="AI77" s="340" t="s">
        <v>543</v>
      </c>
      <c r="AJ77" s="343">
        <v>13791700</v>
      </c>
      <c r="AK77" s="343">
        <v>0</v>
      </c>
      <c r="AL77" s="343">
        <v>0</v>
      </c>
      <c r="AM77" s="343">
        <v>13791700</v>
      </c>
      <c r="AN77" s="343">
        <v>0</v>
      </c>
      <c r="AO77" s="343">
        <v>13791700</v>
      </c>
      <c r="AP77" s="340" t="s">
        <v>596</v>
      </c>
      <c r="AQ77" s="340" t="s">
        <v>512</v>
      </c>
      <c r="AR77" s="340" t="s">
        <v>597</v>
      </c>
      <c r="AS77" s="340" t="s">
        <v>512</v>
      </c>
      <c r="AT77" s="341">
        <v>45372</v>
      </c>
      <c r="AU77" s="340" t="s">
        <v>514</v>
      </c>
    </row>
    <row r="78" spans="1:47" ht="15" customHeight="1" x14ac:dyDescent="0.25">
      <c r="AN78" s="346">
        <f>SUM(AN69:AN77)</f>
        <v>11139449</v>
      </c>
    </row>
  </sheetData>
  <mergeCells count="47">
    <mergeCell ref="AK37:AL37"/>
    <mergeCell ref="AO37:AP37"/>
    <mergeCell ref="AS37:AT37"/>
    <mergeCell ref="R37:S37"/>
    <mergeCell ref="T9:Y9"/>
    <mergeCell ref="Z9:AE9"/>
    <mergeCell ref="AG9:AG10"/>
    <mergeCell ref="AK9:AL9"/>
    <mergeCell ref="R9:S9"/>
    <mergeCell ref="AI9:AJ9"/>
    <mergeCell ref="B34:BL34"/>
    <mergeCell ref="B35:BL35"/>
    <mergeCell ref="AW37:AX37"/>
    <mergeCell ref="AY37:AZ37"/>
    <mergeCell ref="BA37:BF37"/>
    <mergeCell ref="BG37:BL37"/>
    <mergeCell ref="T37:Y37"/>
    <mergeCell ref="Z37:AE37"/>
    <mergeCell ref="AG37:AG38"/>
    <mergeCell ref="A37:A38"/>
    <mergeCell ref="D37:E37"/>
    <mergeCell ref="H37:I37"/>
    <mergeCell ref="L37:M37"/>
    <mergeCell ref="P37:Q37"/>
    <mergeCell ref="A4:BI4"/>
    <mergeCell ref="BJ4:BL4"/>
    <mergeCell ref="A5:AE5"/>
    <mergeCell ref="AG5:BL5"/>
    <mergeCell ref="B6:BL6"/>
    <mergeCell ref="B7:BL7"/>
    <mergeCell ref="A9:A10"/>
    <mergeCell ref="D9:E9"/>
    <mergeCell ref="H9:I9"/>
    <mergeCell ref="L9:M9"/>
    <mergeCell ref="P9:Q9"/>
    <mergeCell ref="AW9:AX9"/>
    <mergeCell ref="AY9:AZ9"/>
    <mergeCell ref="BA9:BF9"/>
    <mergeCell ref="BG9:BL9"/>
    <mergeCell ref="AO9:AP9"/>
    <mergeCell ref="AS9:AT9"/>
    <mergeCell ref="A1:BI1"/>
    <mergeCell ref="BJ1:BL1"/>
    <mergeCell ref="A2:BI2"/>
    <mergeCell ref="BJ2:BL2"/>
    <mergeCell ref="A3:BI3"/>
    <mergeCell ref="BJ3:BL3"/>
  </mergeCells>
  <printOptions horizontalCentered="1"/>
  <pageMargins left="0.39370078740157483" right="0.39370078740157483" top="0.39370078740157483" bottom="0.39370078740157483" header="0" footer="0"/>
  <pageSetup scale="17"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sheetPr>
  <dimension ref="A1:E35"/>
  <sheetViews>
    <sheetView view="pageBreakPreview" topLeftCell="A2" zoomScale="85" zoomScaleNormal="90" zoomScaleSheetLayoutView="85" workbookViewId="0">
      <selection activeCell="F10" sqref="F10"/>
    </sheetView>
  </sheetViews>
  <sheetFormatPr baseColWidth="10" defaultColWidth="11.42578125" defaultRowHeight="15" x14ac:dyDescent="0.25"/>
  <cols>
    <col min="1" max="1" width="21" style="2" customWidth="1"/>
    <col min="2" max="4" width="20.5703125" style="2" customWidth="1"/>
    <col min="5" max="5" width="24.28515625" style="2" customWidth="1"/>
    <col min="6" max="16384" width="11.42578125" style="2"/>
  </cols>
  <sheetData>
    <row r="1" spans="1:5" ht="16.5" customHeight="1" x14ac:dyDescent="0.25">
      <c r="A1" s="670"/>
      <c r="B1" s="673" t="s">
        <v>0</v>
      </c>
      <c r="C1" s="673"/>
      <c r="D1" s="673"/>
      <c r="E1" s="94" t="s">
        <v>1</v>
      </c>
    </row>
    <row r="2" spans="1:5" ht="20.25" customHeight="1" x14ac:dyDescent="0.25">
      <c r="A2" s="671"/>
      <c r="B2" s="674" t="s">
        <v>2</v>
      </c>
      <c r="C2" s="674"/>
      <c r="D2" s="674"/>
      <c r="E2" s="95" t="s">
        <v>3</v>
      </c>
    </row>
    <row r="3" spans="1:5" ht="30" customHeight="1" x14ac:dyDescent="0.25">
      <c r="A3" s="671"/>
      <c r="B3" s="675" t="s">
        <v>4</v>
      </c>
      <c r="C3" s="675"/>
      <c r="D3" s="675"/>
      <c r="E3" s="95" t="s">
        <v>5</v>
      </c>
    </row>
    <row r="4" spans="1:5" ht="16.5" customHeight="1" thickBot="1" x14ac:dyDescent="0.3">
      <c r="A4" s="672"/>
      <c r="B4" s="373"/>
      <c r="C4" s="373"/>
      <c r="D4" s="373"/>
      <c r="E4" s="96" t="s">
        <v>267</v>
      </c>
    </row>
    <row r="5" spans="1:5" ht="9" customHeight="1" thickBot="1" x14ac:dyDescent="0.3"/>
    <row r="6" spans="1:5" ht="14.25" customHeight="1" x14ac:dyDescent="0.25">
      <c r="A6" s="663" t="s">
        <v>268</v>
      </c>
      <c r="B6" s="455"/>
      <c r="C6" s="455"/>
      <c r="D6" s="455"/>
      <c r="E6" s="664"/>
    </row>
    <row r="7" spans="1:5" ht="15.75" customHeight="1" thickBot="1" x14ac:dyDescent="0.3">
      <c r="A7" s="97" t="s">
        <v>269</v>
      </c>
      <c r="B7" s="98" t="s">
        <v>270</v>
      </c>
      <c r="C7" s="676" t="s">
        <v>271</v>
      </c>
      <c r="D7" s="676"/>
      <c r="E7" s="677"/>
    </row>
    <row r="8" spans="1:5" ht="30" x14ac:dyDescent="0.25">
      <c r="A8" s="248" t="s">
        <v>272</v>
      </c>
      <c r="B8" s="249" t="s">
        <v>273</v>
      </c>
      <c r="C8" s="667" t="s">
        <v>274</v>
      </c>
      <c r="D8" s="668"/>
      <c r="E8" s="669"/>
    </row>
    <row r="9" spans="1:5" ht="45" x14ac:dyDescent="0.25">
      <c r="A9" s="248" t="s">
        <v>272</v>
      </c>
      <c r="B9" s="249" t="s">
        <v>275</v>
      </c>
      <c r="C9" s="667" t="s">
        <v>276</v>
      </c>
      <c r="D9" s="668"/>
      <c r="E9" s="669"/>
    </row>
    <row r="10" spans="1:5" ht="71.25" customHeight="1" x14ac:dyDescent="0.25">
      <c r="A10" s="317">
        <v>45357</v>
      </c>
      <c r="B10" s="249" t="s">
        <v>607</v>
      </c>
      <c r="C10" s="667" t="s">
        <v>277</v>
      </c>
      <c r="D10" s="668"/>
      <c r="E10" s="669"/>
    </row>
    <row r="11" spans="1:5" x14ac:dyDescent="0.25">
      <c r="A11" s="250"/>
      <c r="B11" s="251"/>
      <c r="C11" s="665"/>
      <c r="D11" s="666"/>
      <c r="E11" s="415"/>
    </row>
    <row r="12" spans="1:5" x14ac:dyDescent="0.25">
      <c r="A12" s="250"/>
      <c r="B12" s="251"/>
      <c r="C12" s="665"/>
      <c r="D12" s="666"/>
      <c r="E12" s="415"/>
    </row>
    <row r="13" spans="1:5" x14ac:dyDescent="0.25">
      <c r="A13" s="250"/>
      <c r="B13" s="251"/>
      <c r="C13" s="665"/>
      <c r="D13" s="666"/>
      <c r="E13" s="415"/>
    </row>
    <row r="14" spans="1:5" x14ac:dyDescent="0.25">
      <c r="A14" s="250"/>
      <c r="B14" s="251"/>
      <c r="C14" s="665"/>
      <c r="D14" s="666"/>
      <c r="E14" s="415"/>
    </row>
    <row r="15" spans="1:5" x14ac:dyDescent="0.25">
      <c r="A15" s="250"/>
      <c r="B15" s="251"/>
      <c r="C15" s="665"/>
      <c r="D15" s="666"/>
      <c r="E15" s="415"/>
    </row>
    <row r="16" spans="1:5" x14ac:dyDescent="0.25">
      <c r="A16" s="250"/>
      <c r="B16" s="251"/>
      <c r="C16" s="665"/>
      <c r="D16" s="666"/>
      <c r="E16" s="415"/>
    </row>
    <row r="17" spans="1:5" x14ac:dyDescent="0.25">
      <c r="A17" s="250"/>
      <c r="B17" s="251"/>
      <c r="C17" s="665"/>
      <c r="D17" s="666"/>
      <c r="E17" s="415"/>
    </row>
    <row r="18" spans="1:5" x14ac:dyDescent="0.25">
      <c r="A18" s="250"/>
      <c r="B18" s="251"/>
      <c r="C18" s="665"/>
      <c r="D18" s="666"/>
      <c r="E18" s="415"/>
    </row>
    <row r="19" spans="1:5" x14ac:dyDescent="0.25">
      <c r="A19" s="250"/>
      <c r="B19" s="251"/>
      <c r="C19" s="665"/>
      <c r="D19" s="666"/>
      <c r="E19" s="415"/>
    </row>
    <row r="20" spans="1:5" x14ac:dyDescent="0.25">
      <c r="A20" s="250"/>
      <c r="B20" s="251"/>
      <c r="C20" s="665"/>
      <c r="D20" s="666"/>
      <c r="E20" s="415"/>
    </row>
    <row r="21" spans="1:5" x14ac:dyDescent="0.25">
      <c r="A21" s="250"/>
      <c r="B21" s="251"/>
      <c r="C21" s="665"/>
      <c r="D21" s="666"/>
      <c r="E21" s="415"/>
    </row>
    <row r="22" spans="1:5" x14ac:dyDescent="0.25">
      <c r="A22" s="250"/>
      <c r="B22" s="251"/>
      <c r="C22" s="665"/>
      <c r="D22" s="666"/>
      <c r="E22" s="415"/>
    </row>
    <row r="23" spans="1:5" x14ac:dyDescent="0.25">
      <c r="A23" s="250"/>
      <c r="B23" s="251"/>
      <c r="C23" s="665"/>
      <c r="D23" s="666"/>
      <c r="E23" s="415"/>
    </row>
    <row r="24" spans="1:5" x14ac:dyDescent="0.25">
      <c r="A24" s="250"/>
      <c r="B24" s="251"/>
      <c r="C24" s="665"/>
      <c r="D24" s="666"/>
      <c r="E24" s="415"/>
    </row>
    <row r="25" spans="1:5" x14ac:dyDescent="0.25">
      <c r="A25" s="250"/>
      <c r="B25" s="251"/>
      <c r="C25" s="665"/>
      <c r="D25" s="666"/>
      <c r="E25" s="415"/>
    </row>
    <row r="26" spans="1:5" x14ac:dyDescent="0.25">
      <c r="A26" s="250"/>
      <c r="B26" s="251"/>
      <c r="C26" s="665"/>
      <c r="D26" s="666"/>
      <c r="E26" s="415"/>
    </row>
    <row r="27" spans="1:5" x14ac:dyDescent="0.25">
      <c r="A27" s="250"/>
      <c r="B27" s="251"/>
      <c r="C27" s="665"/>
      <c r="D27" s="666"/>
      <c r="E27" s="415"/>
    </row>
    <row r="28" spans="1:5" x14ac:dyDescent="0.25">
      <c r="A28" s="250"/>
      <c r="B28" s="251"/>
      <c r="C28" s="665"/>
      <c r="D28" s="666"/>
      <c r="E28" s="415"/>
    </row>
    <row r="29" spans="1:5" x14ac:dyDescent="0.25">
      <c r="A29" s="250"/>
      <c r="B29" s="251"/>
      <c r="C29" s="665"/>
      <c r="D29" s="666"/>
      <c r="E29" s="415"/>
    </row>
    <row r="30" spans="1:5" x14ac:dyDescent="0.25">
      <c r="A30" s="250"/>
      <c r="B30" s="251"/>
      <c r="C30" s="665"/>
      <c r="D30" s="666"/>
      <c r="E30" s="415"/>
    </row>
    <row r="31" spans="1:5" x14ac:dyDescent="0.25">
      <c r="A31" s="250"/>
      <c r="B31" s="251"/>
      <c r="C31" s="665"/>
      <c r="D31" s="666"/>
      <c r="E31" s="415"/>
    </row>
    <row r="32" spans="1:5" x14ac:dyDescent="0.25">
      <c r="A32" s="250"/>
      <c r="B32" s="251"/>
      <c r="C32" s="665"/>
      <c r="D32" s="666"/>
      <c r="E32" s="415"/>
    </row>
    <row r="33" spans="1:5" x14ac:dyDescent="0.25">
      <c r="A33" s="250"/>
      <c r="B33" s="251"/>
      <c r="C33" s="665"/>
      <c r="D33" s="666"/>
      <c r="E33" s="415"/>
    </row>
    <row r="34" spans="1:5" x14ac:dyDescent="0.25">
      <c r="A34" s="250"/>
      <c r="B34" s="251"/>
      <c r="C34" s="665"/>
      <c r="D34" s="666"/>
      <c r="E34" s="415"/>
    </row>
    <row r="35" spans="1:5" ht="15.75" thickBot="1" x14ac:dyDescent="0.3">
      <c r="A35" s="252"/>
      <c r="B35" s="253"/>
      <c r="C35" s="661"/>
      <c r="D35" s="662"/>
      <c r="E35" s="419"/>
    </row>
  </sheetData>
  <mergeCells count="34">
    <mergeCell ref="A1:A4"/>
    <mergeCell ref="B1:D1"/>
    <mergeCell ref="B2:D2"/>
    <mergeCell ref="B3:D4"/>
    <mergeCell ref="C7:E7"/>
    <mergeCell ref="C29:E29"/>
    <mergeCell ref="C30:E30"/>
    <mergeCell ref="C19:E19"/>
    <mergeCell ref="C20:E20"/>
    <mergeCell ref="C8:E8"/>
    <mergeCell ref="C21:E21"/>
    <mergeCell ref="C22:E22"/>
    <mergeCell ref="C9:E9"/>
    <mergeCell ref="C10:E10"/>
    <mergeCell ref="C11:E11"/>
    <mergeCell ref="C12:E12"/>
    <mergeCell ref="C13:E13"/>
    <mergeCell ref="C14:E14"/>
    <mergeCell ref="C35:E35"/>
    <mergeCell ref="A6:E6"/>
    <mergeCell ref="C25:E25"/>
    <mergeCell ref="C26:E26"/>
    <mergeCell ref="C27:E27"/>
    <mergeCell ref="C28:E28"/>
    <mergeCell ref="C23:E23"/>
    <mergeCell ref="C24:E24"/>
    <mergeCell ref="C31:E31"/>
    <mergeCell ref="C32:E32"/>
    <mergeCell ref="C33:E33"/>
    <mergeCell ref="C34:E34"/>
    <mergeCell ref="C15:E15"/>
    <mergeCell ref="C16:E16"/>
    <mergeCell ref="C17:E17"/>
    <mergeCell ref="C18:E18"/>
  </mergeCells>
  <pageMargins left="0.7" right="0.7" top="0.75" bottom="0.75" header="0.3" footer="0.3"/>
  <pageSetup scale="84"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9ED5B6-34A3-41BC-832B-3D32664A4CD8}">
  <sheetPr>
    <tabColor rgb="FFBCFBB5"/>
  </sheetPr>
  <dimension ref="A1:AA18"/>
  <sheetViews>
    <sheetView topLeftCell="J1" zoomScale="80" zoomScaleNormal="80" workbookViewId="0">
      <selection activeCell="O16" sqref="O16"/>
    </sheetView>
  </sheetViews>
  <sheetFormatPr baseColWidth="10" defaultColWidth="9.140625" defaultRowHeight="15" x14ac:dyDescent="0.25"/>
  <cols>
    <col min="1" max="8" width="11.42578125" style="2" customWidth="1"/>
    <col min="9" max="9" width="12.42578125" style="2" bestFit="1" customWidth="1"/>
    <col min="10" max="256" width="11.42578125" style="2" customWidth="1"/>
    <col min="257" max="16384" width="9.140625" style="2"/>
  </cols>
  <sheetData>
    <row r="1" spans="1:27" s="56" customFormat="1" ht="29.25" thickBot="1" x14ac:dyDescent="0.3">
      <c r="A1" s="186" t="s">
        <v>278</v>
      </c>
      <c r="B1" s="186">
        <v>2020</v>
      </c>
      <c r="C1" s="186">
        <v>2021</v>
      </c>
      <c r="D1" s="186">
        <v>2022</v>
      </c>
      <c r="E1" s="186">
        <v>2023</v>
      </c>
      <c r="F1" s="186">
        <v>2024</v>
      </c>
      <c r="G1" s="186" t="s">
        <v>279</v>
      </c>
      <c r="H1" s="187"/>
      <c r="I1" s="188" t="s">
        <v>280</v>
      </c>
      <c r="J1" s="188" t="s">
        <v>281</v>
      </c>
      <c r="K1" s="188" t="s">
        <v>282</v>
      </c>
      <c r="L1" s="188" t="s">
        <v>283</v>
      </c>
      <c r="M1" s="188"/>
      <c r="N1" s="678" t="s">
        <v>284</v>
      </c>
      <c r="O1" s="188" t="s">
        <v>285</v>
      </c>
      <c r="P1" s="188" t="s">
        <v>286</v>
      </c>
      <c r="Q1" s="188" t="s">
        <v>287</v>
      </c>
      <c r="R1" s="188" t="s">
        <v>288</v>
      </c>
      <c r="S1" s="188" t="s">
        <v>289</v>
      </c>
      <c r="T1" s="188" t="s">
        <v>290</v>
      </c>
      <c r="U1" s="188" t="s">
        <v>291</v>
      </c>
      <c r="V1" s="188" t="s">
        <v>292</v>
      </c>
      <c r="W1" s="188" t="s">
        <v>293</v>
      </c>
      <c r="X1" s="188" t="s">
        <v>294</v>
      </c>
      <c r="Y1" s="188" t="s">
        <v>295</v>
      </c>
      <c r="Z1" s="188" t="s">
        <v>296</v>
      </c>
    </row>
    <row r="2" spans="1:27" ht="15.75" thickBot="1" x14ac:dyDescent="0.3">
      <c r="A2" s="189" t="s">
        <v>297</v>
      </c>
      <c r="B2" s="190">
        <v>2000</v>
      </c>
      <c r="C2" s="191">
        <v>7000</v>
      </c>
      <c r="D2" s="191">
        <v>7000</v>
      </c>
      <c r="E2" s="191">
        <v>7000</v>
      </c>
      <c r="F2" s="192">
        <v>3100</v>
      </c>
      <c r="G2" s="189">
        <f>SUM(B2:F2)</f>
        <v>26100</v>
      </c>
      <c r="H2" s="47"/>
      <c r="I2" s="195">
        <f>O9+P9+Q9</f>
        <v>1463</v>
      </c>
      <c r="J2" s="195">
        <f>R9+S9+T9</f>
        <v>0</v>
      </c>
      <c r="K2" s="193"/>
      <c r="L2" s="193"/>
      <c r="M2" s="205">
        <f>SUM(I2:L2)</f>
        <v>1463</v>
      </c>
      <c r="N2" s="678"/>
      <c r="O2" s="193">
        <f>'M1-DGC'!D35</f>
        <v>0</v>
      </c>
      <c r="P2" s="193">
        <f>'M1-DGC'!E35</f>
        <v>700</v>
      </c>
      <c r="Q2" s="193">
        <f>'M1-DGC'!F35</f>
        <v>700</v>
      </c>
      <c r="R2" s="193">
        <f>'M1-DGC'!G35</f>
        <v>700</v>
      </c>
      <c r="S2" s="193">
        <f>'M1-DGC'!H35</f>
        <v>1000</v>
      </c>
      <c r="T2" s="193">
        <f>'M1-DGC'!I35</f>
        <v>0</v>
      </c>
      <c r="U2" s="193"/>
      <c r="V2" s="193"/>
      <c r="W2" s="193"/>
      <c r="X2" s="193"/>
      <c r="Y2" s="193"/>
      <c r="Z2" s="193"/>
      <c r="AA2" s="194">
        <f>SUM(O2:Z2)</f>
        <v>3100</v>
      </c>
    </row>
    <row r="3" spans="1:27" x14ac:dyDescent="0.25">
      <c r="A3" s="189" t="s">
        <v>298</v>
      </c>
      <c r="B3" s="190">
        <v>15</v>
      </c>
      <c r="C3" s="191">
        <v>31</v>
      </c>
      <c r="D3" s="191">
        <v>31</v>
      </c>
      <c r="E3" s="191">
        <v>23</v>
      </c>
      <c r="F3" s="192">
        <v>0</v>
      </c>
      <c r="G3" s="189">
        <f>SUM(B3:F3)</f>
        <v>100</v>
      </c>
      <c r="H3" s="47"/>
      <c r="I3" s="195"/>
      <c r="J3" s="195"/>
      <c r="K3" s="195"/>
      <c r="L3" s="195"/>
      <c r="M3" s="206">
        <f>SUM(I3:L3)</f>
        <v>0</v>
      </c>
      <c r="N3" s="678"/>
      <c r="O3" s="195">
        <f>'[2]Meta 2'!D34</f>
        <v>0</v>
      </c>
      <c r="P3" s="195">
        <f>'[2]Meta 2'!E34</f>
        <v>0</v>
      </c>
      <c r="Q3" s="195">
        <f>'[2]Meta 2'!F34</f>
        <v>0</v>
      </c>
      <c r="R3" s="195">
        <f>'[2]Meta 2'!G34</f>
        <v>0</v>
      </c>
      <c r="S3" s="195">
        <f>'[2]Meta 2'!H34</f>
        <v>0</v>
      </c>
      <c r="T3" s="195">
        <f>'[2]Meta 2'!I34</f>
        <v>0</v>
      </c>
      <c r="U3" s="195"/>
      <c r="V3" s="195"/>
      <c r="W3" s="195"/>
      <c r="X3" s="195"/>
      <c r="Y3" s="195"/>
      <c r="Z3" s="195"/>
      <c r="AA3" s="196">
        <f>SUM(O3:Z3)</f>
        <v>0</v>
      </c>
    </row>
    <row r="4" spans="1:27" ht="15.75" thickBot="1" x14ac:dyDescent="0.3">
      <c r="A4" s="197" t="s">
        <v>299</v>
      </c>
      <c r="B4" s="198">
        <v>20</v>
      </c>
      <c r="C4" s="199">
        <v>20</v>
      </c>
      <c r="D4" s="199">
        <v>20</v>
      </c>
      <c r="E4" s="199">
        <v>20</v>
      </c>
      <c r="F4" s="200">
        <v>20</v>
      </c>
      <c r="G4" s="197">
        <f>SUM(B4:F4)</f>
        <v>100</v>
      </c>
      <c r="H4" s="47"/>
      <c r="I4" s="195">
        <f>O11+P11+Q11</f>
        <v>2.0714285714285721</v>
      </c>
      <c r="J4" s="195">
        <f>R11+S11+T11</f>
        <v>0</v>
      </c>
      <c r="K4" s="195"/>
      <c r="L4" s="195"/>
      <c r="M4" s="207">
        <f>SUM(I4:L4)</f>
        <v>2.0714285714285721</v>
      </c>
      <c r="N4" s="678"/>
      <c r="O4" s="204">
        <v>0</v>
      </c>
      <c r="P4" s="204">
        <f>'M3-SCPI'!E35*$V$16/$U$16</f>
        <v>0.14285714285714285</v>
      </c>
      <c r="Q4" s="204">
        <f>'M3-SCPI'!F35*$V$16/$U$16</f>
        <v>1.8571428571428574</v>
      </c>
      <c r="R4" s="204">
        <f>'M3-SCPI'!G35*$V$16/$U$16</f>
        <v>4.1428571428571432</v>
      </c>
      <c r="S4" s="204">
        <f>'M3-SCPI'!H35*$V$16/$U$16</f>
        <v>3.8571428571428577</v>
      </c>
      <c r="T4" s="204">
        <f>'M3-SCPI'!I35*$V$16/$U$16</f>
        <v>0</v>
      </c>
      <c r="U4" s="195"/>
      <c r="V4" s="195"/>
      <c r="W4" s="195"/>
      <c r="X4" s="195"/>
      <c r="Y4" s="195"/>
      <c r="Z4" s="195"/>
      <c r="AA4" s="196">
        <f>SUM(O4:Z4)</f>
        <v>10.000000000000002</v>
      </c>
    </row>
    <row r="5" spans="1:27" x14ac:dyDescent="0.25">
      <c r="A5" s="189" t="s">
        <v>300</v>
      </c>
      <c r="B5" s="190">
        <f>AVERAGE(B3:B4)</f>
        <v>17.5</v>
      </c>
      <c r="C5" s="191">
        <f>AVERAGE(C3:C4)</f>
        <v>25.5</v>
      </c>
      <c r="D5" s="191">
        <f>AVERAGE(D3:D4)</f>
        <v>25.5</v>
      </c>
      <c r="E5" s="191">
        <f>AVERAGE(E3:E4)</f>
        <v>21.5</v>
      </c>
      <c r="F5" s="192">
        <f>AVERAGE(F3:F4)</f>
        <v>10</v>
      </c>
      <c r="G5" s="189">
        <f>SUM(B5:F5)</f>
        <v>100</v>
      </c>
      <c r="H5" s="47"/>
      <c r="I5" s="201">
        <f>AVERAGE(I3,I4)</f>
        <v>2.0714285714285721</v>
      </c>
      <c r="J5" s="201">
        <f>AVERAGE(J3,J4)</f>
        <v>0</v>
      </c>
      <c r="K5" s="201"/>
      <c r="L5" s="201"/>
      <c r="M5" s="207">
        <f>AVERAGE(M3:M4)</f>
        <v>1.035714285714286</v>
      </c>
      <c r="N5" s="678"/>
      <c r="O5" s="201">
        <f>SUM(O3:O4)</f>
        <v>0</v>
      </c>
      <c r="P5" s="201">
        <f t="shared" ref="P5:T5" si="0">SUM(P3:P4)</f>
        <v>0.14285714285714285</v>
      </c>
      <c r="Q5" s="201">
        <f t="shared" si="0"/>
        <v>1.8571428571428574</v>
      </c>
      <c r="R5" s="201">
        <f t="shared" si="0"/>
        <v>4.1428571428571432</v>
      </c>
      <c r="S5" s="201">
        <f t="shared" si="0"/>
        <v>3.8571428571428577</v>
      </c>
      <c r="T5" s="201">
        <f t="shared" si="0"/>
        <v>0</v>
      </c>
      <c r="U5" s="201"/>
      <c r="V5" s="201"/>
      <c r="W5" s="201"/>
      <c r="X5" s="201"/>
      <c r="Y5" s="201"/>
      <c r="Z5" s="201"/>
      <c r="AA5" s="202">
        <f>SUM(O5:Z5)</f>
        <v>10.000000000000002</v>
      </c>
    </row>
    <row r="6" spans="1:27" ht="15.75" thickBot="1" x14ac:dyDescent="0.3">
      <c r="A6" s="197" t="s">
        <v>301</v>
      </c>
      <c r="B6" s="198">
        <v>18</v>
      </c>
      <c r="C6" s="199">
        <v>25</v>
      </c>
      <c r="D6" s="199">
        <v>25</v>
      </c>
      <c r="E6" s="199">
        <v>22</v>
      </c>
      <c r="F6" s="200">
        <v>10</v>
      </c>
      <c r="G6" s="197">
        <f>SUM(B6:F6)</f>
        <v>100</v>
      </c>
      <c r="H6" s="47"/>
      <c r="I6" s="47"/>
      <c r="J6" s="47"/>
      <c r="K6" s="47"/>
      <c r="L6" s="47"/>
      <c r="N6" s="25"/>
      <c r="P6" s="208"/>
      <c r="AA6" s="209"/>
    </row>
    <row r="7" spans="1:27" x14ac:dyDescent="0.25">
      <c r="N7" s="25"/>
    </row>
    <row r="8" spans="1:27" ht="25.5" x14ac:dyDescent="0.25">
      <c r="N8" s="678" t="s">
        <v>302</v>
      </c>
      <c r="O8" s="188" t="s">
        <v>285</v>
      </c>
      <c r="P8" s="188" t="s">
        <v>286</v>
      </c>
      <c r="Q8" s="188" t="s">
        <v>287</v>
      </c>
      <c r="R8" s="188" t="s">
        <v>288</v>
      </c>
      <c r="S8" s="188" t="s">
        <v>289</v>
      </c>
      <c r="T8" s="188" t="s">
        <v>290</v>
      </c>
      <c r="U8" s="188" t="s">
        <v>291</v>
      </c>
      <c r="V8" s="188" t="s">
        <v>292</v>
      </c>
      <c r="W8" s="188" t="s">
        <v>293</v>
      </c>
      <c r="X8" s="188" t="s">
        <v>294</v>
      </c>
      <c r="Y8" s="188" t="s">
        <v>295</v>
      </c>
      <c r="Z8" s="188" t="s">
        <v>296</v>
      </c>
      <c r="AA8" s="56"/>
    </row>
    <row r="9" spans="1:27" x14ac:dyDescent="0.25">
      <c r="N9" s="678"/>
      <c r="O9" s="193">
        <f>'M1-DGC'!D36</f>
        <v>0</v>
      </c>
      <c r="P9" s="193">
        <f>'M1-DGC'!E36</f>
        <v>692</v>
      </c>
      <c r="Q9" s="193">
        <f>'M1-DGC'!F36</f>
        <v>771</v>
      </c>
      <c r="R9" s="193">
        <f>'M1-DGC'!G36</f>
        <v>0</v>
      </c>
      <c r="S9" s="193">
        <f>'M1-DGC'!H36</f>
        <v>0</v>
      </c>
      <c r="T9" s="193">
        <f>'M1-DGC'!I36</f>
        <v>0</v>
      </c>
      <c r="U9" s="193"/>
      <c r="V9" s="193"/>
      <c r="W9" s="193"/>
      <c r="X9" s="193"/>
      <c r="Y9" s="193"/>
      <c r="Z9" s="193"/>
      <c r="AA9" s="194">
        <f>SUM(O9:Z9)</f>
        <v>1463</v>
      </c>
    </row>
    <row r="10" spans="1:27" x14ac:dyDescent="0.25">
      <c r="N10" s="678"/>
      <c r="O10" s="203">
        <v>0</v>
      </c>
      <c r="P10" s="203">
        <v>0</v>
      </c>
      <c r="Q10" s="203">
        <v>0</v>
      </c>
      <c r="R10" s="203">
        <v>0</v>
      </c>
      <c r="S10" s="203">
        <v>0</v>
      </c>
      <c r="T10" s="203">
        <v>0</v>
      </c>
      <c r="U10" s="195"/>
      <c r="V10" s="195"/>
      <c r="W10" s="195"/>
      <c r="X10" s="195"/>
      <c r="Y10" s="195"/>
      <c r="Z10" s="195"/>
      <c r="AA10" s="196">
        <f>SUM(O10:Z10)</f>
        <v>0</v>
      </c>
    </row>
    <row r="11" spans="1:27" x14ac:dyDescent="0.25">
      <c r="N11" s="678"/>
      <c r="O11" s="204">
        <v>0</v>
      </c>
      <c r="P11" s="204">
        <f>'M3-SCPI'!E36*$V$16/$U$16</f>
        <v>7.1428571428571425E-2</v>
      </c>
      <c r="Q11" s="331">
        <f>'M3-SCPI'!F36*$V$16/$U$16</f>
        <v>2.0000000000000004</v>
      </c>
      <c r="R11" s="204">
        <f>'M3-SCPI'!G36*$V$16/$U$16</f>
        <v>0</v>
      </c>
      <c r="S11" s="204">
        <f>'M3-SCPI'!H36*$V$16/$U$16</f>
        <v>0</v>
      </c>
      <c r="T11" s="204">
        <f>'M3-SCPI'!I36*$V$16/$U$16</f>
        <v>0</v>
      </c>
      <c r="U11" s="195"/>
      <c r="V11" s="195"/>
      <c r="W11" s="195"/>
      <c r="X11" s="195"/>
      <c r="Y11" s="195"/>
      <c r="Z11" s="195"/>
      <c r="AA11" s="196">
        <f>SUM(O11:Z11)</f>
        <v>2.0714285714285721</v>
      </c>
    </row>
    <row r="12" spans="1:27" x14ac:dyDescent="0.25">
      <c r="N12" s="678"/>
      <c r="O12" s="201">
        <f>SUM(O10:O11)</f>
        <v>0</v>
      </c>
      <c r="P12" s="201">
        <f>SUM(P10:P11)</f>
        <v>7.1428571428571425E-2</v>
      </c>
      <c r="Q12" s="201">
        <f t="shared" ref="Q12" si="1">SUM(Q10:Q11)</f>
        <v>2.0000000000000004</v>
      </c>
      <c r="R12" s="201">
        <f t="shared" ref="R12" si="2">SUM(R10:R11)</f>
        <v>0</v>
      </c>
      <c r="S12" s="201">
        <f t="shared" ref="S12" si="3">SUM(S10:S11)</f>
        <v>0</v>
      </c>
      <c r="T12" s="201">
        <f t="shared" ref="T12" si="4">SUM(T10:T11)</f>
        <v>0</v>
      </c>
      <c r="U12" s="201"/>
      <c r="V12" s="201"/>
      <c r="W12" s="201"/>
      <c r="X12" s="201"/>
      <c r="Y12" s="201"/>
      <c r="Z12" s="201"/>
      <c r="AA12" s="202">
        <f>SUM(O12:Z12)</f>
        <v>2.0714285714285721</v>
      </c>
    </row>
    <row r="16" spans="1:27" x14ac:dyDescent="0.25">
      <c r="O16" s="2">
        <v>0</v>
      </c>
      <c r="P16" s="2">
        <v>1.0000000000000002E-2</v>
      </c>
      <c r="Q16" s="2">
        <v>1.5714285714285715E-2</v>
      </c>
      <c r="R16" s="2">
        <v>4.5714285714285721E-2</v>
      </c>
      <c r="S16" s="2">
        <v>0.10285714285714286</v>
      </c>
      <c r="T16" s="2">
        <v>2.5714285714285717E-2</v>
      </c>
      <c r="U16" s="25">
        <f>SUM(O16:T16)</f>
        <v>0.2</v>
      </c>
      <c r="V16" s="25">
        <v>10</v>
      </c>
    </row>
    <row r="18" spans="21:22" x14ac:dyDescent="0.25">
      <c r="U18" s="25">
        <f>SUM(O4:T4)</f>
        <v>10.000000000000002</v>
      </c>
      <c r="V18" s="25" t="s">
        <v>303</v>
      </c>
    </row>
  </sheetData>
  <mergeCells count="2">
    <mergeCell ref="N1:N5"/>
    <mergeCell ref="N8:N1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6"/>
  <sheetViews>
    <sheetView zoomScale="91" workbookViewId="0">
      <selection activeCell="C28" sqref="C28"/>
    </sheetView>
  </sheetViews>
  <sheetFormatPr baseColWidth="10" defaultColWidth="11.42578125" defaultRowHeight="15" x14ac:dyDescent="0.25"/>
  <cols>
    <col min="1" max="1" width="44.140625" style="31" customWidth="1"/>
    <col min="2" max="2" width="61.85546875" style="31" customWidth="1"/>
    <col min="3" max="3" width="61.140625" style="31" customWidth="1"/>
    <col min="4" max="4" width="81" style="31" customWidth="1"/>
    <col min="5" max="5" width="32.85546875" style="53" customWidth="1"/>
    <col min="6" max="6" width="19" style="31" customWidth="1"/>
    <col min="7" max="7" width="29.42578125" style="31" customWidth="1"/>
    <col min="8" max="8" width="36.28515625" style="31" customWidth="1"/>
    <col min="9" max="9" width="40" style="31" customWidth="1"/>
    <col min="10" max="16384" width="11.42578125" style="31"/>
  </cols>
  <sheetData>
    <row r="1" spans="1:9" s="41" customFormat="1" x14ac:dyDescent="0.25">
      <c r="A1" s="40" t="s">
        <v>304</v>
      </c>
      <c r="B1" s="40" t="s">
        <v>305</v>
      </c>
      <c r="C1" s="40" t="s">
        <v>306</v>
      </c>
      <c r="D1" s="40" t="s">
        <v>307</v>
      </c>
      <c r="E1" s="40" t="s">
        <v>308</v>
      </c>
      <c r="F1" s="40" t="s">
        <v>309</v>
      </c>
      <c r="G1" s="40" t="s">
        <v>310</v>
      </c>
      <c r="H1" s="40" t="s">
        <v>229</v>
      </c>
      <c r="I1" s="40" t="s">
        <v>311</v>
      </c>
    </row>
    <row r="2" spans="1:9" s="41" customFormat="1" x14ac:dyDescent="0.25">
      <c r="A2" s="42" t="s">
        <v>312</v>
      </c>
      <c r="B2" s="38" t="s">
        <v>313</v>
      </c>
      <c r="C2" s="42" t="s">
        <v>314</v>
      </c>
      <c r="D2" s="43" t="s">
        <v>315</v>
      </c>
      <c r="E2" s="39" t="s">
        <v>316</v>
      </c>
      <c r="F2" s="44" t="s">
        <v>317</v>
      </c>
      <c r="G2" s="45" t="s">
        <v>318</v>
      </c>
      <c r="H2" s="45" t="s">
        <v>319</v>
      </c>
      <c r="I2" s="44" t="s">
        <v>320</v>
      </c>
    </row>
    <row r="3" spans="1:9" x14ac:dyDescent="0.25">
      <c r="A3" s="42" t="s">
        <v>321</v>
      </c>
      <c r="B3" s="38" t="s">
        <v>322</v>
      </c>
      <c r="C3" s="42" t="s">
        <v>323</v>
      </c>
      <c r="D3" s="46" t="s">
        <v>324</v>
      </c>
      <c r="E3" s="39" t="s">
        <v>325</v>
      </c>
      <c r="F3" s="44" t="s">
        <v>326</v>
      </c>
      <c r="G3" s="45" t="s">
        <v>327</v>
      </c>
      <c r="H3" s="45" t="s">
        <v>238</v>
      </c>
      <c r="I3" s="44" t="s">
        <v>328</v>
      </c>
    </row>
    <row r="4" spans="1:9" x14ac:dyDescent="0.25">
      <c r="A4" s="42" t="s">
        <v>329</v>
      </c>
      <c r="B4" s="38" t="s">
        <v>330</v>
      </c>
      <c r="C4" s="42" t="s">
        <v>331</v>
      </c>
      <c r="D4" s="46" t="s">
        <v>332</v>
      </c>
      <c r="E4" s="39" t="s">
        <v>333</v>
      </c>
      <c r="F4" s="44" t="s">
        <v>334</v>
      </c>
      <c r="G4" s="45" t="s">
        <v>335</v>
      </c>
      <c r="H4" s="45" t="s">
        <v>233</v>
      </c>
      <c r="I4" s="44" t="s">
        <v>336</v>
      </c>
    </row>
    <row r="5" spans="1:9" x14ac:dyDescent="0.25">
      <c r="A5" s="42" t="s">
        <v>337</v>
      </c>
      <c r="B5" s="38" t="s">
        <v>338</v>
      </c>
      <c r="C5" s="42" t="s">
        <v>339</v>
      </c>
      <c r="D5" s="46" t="s">
        <v>340</v>
      </c>
      <c r="E5" s="39" t="s">
        <v>341</v>
      </c>
      <c r="F5" s="44" t="s">
        <v>342</v>
      </c>
      <c r="G5" s="45" t="s">
        <v>343</v>
      </c>
      <c r="H5" s="45" t="s">
        <v>234</v>
      </c>
      <c r="I5" s="44" t="s">
        <v>344</v>
      </c>
    </row>
    <row r="6" spans="1:9" ht="30" x14ac:dyDescent="0.25">
      <c r="A6" s="42" t="s">
        <v>345</v>
      </c>
      <c r="B6" s="38" t="s">
        <v>346</v>
      </c>
      <c r="C6" s="42" t="s">
        <v>347</v>
      </c>
      <c r="D6" s="46" t="s">
        <v>348</v>
      </c>
      <c r="E6" s="39" t="s">
        <v>349</v>
      </c>
      <c r="G6" s="45" t="s">
        <v>350</v>
      </c>
      <c r="H6" s="45" t="s">
        <v>235</v>
      </c>
      <c r="I6" s="44" t="s">
        <v>351</v>
      </c>
    </row>
    <row r="7" spans="1:9" ht="30" x14ac:dyDescent="0.25">
      <c r="B7" s="38" t="s">
        <v>352</v>
      </c>
      <c r="C7" s="42" t="s">
        <v>353</v>
      </c>
      <c r="D7" s="46" t="s">
        <v>354</v>
      </c>
      <c r="E7" s="44" t="s">
        <v>355</v>
      </c>
      <c r="G7" s="39" t="s">
        <v>244</v>
      </c>
      <c r="H7" s="45" t="s">
        <v>236</v>
      </c>
      <c r="I7" s="44" t="s">
        <v>356</v>
      </c>
    </row>
    <row r="8" spans="1:9" ht="30" x14ac:dyDescent="0.25">
      <c r="A8" s="47"/>
      <c r="B8" s="38" t="s">
        <v>357</v>
      </c>
      <c r="C8" s="42" t="s">
        <v>358</v>
      </c>
      <c r="D8" s="46" t="s">
        <v>359</v>
      </c>
      <c r="E8" s="44" t="s">
        <v>360</v>
      </c>
      <c r="I8" s="44" t="s">
        <v>361</v>
      </c>
    </row>
    <row r="9" spans="1:9" ht="32.1" customHeight="1" x14ac:dyDescent="0.25">
      <c r="A9" s="47"/>
      <c r="B9" s="38" t="s">
        <v>362</v>
      </c>
      <c r="C9" s="42" t="s">
        <v>363</v>
      </c>
      <c r="D9" s="46" t="s">
        <v>364</v>
      </c>
      <c r="E9" s="44" t="s">
        <v>365</v>
      </c>
      <c r="I9" s="44" t="s">
        <v>366</v>
      </c>
    </row>
    <row r="10" spans="1:9" x14ac:dyDescent="0.25">
      <c r="A10" s="47"/>
      <c r="B10" s="38" t="s">
        <v>367</v>
      </c>
      <c r="C10" s="42" t="s">
        <v>368</v>
      </c>
      <c r="D10" s="46" t="s">
        <v>369</v>
      </c>
      <c r="E10" s="44" t="s">
        <v>370</v>
      </c>
      <c r="I10" s="44" t="s">
        <v>371</v>
      </c>
    </row>
    <row r="11" spans="1:9" x14ac:dyDescent="0.25">
      <c r="A11" s="47"/>
      <c r="B11" s="38" t="s">
        <v>372</v>
      </c>
      <c r="C11" s="42" t="s">
        <v>373</v>
      </c>
      <c r="D11" s="46" t="s">
        <v>374</v>
      </c>
      <c r="E11" s="44" t="s">
        <v>375</v>
      </c>
      <c r="I11" s="44" t="s">
        <v>376</v>
      </c>
    </row>
    <row r="12" spans="1:9" ht="30" x14ac:dyDescent="0.25">
      <c r="A12" s="47"/>
      <c r="B12" s="38" t="s">
        <v>377</v>
      </c>
      <c r="C12" s="42" t="s">
        <v>378</v>
      </c>
      <c r="D12" s="46" t="s">
        <v>379</v>
      </c>
      <c r="E12" s="44" t="s">
        <v>380</v>
      </c>
      <c r="I12" s="44" t="s">
        <v>381</v>
      </c>
    </row>
    <row r="13" spans="1:9" x14ac:dyDescent="0.25">
      <c r="A13" s="47"/>
      <c r="B13" s="104" t="s">
        <v>382</v>
      </c>
      <c r="D13" s="46" t="s">
        <v>383</v>
      </c>
      <c r="E13" s="44" t="s">
        <v>384</v>
      </c>
      <c r="I13" s="44" t="s">
        <v>385</v>
      </c>
    </row>
    <row r="14" spans="1:9" x14ac:dyDescent="0.25">
      <c r="A14" s="47"/>
      <c r="B14" s="38" t="s">
        <v>386</v>
      </c>
      <c r="C14" s="47"/>
      <c r="D14" s="46" t="s">
        <v>387</v>
      </c>
      <c r="E14" s="44" t="s">
        <v>388</v>
      </c>
    </row>
    <row r="15" spans="1:9" x14ac:dyDescent="0.25">
      <c r="A15" s="47"/>
      <c r="B15" s="38" t="s">
        <v>389</v>
      </c>
      <c r="C15" s="47"/>
      <c r="D15" s="46" t="s">
        <v>390</v>
      </c>
      <c r="E15" s="44" t="s">
        <v>391</v>
      </c>
    </row>
    <row r="16" spans="1:9" x14ac:dyDescent="0.25">
      <c r="A16" s="47"/>
      <c r="B16" s="38" t="s">
        <v>392</v>
      </c>
      <c r="C16" s="47"/>
      <c r="D16" s="46" t="s">
        <v>393</v>
      </c>
      <c r="E16" s="48"/>
    </row>
    <row r="17" spans="1:5" x14ac:dyDescent="0.25">
      <c r="A17" s="47"/>
      <c r="B17" s="38" t="s">
        <v>394</v>
      </c>
      <c r="C17" s="47"/>
      <c r="D17" s="46" t="s">
        <v>395</v>
      </c>
      <c r="E17" s="48"/>
    </row>
    <row r="18" spans="1:5" x14ac:dyDescent="0.25">
      <c r="A18" s="47"/>
      <c r="B18" s="38" t="s">
        <v>396</v>
      </c>
      <c r="C18" s="47"/>
      <c r="D18" s="46" t="s">
        <v>397</v>
      </c>
      <c r="E18" s="48"/>
    </row>
    <row r="19" spans="1:5" x14ac:dyDescent="0.25">
      <c r="A19" s="47"/>
      <c r="B19" s="38" t="s">
        <v>398</v>
      </c>
      <c r="C19" s="47"/>
      <c r="D19" s="46" t="s">
        <v>399</v>
      </c>
      <c r="E19" s="48"/>
    </row>
    <row r="20" spans="1:5" x14ac:dyDescent="0.25">
      <c r="A20" s="47"/>
      <c r="B20" s="38" t="s">
        <v>400</v>
      </c>
      <c r="C20" s="47"/>
      <c r="D20" s="46" t="s">
        <v>401</v>
      </c>
      <c r="E20" s="48"/>
    </row>
    <row r="21" spans="1:5" x14ac:dyDescent="0.25">
      <c r="B21" s="38" t="s">
        <v>402</v>
      </c>
      <c r="D21" s="46" t="s">
        <v>403</v>
      </c>
      <c r="E21" s="48"/>
    </row>
    <row r="22" spans="1:5" x14ac:dyDescent="0.25">
      <c r="B22" s="38" t="s">
        <v>404</v>
      </c>
      <c r="D22" s="46" t="s">
        <v>405</v>
      </c>
      <c r="E22" s="48"/>
    </row>
    <row r="23" spans="1:5" x14ac:dyDescent="0.25">
      <c r="B23" s="38" t="s">
        <v>406</v>
      </c>
      <c r="D23" s="46" t="s">
        <v>407</v>
      </c>
      <c r="E23" s="48"/>
    </row>
    <row r="24" spans="1:5" x14ac:dyDescent="0.25">
      <c r="D24" s="49" t="s">
        <v>408</v>
      </c>
      <c r="E24" s="49" t="s">
        <v>409</v>
      </c>
    </row>
    <row r="25" spans="1:5" x14ac:dyDescent="0.25">
      <c r="D25" s="50" t="s">
        <v>410</v>
      </c>
      <c r="E25" s="44" t="s">
        <v>411</v>
      </c>
    </row>
    <row r="26" spans="1:5" x14ac:dyDescent="0.25">
      <c r="D26" s="50" t="s">
        <v>412</v>
      </c>
      <c r="E26" s="44" t="s">
        <v>413</v>
      </c>
    </row>
    <row r="27" spans="1:5" x14ac:dyDescent="0.25">
      <c r="D27" s="679" t="s">
        <v>414</v>
      </c>
      <c r="E27" s="44" t="s">
        <v>415</v>
      </c>
    </row>
    <row r="28" spans="1:5" x14ac:dyDescent="0.25">
      <c r="D28" s="680"/>
      <c r="E28" s="44" t="s">
        <v>416</v>
      </c>
    </row>
    <row r="29" spans="1:5" x14ac:dyDescent="0.25">
      <c r="D29" s="680"/>
      <c r="E29" s="44" t="s">
        <v>417</v>
      </c>
    </row>
    <row r="30" spans="1:5" x14ac:dyDescent="0.25">
      <c r="D30" s="681"/>
      <c r="E30" s="44" t="s">
        <v>418</v>
      </c>
    </row>
    <row r="31" spans="1:5" x14ac:dyDescent="0.25">
      <c r="D31" s="50" t="s">
        <v>419</v>
      </c>
      <c r="E31" s="44" t="s">
        <v>420</v>
      </c>
    </row>
    <row r="32" spans="1:5" x14ac:dyDescent="0.25">
      <c r="D32" s="50" t="s">
        <v>421</v>
      </c>
      <c r="E32" s="44" t="s">
        <v>422</v>
      </c>
    </row>
    <row r="33" spans="4:5" x14ac:dyDescent="0.25">
      <c r="D33" s="50" t="s">
        <v>423</v>
      </c>
      <c r="E33" s="44" t="s">
        <v>424</v>
      </c>
    </row>
    <row r="34" spans="4:5" x14ac:dyDescent="0.25">
      <c r="D34" s="50" t="s">
        <v>425</v>
      </c>
      <c r="E34" s="44" t="s">
        <v>426</v>
      </c>
    </row>
    <row r="35" spans="4:5" x14ac:dyDescent="0.25">
      <c r="D35" s="50" t="s">
        <v>427</v>
      </c>
      <c r="E35" s="44" t="s">
        <v>428</v>
      </c>
    </row>
    <row r="36" spans="4:5" x14ac:dyDescent="0.25">
      <c r="D36" s="50" t="s">
        <v>429</v>
      </c>
      <c r="E36" s="44" t="s">
        <v>430</v>
      </c>
    </row>
    <row r="37" spans="4:5" x14ac:dyDescent="0.25">
      <c r="D37" s="50" t="s">
        <v>431</v>
      </c>
      <c r="E37" s="44" t="s">
        <v>432</v>
      </c>
    </row>
    <row r="38" spans="4:5" x14ac:dyDescent="0.25">
      <c r="D38" s="50" t="s">
        <v>433</v>
      </c>
      <c r="E38" s="44" t="s">
        <v>434</v>
      </c>
    </row>
    <row r="39" spans="4:5" x14ac:dyDescent="0.25">
      <c r="D39" s="51" t="s">
        <v>435</v>
      </c>
      <c r="E39" s="44" t="s">
        <v>436</v>
      </c>
    </row>
    <row r="40" spans="4:5" x14ac:dyDescent="0.25">
      <c r="D40" s="51" t="s">
        <v>437</v>
      </c>
      <c r="E40" s="44" t="s">
        <v>438</v>
      </c>
    </row>
    <row r="41" spans="4:5" x14ac:dyDescent="0.25">
      <c r="D41" s="50" t="s">
        <v>439</v>
      </c>
      <c r="E41" s="44" t="s">
        <v>440</v>
      </c>
    </row>
    <row r="42" spans="4:5" x14ac:dyDescent="0.25">
      <c r="D42" s="50" t="s">
        <v>441</v>
      </c>
      <c r="E42" s="44" t="s">
        <v>442</v>
      </c>
    </row>
    <row r="43" spans="4:5" x14ac:dyDescent="0.25">
      <c r="D43" s="51" t="s">
        <v>443</v>
      </c>
      <c r="E43" s="44" t="s">
        <v>444</v>
      </c>
    </row>
    <row r="44" spans="4:5" x14ac:dyDescent="0.25">
      <c r="D44" s="52" t="s">
        <v>445</v>
      </c>
      <c r="E44" s="44" t="s">
        <v>446</v>
      </c>
    </row>
    <row r="45" spans="4:5" x14ac:dyDescent="0.25">
      <c r="D45" s="46" t="s">
        <v>447</v>
      </c>
      <c r="E45" s="44" t="s">
        <v>448</v>
      </c>
    </row>
    <row r="46" spans="4:5" x14ac:dyDescent="0.25">
      <c r="D46" s="46" t="s">
        <v>449</v>
      </c>
      <c r="E46" s="44" t="s">
        <v>450</v>
      </c>
    </row>
    <row r="47" spans="4:5" x14ac:dyDescent="0.25">
      <c r="D47" s="46" t="s">
        <v>451</v>
      </c>
      <c r="E47" s="44" t="s">
        <v>452</v>
      </c>
    </row>
    <row r="48" spans="4:5" x14ac:dyDescent="0.25">
      <c r="D48" s="46" t="s">
        <v>453</v>
      </c>
      <c r="E48" s="44" t="s">
        <v>454</v>
      </c>
    </row>
    <row r="49" spans="4:4" x14ac:dyDescent="0.25">
      <c r="D49" s="49" t="s">
        <v>455</v>
      </c>
    </row>
    <row r="50" spans="4:4" x14ac:dyDescent="0.25">
      <c r="D50" s="46" t="s">
        <v>456</v>
      </c>
    </row>
    <row r="51" spans="4:4" x14ac:dyDescent="0.25">
      <c r="D51" s="46" t="s">
        <v>457</v>
      </c>
    </row>
    <row r="52" spans="4:4" x14ac:dyDescent="0.25">
      <c r="D52" s="49" t="s">
        <v>458</v>
      </c>
    </row>
    <row r="53" spans="4:4" x14ac:dyDescent="0.25">
      <c r="D53" s="52" t="s">
        <v>459</v>
      </c>
    </row>
    <row r="54" spans="4:4" x14ac:dyDescent="0.25">
      <c r="D54" s="52" t="s">
        <v>460</v>
      </c>
    </row>
    <row r="55" spans="4:4" x14ac:dyDescent="0.25">
      <c r="D55" s="52" t="s">
        <v>461</v>
      </c>
    </row>
    <row r="56" spans="4:4" x14ac:dyDescent="0.25">
      <c r="D56" s="52" t="s">
        <v>462</v>
      </c>
    </row>
  </sheetData>
  <mergeCells count="1">
    <mergeCell ref="D27:D30"/>
  </mergeCells>
  <pageMargins left="0.7" right="0.7" top="0.75" bottom="0.75" header="0.3" footer="0.3"/>
  <pageSetup scale="2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f5e60779-6af5-4dde-a1c8-ebb5582c629e" xsi:nil="true"/>
    <lcf76f155ced4ddcb4097134ff3c332f xmlns="bfb5676e-0d71-42df-8fc5-13002709b90b">
      <Terms xmlns="http://schemas.microsoft.com/office/infopath/2007/PartnerControls"/>
    </lcf76f155ced4ddcb4097134ff3c332f>
    <SharedWithUsers xmlns="f5e60779-6af5-4dde-a1c8-ebb5582c629e">
      <UserInfo>
        <DisplayName>Clara Rocio Rios Virguez</DisplayName>
        <AccountId>140</AccountId>
        <AccountType/>
      </UserInfo>
      <UserInfo>
        <DisplayName>Yenny Andrea Barrera Bernal</DisplayName>
        <AccountId>841</AccountId>
        <AccountType/>
      </UserInfo>
      <UserInfo>
        <DisplayName>Rocio Durán Mahecha</DisplayName>
        <AccountId>21</AccountId>
        <AccountType/>
      </UserInfo>
      <UserInfo>
        <DisplayName>Ángela Adriana Ávila Ospina</DisplayName>
        <AccountId>9</AccountId>
        <AccountType/>
      </UserInfo>
      <UserInfo>
        <DisplayName>Lesly Paola Nino Palencia</DisplayName>
        <AccountId>509</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D341F55659C9A4985F05E4B957308E7" ma:contentTypeVersion="18" ma:contentTypeDescription="Crear nuevo documento." ma:contentTypeScope="" ma:versionID="19f09a357c6aa4575519426b6e1b12f5">
  <xsd:schema xmlns:xsd="http://www.w3.org/2001/XMLSchema" xmlns:xs="http://www.w3.org/2001/XMLSchema" xmlns:p="http://schemas.microsoft.com/office/2006/metadata/properties" xmlns:ns2="bfb5676e-0d71-42df-8fc5-13002709b90b" xmlns:ns3="f5e60779-6af5-4dde-a1c8-ebb5582c629e" targetNamespace="http://schemas.microsoft.com/office/2006/metadata/properties" ma:root="true" ma:fieldsID="ff187832e29258bde48f2b50cdaf9b0f" ns2:_="" ns3:_="">
    <xsd:import namespace="bfb5676e-0d71-42df-8fc5-13002709b90b"/>
    <xsd:import namespace="f5e60779-6af5-4dde-a1c8-ebb5582c629e"/>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MediaServiceAutoKeyPoints" minOccurs="0"/>
                <xsd:element ref="ns2:MediaServiceKeyPoints" minOccurs="0"/>
                <xsd:element ref="ns2:MediaServiceLocation" minOccurs="0"/>
                <xsd:element ref="ns2:lcf76f155ced4ddcb4097134ff3c332f" minOccurs="0"/>
                <xsd:element ref="ns3: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b5676e-0d71-42df-8fc5-13002709b9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0502971d-3a7e-42d3-b9b5-ba916876657b"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5e60779-6af5-4dde-a1c8-ebb5582c629e" elementFormDefault="qualified">
    <xsd:import namespace="http://schemas.microsoft.com/office/2006/documentManagement/types"/>
    <xsd:import namespace="http://schemas.microsoft.com/office/infopath/2007/PartnerControls"/>
    <xsd:element name="SharedWithUsers" ma:index="13"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6691ca9c-6b0b-4471-b295-8a95b19cc813}" ma:internalName="TaxCatchAll" ma:showField="CatchAllData" ma:web="f5e60779-6af5-4dde-a1c8-ebb5582c629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6725F5B-FF5C-430D-AB20-F37D6003DD67}">
  <ds:schemaRefs>
    <ds:schemaRef ds:uri="http://schemas.microsoft.com/sharepoint/v3/contenttype/forms"/>
  </ds:schemaRefs>
</ds:datastoreItem>
</file>

<file path=customXml/itemProps2.xml><?xml version="1.0" encoding="utf-8"?>
<ds:datastoreItem xmlns:ds="http://schemas.openxmlformats.org/officeDocument/2006/customXml" ds:itemID="{202E8B72-858C-4889-8960-E361352B4DBB}">
  <ds:schemaRefs>
    <ds:schemaRef ds:uri="http://www.w3.org/XML/1998/namespace"/>
    <ds:schemaRef ds:uri="http://schemas.openxmlformats.org/package/2006/metadata/core-properties"/>
    <ds:schemaRef ds:uri="http://purl.org/dc/dcmitype/"/>
    <ds:schemaRef ds:uri="http://purl.org/dc/elements/1.1/"/>
    <ds:schemaRef ds:uri="bfb5676e-0d71-42df-8fc5-13002709b90b"/>
    <ds:schemaRef ds:uri="http://schemas.microsoft.com/office/infopath/2007/PartnerControls"/>
    <ds:schemaRef ds:uri="http://schemas.microsoft.com/office/2006/documentManagement/types"/>
    <ds:schemaRef ds:uri="f5e60779-6af5-4dde-a1c8-ebb5582c629e"/>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143BECFD-8FD4-41C4-9DE9-CB28A27FE7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b5676e-0d71-42df-8fc5-13002709b90b"/>
    <ds:schemaRef ds:uri="f5e60779-6af5-4dde-a1c8-ebb5582c62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M1-DGC</vt:lpstr>
      <vt:lpstr>M3-SCPI</vt:lpstr>
      <vt:lpstr>Indicadores.PA</vt:lpstr>
      <vt:lpstr>Hoja1</vt:lpstr>
      <vt:lpstr>Territorialización PA</vt:lpstr>
      <vt:lpstr>Control de Cambios</vt:lpstr>
      <vt:lpstr>Avance.PDD</vt:lpstr>
      <vt:lpstr>LISTAS</vt:lpstr>
      <vt:lpstr>Indicadores.PA!Área_de_impresión</vt:lpstr>
      <vt:lpstr>'M1-DGC'!Área_de_impresión</vt:lpstr>
      <vt:lpstr>'M3-SCPI'!Área_de_impresión</vt:lpstr>
      <vt:lpstr>'Territorialización PA'!Área_de_impresión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Clara Rocio Rios Virguez</cp:lastModifiedBy>
  <cp:revision/>
  <cp:lastPrinted>2024-04-05T20:08:36Z</cp:lastPrinted>
  <dcterms:created xsi:type="dcterms:W3CDTF">2011-04-26T22:16:52Z</dcterms:created>
  <dcterms:modified xsi:type="dcterms:W3CDTF">2024-04-11T20:54:30Z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0x010100ED341F55659C9A4985F05E4B957308E7</vt:lpwstr>
  </property>
  <property fmtid="{D5CDD505-2E9C-101B-9397-08002B2CF9AE}" pid="3" name="MediaServiceImageTags">
    <vt:lpwstr/>
  </property>
</Properties>
</file>