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8800" windowHeight="16305" tabRatio="674" activeTab="4"/>
  </bookViews>
  <sheets>
    <sheet name="Meta 1" sheetId="1" r:id="rId1"/>
    <sheet name="Meta 2" sheetId="2" r:id="rId2"/>
    <sheet name="Meta 3" sheetId="3" r:id="rId3"/>
    <sheet name="Meta 4" sheetId="4" r:id="rId4"/>
    <sheet name="Metas PDD" sheetId="5" r:id="rId5"/>
    <sheet name="Hoja2" sheetId="6" state="hidden" r:id="rId6"/>
    <sheet name="Ponderación " sheetId="7" state="hidden" r:id="rId7"/>
    <sheet name="Hoja13" sheetId="8" state="hidden" r:id="rId8"/>
    <sheet name="Hoja1" sheetId="9" state="hidden" r:id="rId9"/>
  </sheets>
  <definedNames>
    <definedName name="_xlnm.Print_Area" localSheetId="0">'Meta 1'!$A$1:$AB$47</definedName>
    <definedName name="_xlnm.Print_Area" localSheetId="1">'Meta 2'!$A$1:$AB$39</definedName>
    <definedName name="_xlnm.Print_Area" localSheetId="2">'Meta 3'!$A$1:$AB$44</definedName>
    <definedName name="_xlnm.Print_Area" localSheetId="3">'Meta 4'!$A$1:$AB$45</definedName>
    <definedName name="_xlnm.Print_Area" localSheetId="4">'Metas PDD'!$A$1:$S$10</definedName>
  </definedNames>
  <calcPr fullCalcOnLoad="1"/>
</workbook>
</file>

<file path=xl/comments1.xml><?xml version="1.0" encoding="utf-8"?>
<comments xmlns="http://schemas.openxmlformats.org/spreadsheetml/2006/main">
  <authors>
    <author>ANDREA PAOLA BELLO VARGAS</author>
  </authors>
  <commentList>
    <comment ref="Q27"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5" authorId="0">
      <text>
        <r>
          <rPr>
            <sz val="9"/>
            <color indexed="8"/>
            <rFont val="Tahoma"/>
            <family val="2"/>
          </rPr>
          <t xml:space="preserve">Espacio para definir producto en relación con la actividad y la meta. </t>
        </r>
      </text>
    </comment>
    <comment ref="Q31"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List>
</comments>
</file>

<file path=xl/comments2.xml><?xml version="1.0" encoding="utf-8"?>
<comments xmlns="http://schemas.openxmlformats.org/spreadsheetml/2006/main">
  <authors>
    <author>ANDREA PAOLA BELLO VARGAS</author>
  </authors>
  <commentList>
    <comment ref="Q28"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text>
        <r>
          <rPr>
            <sz val="9"/>
            <color indexed="8"/>
            <rFont val="Tahoma"/>
            <family val="2"/>
          </rPr>
          <t xml:space="preserve">Espacio para definir producto en relación con la actividad y la meta. </t>
        </r>
      </text>
    </comment>
  </commentList>
</comments>
</file>

<file path=xl/comments3.xml><?xml version="1.0" encoding="utf-8"?>
<comments xmlns="http://schemas.openxmlformats.org/spreadsheetml/2006/main">
  <authors>
    <author>ANDREA PAOLA BELLO VARGAS</author>
  </authors>
  <commentList>
    <comment ref="Q28"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text>
        <r>
          <rPr>
            <sz val="9"/>
            <color indexed="8"/>
            <rFont val="Tahoma"/>
            <family val="2"/>
          </rPr>
          <t xml:space="preserve">Espacio para definir producto en relación con la actividad y la meta. </t>
        </r>
      </text>
    </comment>
    <comment ref="A39" authorId="0">
      <text>
        <r>
          <rPr>
            <sz val="9"/>
            <color indexed="8"/>
            <rFont val="Tahoma"/>
            <family val="2"/>
          </rPr>
          <t xml:space="preserve">Espacio para definir producto en relación con la actividad y la meta. </t>
        </r>
      </text>
    </comment>
    <comment ref="A42" authorId="0">
      <text>
        <r>
          <rPr>
            <sz val="9"/>
            <color indexed="8"/>
            <rFont val="Tahoma"/>
            <family val="2"/>
          </rPr>
          <t xml:space="preserve">Espacio para definir producto en relación con la actividad y la meta. </t>
        </r>
      </text>
    </comment>
  </commentList>
</comments>
</file>

<file path=xl/comments4.xml><?xml version="1.0" encoding="utf-8"?>
<comments xmlns="http://schemas.openxmlformats.org/spreadsheetml/2006/main">
  <authors>
    <author>ANDREA PAOLA BELLO VARGAS</author>
    <author>Usuario de Windows</author>
  </authors>
  <commentList>
    <comment ref="Q28"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text>
        <r>
          <rPr>
            <sz val="9"/>
            <color indexed="8"/>
            <rFont val="Tahoma"/>
            <family val="2"/>
          </rPr>
          <t xml:space="preserve">Espacio para definir producto en relación con la actividad y la meta. </t>
        </r>
      </text>
    </comment>
    <comment ref="A34" authorId="1">
      <text>
        <r>
          <rPr>
            <b/>
            <sz val="9"/>
            <color indexed="8"/>
            <rFont val="Tahoma"/>
            <family val="2"/>
          </rPr>
          <t xml:space="preserve">¿Cuál es el soporte de esta actividad?
</t>
        </r>
        <r>
          <rPr>
            <b/>
            <sz val="9"/>
            <color indexed="8"/>
            <rFont val="Tahoma"/>
            <family val="2"/>
          </rPr>
          <t xml:space="preserve">Un "plan de estudios" o es un documento de diseño por cada estudio?
</t>
        </r>
        <r>
          <rPr>
            <b/>
            <sz val="9"/>
            <color indexed="8"/>
            <rFont val="Tahoma"/>
            <family val="2"/>
          </rPr>
          <t xml:space="preserve">
</t>
        </r>
      </text>
    </comment>
    <comment ref="A39" authorId="1">
      <text>
        <r>
          <rPr>
            <b/>
            <sz val="9"/>
            <color indexed="8"/>
            <rFont val="Tahoma"/>
            <family val="2"/>
          </rPr>
          <t>Este espacio es igual al de la actividad 11. Debería ser:</t>
        </r>
        <r>
          <rPr>
            <sz val="9"/>
            <color indexed="8"/>
            <rFont val="Tahoma"/>
            <family val="2"/>
          </rPr>
          <t xml:space="preserve">
</t>
        </r>
        <r>
          <rPr>
            <sz val="9"/>
            <color indexed="8"/>
            <rFont val="Tahoma"/>
            <family val="2"/>
          </rPr>
          <t xml:space="preserve">Documento (1) que da cuenta de la elaboración
</t>
        </r>
        <r>
          <rPr>
            <sz val="9"/>
            <color indexed="8"/>
            <rFont val="Tahoma"/>
            <family val="2"/>
          </rPr>
          <t xml:space="preserve"> del estudio y/o investigación</t>
        </r>
      </text>
    </comment>
  </commentList>
</comments>
</file>

<file path=xl/comments5.xml><?xml version="1.0" encoding="utf-8"?>
<comments xmlns="http://schemas.openxmlformats.org/spreadsheetml/2006/main">
  <authors>
    <author>Microsoft Office User</author>
    <author>pc</author>
  </authors>
  <commentList>
    <comment ref="A7" authorId="0">
      <text>
        <r>
          <rPr>
            <b/>
            <sz val="10"/>
            <color indexed="8"/>
            <rFont val="Tahoma"/>
            <family val="2"/>
          </rPr>
          <t>Microsoft Office User:</t>
        </r>
        <r>
          <rPr>
            <sz val="10"/>
            <color indexed="8"/>
            <rFont val="Tahoma"/>
            <family val="2"/>
          </rPr>
          <t xml:space="preserve">
</t>
        </r>
        <r>
          <rPr>
            <sz val="10"/>
            <color indexed="8"/>
            <rFont val="Tahoma"/>
            <family val="2"/>
          </rPr>
          <t xml:space="preserve">Esta información corresponde a la estructura del PDD y al tipo de meta al cual se le va a hacer seguimiento:
</t>
        </r>
        <r>
          <rPr>
            <sz val="10"/>
            <color indexed="8"/>
            <rFont val="Tahoma"/>
            <family val="2"/>
          </rPr>
          <t xml:space="preserve">1. Meta sectorial
</t>
        </r>
        <r>
          <rPr>
            <sz val="10"/>
            <color indexed="8"/>
            <rFont val="Tahoma"/>
            <family val="2"/>
          </rPr>
          <t xml:space="preserve">2. Meta trazadora
</t>
        </r>
        <r>
          <rPr>
            <sz val="10"/>
            <color indexed="8"/>
            <rFont val="Tahoma"/>
            <family val="2"/>
          </rPr>
          <t xml:space="preserve">3. Metas estratégicas </t>
        </r>
      </text>
    </comment>
    <comment ref="L7"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t>
        </r>
      </text>
    </comment>
    <comment ref="P9" authorId="1">
      <text>
        <r>
          <rPr>
            <b/>
            <sz val="9"/>
            <color indexed="8"/>
            <rFont val="Tahoma"/>
            <family val="2"/>
          </rPr>
          <t>pc:</t>
        </r>
        <r>
          <rPr>
            <sz val="9"/>
            <color indexed="8"/>
            <rFont val="Tahoma"/>
            <family val="2"/>
          </rPr>
          <t xml:space="preserve">
</t>
        </r>
        <r>
          <rPr>
            <sz val="9"/>
            <color indexed="8"/>
            <rFont val="Tahoma"/>
            <family val="2"/>
          </rPr>
          <t xml:space="preserve">Estimada Paola Bello.
</t>
        </r>
        <r>
          <rPr>
            <sz val="9"/>
            <color indexed="8"/>
            <rFont val="Tahoma"/>
            <family val="2"/>
          </rPr>
          <t>No incluyo avance, la verdad no tengo claro de donde lo saco.</t>
        </r>
      </text>
    </comment>
  </commentList>
</comments>
</file>

<file path=xl/comments7.xml><?xml version="1.0" encoding="utf-8"?>
<comments xmlns="http://schemas.openxmlformats.org/spreadsheetml/2006/main">
  <authors>
    <author>pc</author>
  </authors>
  <commentList>
    <comment ref="A11" authorId="0">
      <text>
        <r>
          <rPr>
            <b/>
            <sz val="9"/>
            <color indexed="8"/>
            <rFont val="Tahoma"/>
            <family val="2"/>
          </rPr>
          <t>pc:</t>
        </r>
        <r>
          <rPr>
            <sz val="9"/>
            <color indexed="8"/>
            <rFont val="Tahoma"/>
            <family val="2"/>
          </rPr>
          <t xml:space="preserve">
</t>
        </r>
        <r>
          <rPr>
            <sz val="9"/>
            <color indexed="8"/>
            <rFont val="Tahoma"/>
            <family val="2"/>
          </rPr>
          <t xml:space="preserve">Se plantea por porcentaje de avance
</t>
        </r>
        <r>
          <rPr>
            <sz val="9"/>
            <color indexed="8"/>
            <rFont val="Tahoma"/>
            <family val="2"/>
          </rPr>
          <t xml:space="preserve">año 1 = 10%
</t>
        </r>
        <r>
          <rPr>
            <sz val="9"/>
            <color indexed="8"/>
            <rFont val="Tahoma"/>
            <family val="2"/>
          </rPr>
          <t xml:space="preserve">año 2 = 25%
</t>
        </r>
        <r>
          <rPr>
            <sz val="9"/>
            <color indexed="8"/>
            <rFont val="Tahoma"/>
            <family val="2"/>
          </rPr>
          <t xml:space="preserve">año 3 = 25%
</t>
        </r>
        <r>
          <rPr>
            <sz val="9"/>
            <color indexed="8"/>
            <rFont val="Tahoma"/>
            <family val="2"/>
          </rPr>
          <t xml:space="preserve">año 4 = 25%
</t>
        </r>
        <r>
          <rPr>
            <sz val="9"/>
            <color indexed="8"/>
            <rFont val="Tahoma"/>
            <family val="2"/>
          </rPr>
          <t>año 5 = 15%</t>
        </r>
      </text>
    </comment>
    <comment ref="A13" authorId="0">
      <text>
        <r>
          <rPr>
            <b/>
            <sz val="9"/>
            <color indexed="8"/>
            <rFont val="Tahoma"/>
            <family val="2"/>
          </rPr>
          <t>pc:</t>
        </r>
        <r>
          <rPr>
            <sz val="9"/>
            <color indexed="8"/>
            <rFont val="Tahoma"/>
            <family val="2"/>
          </rPr>
          <t xml:space="preserve">
</t>
        </r>
        <r>
          <rPr>
            <sz val="9"/>
            <color indexed="8"/>
            <rFont val="Tahoma"/>
            <family val="2"/>
          </rPr>
          <t xml:space="preserve">Se planea por porcentaje en el diseño y luego se mantiene
</t>
        </r>
        <r>
          <rPr>
            <sz val="9"/>
            <color indexed="8"/>
            <rFont val="Tahoma"/>
            <family val="2"/>
          </rPr>
          <t xml:space="preserve">año 1 = 10%
</t>
        </r>
        <r>
          <rPr>
            <sz val="9"/>
            <color indexed="8"/>
            <rFont val="Tahoma"/>
            <family val="2"/>
          </rPr>
          <t xml:space="preserve">año 2 = 30%
</t>
        </r>
        <r>
          <rPr>
            <sz val="9"/>
            <color indexed="8"/>
            <rFont val="Tahoma"/>
            <family val="2"/>
          </rPr>
          <t xml:space="preserve">año 3 = 60%
</t>
        </r>
        <r>
          <rPr>
            <sz val="9"/>
            <color indexed="8"/>
            <rFont val="Tahoma"/>
            <family val="2"/>
          </rPr>
          <t>Se mantiene una línea base en el año 4 y 5</t>
        </r>
      </text>
    </comment>
  </commentList>
</comments>
</file>

<file path=xl/sharedStrings.xml><?xml version="1.0" encoding="utf-8"?>
<sst xmlns="http://schemas.openxmlformats.org/spreadsheetml/2006/main" count="581" uniqueCount="217">
  <si>
    <t>NOMBRE DEL PROYECTO</t>
  </si>
  <si>
    <t>TRIMESTRE REPORTADO</t>
  </si>
  <si>
    <t>EJECUCIÓN PRESUPUESTAL DEL PROYECTO</t>
  </si>
  <si>
    <t>RESERVAS VIGENCIA ANTERIOR</t>
  </si>
  <si>
    <t>PRESUPUESTO ASIGNADO EN LA VIGENCIA ACTUAL</t>
  </si>
  <si>
    <t>Recursos Programados</t>
  </si>
  <si>
    <t>Recursos Ejecutados</t>
  </si>
  <si>
    <t>DESCRIPCIÓN DE LA META</t>
  </si>
  <si>
    <t>PROG.</t>
  </si>
  <si>
    <t>AVANCE TRIMESTRE</t>
  </si>
  <si>
    <t>TOTAL</t>
  </si>
  <si>
    <t>Programación</t>
  </si>
  <si>
    <t>Ejecución</t>
  </si>
  <si>
    <t>DESCRIPCIÓN DE LA ACTIVIDAD</t>
  </si>
  <si>
    <t>CRONOGRAMA %</t>
  </si>
  <si>
    <t>CRITERIOS DE SEGUIMIENTO</t>
  </si>
  <si>
    <t xml:space="preserve">VoBo. </t>
  </si>
  <si>
    <t>REVISIÓN OFICINA ASESORA DE PLANEACIÓN</t>
  </si>
  <si>
    <t>MAGNITUD META VIGENCIA ACTUAL</t>
  </si>
  <si>
    <t>PONDERACIÓN META (%)</t>
  </si>
  <si>
    <t>SECRETARÍA DISTRITAL DE LA MUJER</t>
  </si>
  <si>
    <t xml:space="preserve">DIRECCIONAMIENTO ESTRATEGICO </t>
  </si>
  <si>
    <t>Código: DE-FO-05</t>
  </si>
  <si>
    <t>ABR-JUN</t>
  </si>
  <si>
    <t>JUL-SEP</t>
  </si>
  <si>
    <t>OCT-DIC</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</si>
  <si>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</si>
  <si>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</si>
  <si>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</si>
  <si>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</si>
  <si>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</si>
  <si>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</si>
  <si>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</si>
  <si>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</si>
  <si>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</si>
  <si>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</si>
  <si>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</si>
  <si>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</si>
  <si>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</si>
  <si>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</si>
  <si>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</si>
  <si>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</si>
  <si>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</si>
  <si>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ENE</t>
  </si>
  <si>
    <t>FEB</t>
  </si>
  <si>
    <t>MAR</t>
  </si>
  <si>
    <t>ABR</t>
  </si>
  <si>
    <t>MAY</t>
  </si>
  <si>
    <t>JUN</t>
  </si>
  <si>
    <t>JUL</t>
  </si>
  <si>
    <t>AGO</t>
  </si>
  <si>
    <t>SEP</t>
  </si>
  <si>
    <t>OCT</t>
  </si>
  <si>
    <t>NOV</t>
  </si>
  <si>
    <t>DIC</t>
  </si>
  <si>
    <t xml:space="preserve">AVANCE DE META </t>
  </si>
  <si>
    <t>ENE-MAR</t>
  </si>
  <si>
    <t>PONDERACIÓN VERTICAL (Porcentual)</t>
  </si>
  <si>
    <t>PONDERACIÓN META</t>
  </si>
  <si>
    <t>ACUMULADO</t>
  </si>
  <si>
    <t>FORMULACIÓN Y SEGUIMIENTO PLANES DE ACCIÓN DE PROYECTOS</t>
  </si>
  <si>
    <t>ELABORÓ</t>
  </si>
  <si>
    <t>APROBÓ</t>
  </si>
  <si>
    <t>Firma:</t>
  </si>
  <si>
    <t>TIPO DE REPORTE</t>
  </si>
  <si>
    <t>ACTUALIZACION</t>
  </si>
  <si>
    <t>SEGUIMIENTO</t>
  </si>
  <si>
    <t>FORMULACION</t>
  </si>
  <si>
    <t>FECHA DE REPORTE</t>
  </si>
  <si>
    <t>PROGRAMA</t>
  </si>
  <si>
    <t>LOGRO</t>
  </si>
  <si>
    <t>Cargo: Gerenta de Proyecto</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</si>
  <si>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</si>
  <si>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</si>
  <si>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</si>
  <si>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</si>
  <si>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</si>
  <si>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</si>
  <si>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</si>
  <si>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</si>
  <si>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</si>
  <si>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</si>
  <si>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</si>
  <si>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 Operar (1) un Sistema de Información sobre los derechos de las mujeres, con datos  proveniente de diferentes fuentes de información internas y externas
</t>
  </si>
  <si>
    <t>5 - Construir Bogotá - Región con gobierno abierto, transparente y ciudadanía consciente</t>
  </si>
  <si>
    <t>53 - Información para la toma de desiciones</t>
  </si>
  <si>
    <t>X</t>
  </si>
  <si>
    <t>Formular e Implementar una (1) estrategia metodológica que permita incluir la perspectiva de género y diferencial en la captura de la información</t>
  </si>
  <si>
    <t xml:space="preserve">Formular e Implementar una (1) estrategia metodológica que permita incluir la perspectiva de género y diferencial en la captura de la información
</t>
  </si>
  <si>
    <t xml:space="preserve">Diseñar y producir una (1) línea base de la política púbica de las Mujeres y Equidad de Género
</t>
  </si>
  <si>
    <t>Meta 1</t>
  </si>
  <si>
    <t xml:space="preserve">
Operar (1) un Sistema de Información que articule información proveniente de diferentes sectores distritales y produzca información propia.
</t>
  </si>
  <si>
    <t>Meta 2</t>
  </si>
  <si>
    <t>Meta 3</t>
  </si>
  <si>
    <t>Meta 4</t>
  </si>
  <si>
    <t xml:space="preserve">Formular e Implementar una (1) estrategia metodológica que permita incluir la perspectiva de género y diferencial en la captura de la información </t>
  </si>
  <si>
    <t>Diseñar y producir una (1) línea base de la política púbica de las Mujeres y Equidad de Género que permita reconocer la situación, condición y posición de las mujeres en Bogotá.</t>
  </si>
  <si>
    <t xml:space="preserve">Producir y divulgar (14) estudios y/o investigaciones con base en el OMEG que permitan la incorporación de datos cuantitativos y cualitativos sobre los derechos de las mujeres </t>
  </si>
  <si>
    <t xml:space="preserve">7668 - Levantamiento  y análisis de información para la garantía de derechos de las mujeres en  Bogotá
</t>
  </si>
  <si>
    <t>N/A</t>
  </si>
  <si>
    <t>29. Posicionar globalmente a Bogotá como territorio inteligente (Smart City)</t>
  </si>
  <si>
    <t xml:space="preserve">REPORTE METAS PLAN DE DESARROLLO ASOCIADAS AL PROYECTO DE INVERSIÓN </t>
  </si>
  <si>
    <t>INFORMACIÓN GENERAL</t>
  </si>
  <si>
    <t xml:space="preserve">SEGUIMIENTO </t>
  </si>
  <si>
    <t>COD. META</t>
  </si>
  <si>
    <t>INDICADOR</t>
  </si>
  <si>
    <t xml:space="preserve">TIPO DE ANUALIZACIÓN </t>
  </si>
  <si>
    <t xml:space="preserve">MAGNITUD CUATRIENIO </t>
  </si>
  <si>
    <t>DESCRIPCIÓN DE LA MEDICIÓN DE LA META</t>
  </si>
  <si>
    <t xml:space="preserve">AVANCE META </t>
  </si>
  <si>
    <t>JUL-SEPT</t>
  </si>
  <si>
    <t>MAGNITUD FÍSICA</t>
  </si>
  <si>
    <t>AVANCE %</t>
  </si>
  <si>
    <t xml:space="preserve">Constante </t>
  </si>
  <si>
    <t xml:space="preserve">Porcentaje de avance en la creación y fortalecimiento de infraestructura tecnológica del OMEG para la articulación con los sectores distritales
</t>
  </si>
  <si>
    <t>Creciente</t>
  </si>
  <si>
    <t xml:space="preserve">Programación </t>
  </si>
  <si>
    <t>Suma</t>
  </si>
  <si>
    <t>Crear y fortalecer la infraestructura tecnológica del Observatorio de Mujer y Equidad de Género que permita la articulación con los sectores distritales pertinentes</t>
  </si>
  <si>
    <t>Diseñar e implementar investigaciones para diagnosticar y divulgar la situación de los derechos de las mujeres y transversalizar el enfoque de género y diferencial</t>
  </si>
  <si>
    <t>Investigaciones realizadas</t>
  </si>
  <si>
    <t>No. De la Meta</t>
  </si>
  <si>
    <t>Tipo de anualización</t>
  </si>
  <si>
    <t>Total</t>
  </si>
  <si>
    <t>Presupuesto</t>
  </si>
  <si>
    <t xml:space="preserve"> Creciente</t>
  </si>
  <si>
    <t>Componente del gasto</t>
  </si>
  <si>
    <t>Personal contratado para apoyar las actividades propias de los proyectos de inversión de la entidad</t>
  </si>
  <si>
    <t>Otros Gastos Operativos</t>
  </si>
  <si>
    <t>Adquisición de hardware y/o software</t>
  </si>
  <si>
    <t>1. Operar 1 Sistema de Información sobre los derechos de las mujeres,  con datos provenientes de diferentes fuentes de información internas y externas</t>
  </si>
  <si>
    <t>2. Formular e implementar una 1 estrategia metodológica que permita incluir la perspectiva de género y diferencial en la captura de la información</t>
  </si>
  <si>
    <t>3. Diseñar y producir 1 línea base de la política púbica de las Mujeres y Equidad de Género</t>
  </si>
  <si>
    <t>4. Producir y divulgar 14 estudios y/o investigaciones sobre los derechos de las mujeres con fuente de información OMEG</t>
  </si>
  <si>
    <t>Diseñar y producir una (1) línea base de la política pública de las Mujeres y Equidad de Género</t>
  </si>
  <si>
    <t>Disponibilidad de información haciendo uso de la infraestructura tecnológica del OMEG fortalecida y actualizada con las demandas globales  que permiten la toma de decisiones basada en evidencias.</t>
  </si>
  <si>
    <t>Aumentar la generación, disponibilidad y análisis de información sobre la situación de derechos de las mujeres en Bogotá, que permita una adecuada toma de decisiones basada en evidencia con enfoques de género y diferencial</t>
  </si>
  <si>
    <t>Nombre: Andrea Ramirez Pisco
Directora de Gestión del Conocimiento</t>
  </si>
  <si>
    <t xml:space="preserve">Cargo: Líderesa Técnica </t>
  </si>
  <si>
    <r>
      <t xml:space="preserve"> Producir y divulgar</t>
    </r>
    <r>
      <rPr>
        <sz val="10"/>
        <color indexed="8"/>
        <rFont val="Times New Roman"/>
        <family val="1"/>
      </rPr>
      <t xml:space="preserve"> (16)</t>
    </r>
    <r>
      <rPr>
        <sz val="10"/>
        <color indexed="10"/>
        <rFont val="Times New Roman"/>
        <family val="1"/>
      </rPr>
      <t xml:space="preserve"> </t>
    </r>
    <r>
      <rPr>
        <sz val="10"/>
        <rFont val="Times New Roman"/>
        <family val="1"/>
      </rPr>
      <t xml:space="preserve">estudios y/o investigaciones sobre los derechos de las mujeres con fuente de información OMEG
</t>
    </r>
  </si>
  <si>
    <t>Versión: 07</t>
  </si>
  <si>
    <t>Fecha de Emisión: 23 de septiembre de 2020</t>
  </si>
  <si>
    <t>Página 2 de 2</t>
  </si>
  <si>
    <t>NIVEL PDD</t>
  </si>
  <si>
    <t>Página 1 de 2</t>
  </si>
  <si>
    <t>Meta sectorial</t>
  </si>
  <si>
    <t>Promedio avance meta PDD 452</t>
  </si>
  <si>
    <t>PONDERACIÓN 2021</t>
  </si>
  <si>
    <t xml:space="preserve">2. Relanzamiento del OMEG como una estrategia  que da cuenta de la situaciòn de derechos de las mujeres en la ciudad. </t>
  </si>
  <si>
    <t>4. Establecimiento de cuatro (4) mecanismos administrativos (convenios, memorando de entendimiento, otros) para el intercambio de informaciòn relevante para el OMEG</t>
  </si>
  <si>
    <t>4 mecanismos administrativos</t>
  </si>
  <si>
    <t>8.  Definición de un (1) Concurso de Meritos que permita la contratación del diseño de la linea base de la Política Pública de las Mujeres y Equidad de Género</t>
  </si>
  <si>
    <t xml:space="preserve">MGA Producto - Documentos de lineamientos tecnicos elaborados 
</t>
  </si>
  <si>
    <t>9.  Seguimiento permamente a la ejecución del Concurso de Meritos que permita dar cuenta del diseño de la linea base de la Política Pública de las Mujeres y Equidad de Género</t>
  </si>
  <si>
    <t xml:space="preserve">Concurso de Meritos adjudicado
</t>
  </si>
  <si>
    <t>Documento (1) que da cuenta del diseño de los estudios y/o investigaciones</t>
  </si>
  <si>
    <t xml:space="preserve">1. Implementación de la primera fase (1) del  Sistema Distrital de Información de Mujeres y Equidad de Género en donde se fortalezca el Sistema de Informaciòn Misional de la Entidad SIMIONAL
</t>
  </si>
  <si>
    <t xml:space="preserve">3. Integración del Sistema Violeta de la entidad al Sistema Distrital de Información de Mujeres y Equidad de Género </t>
  </si>
  <si>
    <t xml:space="preserve">7. Producir información actualizada y publicada en la pagina web del OMEG teniendo como base la estrategia metodológica que permita la captura de información con enfoque de género y diferencial.
</t>
  </si>
  <si>
    <t>6. Diseño y socialización de una estrategia metodológica para la integración del análisis de información con enfoque de genero y diferencial dentro de los Planes de Transversalización de la PPMyEG</t>
  </si>
  <si>
    <t>Numero de socializaciones de la estrategia metodológica</t>
  </si>
  <si>
    <t xml:space="preserve">11.  Diseño de un plan de divulgación de los resultados de la línea base de la PPMyEG
</t>
  </si>
  <si>
    <t>Producto MGA</t>
  </si>
  <si>
    <t>Servicios ofertados por el OMEG</t>
  </si>
  <si>
    <r>
      <t xml:space="preserve">10.  </t>
    </r>
    <r>
      <rPr>
        <sz val="10"/>
        <color indexed="8"/>
        <rFont val="Times New Roman"/>
        <family val="1"/>
      </rPr>
      <t xml:space="preserve">Diseño y resultados </t>
    </r>
    <r>
      <rPr>
        <sz val="10"/>
        <rFont val="Times New Roman"/>
        <family val="1"/>
      </rPr>
      <t>de la linea base de la Política Pública de las Mujeres y Equidad de Género</t>
    </r>
  </si>
  <si>
    <t>MGA Gestion - Sumatoria de investigaciones realizadas en el periodo</t>
  </si>
  <si>
    <t xml:space="preserve"> MGA Producto - Documentos de Investigación realizados.</t>
  </si>
  <si>
    <t xml:space="preserve">5. Adquisión de equipos y sistemas tecnológicos para el fortalecimiento de la infraestructura técnológica del OMEG </t>
  </si>
  <si>
    <t>Reconocer la importancia de recolectar información de manera homogénea y con calidad por parte de los procesos de formación que adelante la entidad, respondiendo a un lineamiento metodológico que incorpore los enfoques de derechos, género y diferencial en los procesos encaminados al desarrollo de capacidades de la ciudadanía y atendiendo a un procedimiento previamente establecido por la entidad, esto permite recoger información robusta y con calidad de los servicios ofertados por la entidad, asimismo, permite hacer analisis de las necesidades de formación que tienen las mujeres y tener un perfil cualificado de las usuarias que se acercan a la entidad en terminos de garantia de derechos</t>
  </si>
  <si>
    <t xml:space="preserve">Contar con una estructura metodologica que oriente el diseño y producción de la linea base de la Política Pública de las Mujeres y Equidad de Género, esta Linea base permite entre otras cosas:
a. Conocer las características demográficas, sociales, culturales y económicas de las mujeres residentes en Bogotá.
b. Disponer de información actualizada sobre el goce efectivo de los ocho derechos de la PPMYEG en todas las localidades del Distrito. </t>
  </si>
  <si>
    <t>Datos estadísticos incorporados en el sistema de información del OMEG  
MGA - Gestión (Soluciones informáticas implementadas) 2021: 25%</t>
  </si>
  <si>
    <t>MGA - Gestión: (Porcentaje de cumplimiento en la entrega de productos estadísticos) 2021:25%</t>
  </si>
  <si>
    <t>MGA Gestión - Porcentaje de eficacia en el avance de las etapas de la investigacion 2021: 30%</t>
  </si>
  <si>
    <t>Se realizó la ejecución de reservas por un valor de $ 9.910.833 correspondiente a contratos de la vigencia 2020, cuyo objeto u obligaciones se encontraban asociadas al cumplimiento misional y/o administrativo para el cumplimiento de la presenta meta. Especificamente, los contratos 299 - 2020, 576 - 2020, 648 - 2020 - 749 - 2020 y 298 - 2020.</t>
  </si>
  <si>
    <t>Se realizó la ejecución de reservas por un valor de $9.910.833 correspondiente a contratos de la vigencia 2020, cuyo objeto u obligaciones se encontraban asociadas al cumplimiento misional y/o administrativo para el cumplimiento de la presenta meta. Especificamente, los contratos 299 - 2020, 576 - 2020, 648 - 2020 - 749 - 2020 y 298 - 2020.</t>
  </si>
  <si>
    <t xml:space="preserve">Contar con un diagnostico del estado actual del Sistema de Información permite a la  entidad mejorar los sistemas de recolección, almacenamiento y consulta de los datos producidos a nivel interno y externo, además contar con herramientas para avanzar en la automatización de procesos e instrumentos apropiados para la recolección de información, mejorar la calidad, veracidad y oportunidad de la información recolectada en las diferentes acciones del Observatorio
La página web del Observatorio de Mujeres y Equidad de Género se constituye en una herramienta para acercar los datos y la información a la ciudadanía, contando no solo con información actualizada y robusta, sino, amigable para su acceso y uso. </t>
  </si>
  <si>
    <t>Se realizó la ejecución de reservas por un valor de $13.310.833 correspondiente a contratos de la vigencia 2020, cuyo objeto u obligaciones se encontraban asociadas al cumplimiento misional y/o administrativo para el cumplimiento de la presentE meta. Especificamente, los contratos 414 - 2020, 648 - 2020, 612 - 2020 - 749 - 2020, 298 - 2020 y 647 - 2020</t>
  </si>
  <si>
    <t xml:space="preserve">Numero de publicaciones en el OMEG
MGA - Producto. Servicio de informacion estadistica en temas de género. Boletines estadísticos producidos 2021: 1 </t>
  </si>
  <si>
    <t>(Este boletín es un informe consolidado que da cuenta de las publicaciones realizadas durante la vigencia, siendo entregado al final del año)</t>
  </si>
  <si>
    <t xml:space="preserve">Contar con información actualizada sobre la situación, posición y condición de derechos de las mujeres, es fundamental para la toma de desiciones de la gestión publica.
La toma de decisiones basada en la evidencia permite focalizar los esfuerzos y recursos de la administración en aquellos espacios, territorios y poblaciones que requieren con prioridad de la inversión pública, mostrando transformaciones en las realidades sociales y por ende en los datos, como es el caso, de la identificación del fenómeno la violencia contra la mujer, sus expresiones y ocurrencias, para actuar en la construcción de estrategias que permitan su reducción.
  </t>
  </si>
  <si>
    <t>12. Diseño de un (1) plan de estudios y/o investigaciones que den cuenta de los derechos de las mujeres con fuente información OMEG</t>
  </si>
  <si>
    <r>
      <t xml:space="preserve">Durante el mes de febrero como parte de la ejecución del contrato 763 de 2020,  a cargo​ del proveedor SAUCO TECHNOLOGIES S.A.S, cuyo objeto fue: Contratar el diagnóstico y la formulación de alternativas para mejorar el funcionamiento del Sistema de Información Misional (SIMISIONAL) de la SDMUJER, se hizó entrega del documento respectivo. Dicho entregable tenia como alcance sugerir a la entidad las características de interfaz de infraestructura tecnológica, arquitectura de datos y usabilidad y experiencia de usuario de la actual versión de SIMISIONAL 2.0 .
Este documento fue comentado por la Supervisión quien solicito ajustes, dichas modificaciones o actualizaciones se realizaron en el mes de marzo, dando cuenta del entregable final del Diagnóstico del Sistema de Información Misional - SIMISIONAL. En el mes de abril se realizaron las acciones administrativas para el cierre del proceso, logrando el cierre final en el mes de mayo con las siguientes acciones:
a. Se revisó el informe ajustado con el objetivo de aprobar los productos del segundo informe entregados por la empresa SAUCO para poder enviar las facturas de cobro de los servicios de la consultoría del diagnóstico del SIMISIONAL. 
b. Se envío informe de los productos del tercer pago de la empresa SAUCO para poder enviar las facturas de cobro de los servicios de la consultoría del diagnóstico del SIMISIONAL.
c. Se envío informe fina de la empresa SAUCO para poder dar cierre a la consultoría del diagnóstico del SIMISIONAL.
d. Se envió revisión y ajustes al informe FINAL de la empresa SAUCO solicitados por la dependencia.
e. Se da CIERRE a la consultoría del Diagnóstico del SIMISIONAL, con la radicación de las facturas para pago que estaban pendientes.
</t>
    </r>
    <r>
      <rPr>
        <b/>
        <sz val="10"/>
        <rFont val="Times New Roman"/>
        <family val="1"/>
      </rPr>
      <t>Anexos</t>
    </r>
    <r>
      <rPr>
        <sz val="10"/>
        <rFont val="Times New Roman"/>
        <family val="1"/>
      </rPr>
      <t>. 
1. Diagnóstico del Sistema de Información Misional - SIMISIONAL
2. Caracterización de datos - SIMISIONAL
3. Informe Sauco
4. Acciones Administrativas Cierre de Contrato
5. Cierre Contrato SAUCO</t>
    </r>
  </si>
  <si>
    <t>Avance a mayo</t>
  </si>
  <si>
    <t>Nombre: Sandra Catalina Campos Romero</t>
  </si>
  <si>
    <r>
      <t xml:space="preserve">Definición del concurso de méritos que permita la contratación del diseño de la línea base para las siguientes acciones: 
a. Diseño y levantamiento de información primaria.
c. Procesar la información recolectada sobre el goce efectivo de derechos. 
d. Actividades de coordinación, relacionamiento y difusión del diseño, levantamiento y sistematización de información de la línea base.
e. Documento final de recomendaciones y sugerencias metodológicas y técnicas para el seguimiento a la implementación de la PPMYEG. 
Como acciones puntuales tenemos: 
En el primer semestre del año, se publicó el acto de convocatoria para cotización en el SECOP. A través de esta vía, se recibieron cuatro cotizaciones. 
Se logró la revisión final y firma del estudio previo, así como la aprobación del estudio de mercado y los formatos del proceso contractual. Asimismo, se obtuvo CDP para la contratación. 
Se publicaron los documentos y el estudio previo, se recibieron observaciones al proyecto de pliego definitivo, las cuales fueron respondidas. 
En el mes de julio, se publicó el pliego definitivo. En agosto se adjudica el Contrato 750/2021, cuyo objeto es: Realizar la construcción de la línea base de la Política Pública de Mujeres y Equidad de Género en el Distrito Capital y RP1108/2021, compromiso presupuestal para garantizar la ejecución del contrato 750/2021.
</t>
    </r>
    <r>
      <rPr>
        <b/>
        <sz val="10"/>
        <color indexed="8"/>
        <rFont val="Times New Roman"/>
        <family val="1"/>
      </rPr>
      <t>Anexos.</t>
    </r>
    <r>
      <rPr>
        <sz val="10"/>
        <color indexed="8"/>
        <rFont val="Times New Roman"/>
        <family val="1"/>
      </rPr>
      <t xml:space="preserve">
1. Propuesta técnica aprobada por contratación
2. Criterios técnicos para cotización
3. Código Nacional de buenas prácticas estadísticas DANE
4. Lineamientos para documentar la metodología de operaciones estadísticas, censos y encuestas por muestreo
5. Cotizaciones Proceso SP-009-2021 SECOP II
6. Estudios Previos versión Final - ajustes junio
7. Anexos Estudios Previos Línea Base
8. CDP
9. Estudio de mercado
10. Formatos del proceso
11. Presentación Comité de Contratación
12. Observaciones de solicitud - junio 
13. Evaluación técnica consolidada - julio
14. Contrato 750/2021
15. RP 1108/2021</t>
    </r>
  </si>
  <si>
    <r>
      <t xml:space="preserve">El 24 de marzo se realizó el relanzamiento del OMEG como una apuesta para mejorar los procesos de información y de fortalecer el análisis de los datos sobre los derechos de las mujeres, de una manera amigable y de fácil consulta para la ciudadanía. Las acciones puntuales fueron: 
a. Diseño de los botones del micrositio.
b. Cambios en la propuesta del logo OMEG.
c. Implementación de la versión Beta del componente de visualización de datos
d. Actualización de 18 indicadores
e. Se publicó la nueva versión del Micrositio Web del OMEG.
Como parte de las acciones de sostenibilidad contamos con:
a. Soporte de Microsoft para correcta visualización y aplicación de tecnología Power BI. (abril)
b. Creación de mapas actualizados sobre Espacios Seguros (mayo - junio)
c. Proceso de geo-referenciación entre SDmujer,  PNUD, CEPAL (mayo - junio)
d. Actualización de dashboards para indicadores internos, violencias, pobreza y empleo (mayo)
e. Incorporación de un nuevo sistema de Tooltips para mejora de la interacción y  gráficos (junio)
f. Desarrollo de un nuevo sistema de visualización de mapas (junio)
g. Visualizador de datos Sistema Violeta (julio - agosto)
h. Permanente actualización de datos (julio - agosto)
i. Mejoras en la funcionalidad de los dashboard que reportan información de indicadores internos (atenciones) (agosto - septiembre)
j. Se mejoró la experiencia de uso en los mapas disponibles
</t>
    </r>
    <r>
      <rPr>
        <b/>
        <sz val="10"/>
        <color indexed="8"/>
        <rFont val="Times New Roman"/>
        <family val="1"/>
      </rPr>
      <t>Anexos:</t>
    </r>
    <r>
      <rPr>
        <sz val="10"/>
        <color indexed="8"/>
        <rFont val="Times New Roman"/>
        <family val="1"/>
      </rPr>
      <t xml:space="preserve"> 
1. Propuesta web OMEG
2. Presentación OMEG 2021
3. Avances OMEG 2021
4. Imágenes web OMEG (Carpeta comprimida con subcarpetas donde se encuentran las imágenes de cada página interna: Home, Quienes Somos, Desarrollo de Capacidades, Detalle del Curso y Publicaciones) y carpeta Botones Web
5. Presentación propuestas finales logo OMEG
6. Logo final OMEG 2021
7. Visualizador: http://omeg.sdmujer.gov.co/dataindicadores/index.html
8 Micrositio del OMEG: http://omeg.sdmujer.gov.co/
9. Links Dashboards
10. visualizador de datos http://omeg.sdmujer.gov.co/dataindicadores/index.html
</t>
    </r>
  </si>
  <si>
    <t>Producir y divulgar (16) estudios y/o investigaciones sobre los derechos de las mujeres con fuente de información OMEG</t>
  </si>
  <si>
    <t xml:space="preserve">MAGNITUD META 
PROGRAMADA </t>
  </si>
  <si>
    <t>MAGNITUD META PROGRAMADA MGA</t>
  </si>
  <si>
    <t>MAGNITUD META PROGRAMADA SEGPLAN</t>
  </si>
  <si>
    <r>
      <rPr>
        <sz val="10"/>
        <color indexed="8"/>
        <rFont val="Times New Roman"/>
        <family val="1"/>
      </rPr>
      <t>13. Elaboración</t>
    </r>
    <r>
      <rPr>
        <sz val="10"/>
        <color indexed="10"/>
        <rFont val="Times New Roman"/>
        <family val="1"/>
      </rPr>
      <t xml:space="preserve"> </t>
    </r>
    <r>
      <rPr>
        <sz val="10"/>
        <rFont val="Times New Roman"/>
        <family val="1"/>
      </rPr>
      <t>de siete (7) estudios y/o investigaciones que den cuenta de los derechos de las mujeres con fuente información OMEG</t>
    </r>
  </si>
  <si>
    <t>14. Revisión y Divulgación de siete (7) estudio y/o investigaciones que den cuenta de los derechos de las mujeres con fuente información OMEG</t>
  </si>
  <si>
    <t xml:space="preserve"> </t>
  </si>
  <si>
    <r>
      <t>Para dar cumplimiento a la meta</t>
    </r>
    <r>
      <rPr>
        <sz val="10"/>
        <color indexed="8"/>
        <rFont val="Times New Roman"/>
        <family val="1"/>
      </rPr>
      <t xml:space="preserve"> se amplio el equipo de profesionales destinados al diseño de la metodología de captura de información, buscando cualificar el producto, se han realizado mesas de trabajo para definir el cronograma que responda a lo programado en el Plan de Acción; y las acciones estrategicas para el cumplimiento del entregable. </t>
    </r>
  </si>
  <si>
    <r>
      <t>Contar con una línea base de la Política Pública de Mujeres y Equidad de Género, es una prioridad para la actual administración, y una necesidad latente para dar cuenta de la garantía de derechos de las mujeres en la ciudad.</t>
    </r>
    <r>
      <rPr>
        <sz val="10"/>
        <color indexed="8"/>
        <rFont val="Times New Roman"/>
        <family val="1"/>
      </rPr>
      <t xml:space="preserve">
Durante la vigencia 2020, se elaboró una propuesta técnica que contiene los lineamientos para el diseño muestral requerido para el levantamiento de la información de la línea base, y que sirvió de insumo para iniciar la etapa precontractual del proceso, y la articulación con el área de Contratación para contar con los sustentos jurídicos requeridos. 
Como parte del diseño de la línea base durante la vigencia 2021, se han adelantado las siguientes acciones: 
a. Propuesta de investigación (versión final aprobada por la supervisora)
b. Creación de ocho (8) baterías de indicadores con sus respectivos formularios. (versión final aprobada por la supervisora)
c. Diseño Muestral (versión final aprobada por la supervisora)
d. Diseño e implementación de las mesas con personas expertas para la validación temática y conceptual
e. Informe de prueba piloto 
f. Plan operativo, instrumentos y manuales de recolección de información cuantitativa y cualitativa con sus respectivos anexos
g. Metodología investigación cualitativa 
h. Informe de levantamiento de línea base y análisis preliminar
i. Documentos soporte de actividades de levantamiento de información
j. Reporte de capacitación</t>
    </r>
  </si>
  <si>
    <r>
      <t xml:space="preserve">Durante la vigencia se avanzó en el diseño de las siete (7) investigaciones definidas como parte de la programación.
El diseño permite definir la metodología de gestión, producción y análisis de información, asimismo, establecer el contenido que se espera lograr, cronograma y equipo responsable de la investigación. El diseño puede sufrir actualizaciones de forma durante el proceso de producción del estudio y/o investigación.
</t>
    </r>
    <r>
      <rPr>
        <b/>
        <sz val="10"/>
        <color indexed="8"/>
        <rFont val="Times New Roman"/>
        <family val="1"/>
      </rPr>
      <t>Anexos:</t>
    </r>
    <r>
      <rPr>
        <sz val="10"/>
        <color indexed="8"/>
        <rFont val="Times New Roman"/>
        <family val="1"/>
      </rPr>
      <t xml:space="preserve">
1. Diseño análisis de ciudad 25
2. Diseño análisis de ciudad 26
3. Diseño análisis de ciudad 27
4. Diseño estudio para conocer creencias, actitudes, representaciones y comportamientos de las personas que trabajan para el Distrito Capital en relación con el género, el racismo, el clasismo y la xenofobia, en articulación con el Departamento Administrativo del Servicio Civil 
5. Diseño Diagnóstico de derechos de las mujeres por localidades.
6. Diseño Diagnósticos de las mujeres en sus diversidades en relación con el goce efectivo de derechos, el cual hace parte de la ficha técnica del contrato a adjudicar.
7. Diseño Línea Base SIDICU - Diagnósticos Comunitarios de Cuidado</t>
    </r>
  </si>
  <si>
    <t>diciembre</t>
  </si>
  <si>
    <r>
      <t xml:space="preserve">Durante la vigencia se han realizado diez (10) comités de seguimiento, tres (3) en septiembre, cinco (5) en octubre, cuatro (4) en noviembre y dos (2) en diciembre . Las orientaciones técnicas y operativas del proceso han estado encaminadas a: 
a. Revisión de indicadores (producto primer pago) 
b. Avances para la implementación de las mesas de personas expertas para la validación conceptual de los derechos priorizados en la política pública de Mujeres y Equidad de Género 
c. Aprobación y seguimiento al cronograma definido para la ejecución del contrato 750/2021
d. Diseño muestral para la aplicación de por lo menos 18.000 encuestas que abarquen las 20 localidades (urbano y rural)
e. Prueba piloto
f. Aprobación de cuestionario (8 capítulos) 
g. Lineamientos diseño de investigación 
h. Lineamientos generales para la elaboración del componente cualitativo
i. Seguimiento a capturada de encuestas
j. Convocatoria mujeres a participar en el componente cualitativo 
k.  Seguimiento proceso de deserción equipo encuestador y supervisores(as) de campo 
l. Estructuración de informes finales para la presentación de resultados 
m. Ajuste diseño muestral zona rural
n. Metodología encuentros de difusión de resultados obtenidos en los 61 indicadores definidos de los ocho (8) derechos de la Política Pública de Mujeres y Equidad de Género.
De manera adicional se adelantó la radicación y revisión de los productos requeridos para el tercer y cuarto pago. 
</t>
    </r>
    <r>
      <rPr>
        <b/>
        <sz val="10"/>
        <color indexed="8"/>
        <rFont val="Times New Roman"/>
        <family val="1"/>
      </rPr>
      <t>Anexos:</t>
    </r>
    <r>
      <rPr>
        <sz val="10"/>
        <color indexed="8"/>
        <rFont val="Times New Roman"/>
        <family val="1"/>
      </rPr>
      <t xml:space="preserve">
1. Comités técnicos de seguimiento
2. Pagos contrato 750-2021</t>
    </r>
  </si>
  <si>
    <r>
      <t xml:space="preserve">Durante la vigencia 2021 se realizó el levantamiento de la Línea base de la política Pública de Mujeres y Equidad de Género a partir de la cual se cuenta con los siguientes productos e insumos que permitieron conocer las situaciones, afectaciones y posiciones de las ciudadanas que habitan en Bogotá (urbana y rural): 
a. Propuesta de investigación 
b. Batería de indicadores del goce efectivo de derechos con sus respectivas fichas técnicas 
c. Instrumentos y manuales de recoleccción de información cualitativa y cuantitativa 
d. Informe de levantamiento de línea base
e. Documentos soporte de levantamiento de información 
f. Resumen ejecutivo 
g. Informe final de resultados y sistematización de información 
h. Bases de datos, libros de códigos y anexos 
i. Documento final de recomendaciones y sugerencias técnicas a la PP
j. Documento estrategia de difusión 
k. Encuentros de socialización y soportes 
</t>
    </r>
    <r>
      <rPr>
        <b/>
        <sz val="10"/>
        <color indexed="8"/>
        <rFont val="Times New Roman"/>
        <family val="1"/>
      </rPr>
      <t>Anexos:</t>
    </r>
    <r>
      <rPr>
        <sz val="10"/>
        <color indexed="8"/>
        <rFont val="Times New Roman"/>
        <family val="1"/>
      </rPr>
      <t xml:space="preserve">
1. Propuesta de investigación 
2. Batería de indicadores del goce efectivo de derechos con sus respectivas fichas técnicas 
3. Instrumentos y manuales de recoleccción de información cualitativa y cuantitativa 
4. Informe de levantamiento de línea base
5. Documentos soporte de levantamiento de información 
6. Resumen ejecutivo 
7. Informe final de resultados y sistematización de información 
8. Bases de datos, libros de códigos y anexos 
9. Documento final de recomendaciones y sugerencias técnicas a la PP
10. Documento estrategia de difusión 
11. Encuentros de socialización y soportes </t>
    </r>
  </si>
  <si>
    <r>
      <t xml:space="preserve">Se elaboró una caja de herramientas que apoya la realización de procesos de investigación y análisis de información dentro de los Planes de Transversalización de la Política Pública de Mujeres y Equidad de Género, desde los enfoques de género y diferencial en Bogotá; brindando elementos prácticos para la toma de decisiones basadas en evidencia.
El documento contiene los siguientes elementos:
a. Máximas transversales (conceptos claves)
b. Termómetros (Permiten evaluar en que grado de incorporación de los enfoques de género y diferencial se encuentra la investigación. Cada paso de la fase contiene un termómetro)
c. Herramientas prácticas para la incorporación de los enfoques (Cada paso de la fase contiene una herramienta)
</t>
    </r>
    <r>
      <rPr>
        <b/>
        <sz val="10"/>
        <color indexed="8"/>
        <rFont val="Times New Roman"/>
        <family val="1"/>
      </rPr>
      <t>Fase 1</t>
    </r>
    <r>
      <rPr>
        <sz val="10"/>
        <color indexed="8"/>
        <rFont val="Times New Roman"/>
        <family val="1"/>
      </rPr>
      <t xml:space="preserve">: Dimensionamiento del problema de investigación
1. Acercamiento inicial del problema
2. Delimitación del problema
3. Objetivos y preguntas de investigación
4. Planteamiento de Hipótesis
</t>
    </r>
    <r>
      <rPr>
        <b/>
        <sz val="10"/>
        <color indexed="8"/>
        <rFont val="Times New Roman"/>
        <family val="1"/>
      </rPr>
      <t>Fase 2</t>
    </r>
    <r>
      <rPr>
        <sz val="10"/>
        <color indexed="8"/>
        <rFont val="Times New Roman"/>
        <family val="1"/>
      </rPr>
      <t xml:space="preserve">: Conceptos claves y metodologías de la investigación
1. Marco conceptual, categorías y variables
2. Metodología cualitativa y construcción de instrumentos
3. Metodología cuantitativa y construcción de instrumentos
4. Enfoque mixto de investigación
</t>
    </r>
    <r>
      <rPr>
        <b/>
        <sz val="10"/>
        <color indexed="8"/>
        <rFont val="Times New Roman"/>
        <family val="1"/>
      </rPr>
      <t xml:space="preserve">
Fase 3</t>
    </r>
    <r>
      <rPr>
        <sz val="10"/>
        <color indexed="8"/>
        <rFont val="Times New Roman"/>
        <family val="1"/>
      </rPr>
      <t xml:space="preserve">: Valoración de la información 
1. Recolección de información
2. Tratamiento y sistematización de la información
3. Análisis y visualización de resultados
</t>
    </r>
    <r>
      <rPr>
        <b/>
        <sz val="10"/>
        <color indexed="8"/>
        <rFont val="Times New Roman"/>
        <family val="1"/>
      </rPr>
      <t xml:space="preserve">
Fase 4</t>
    </r>
    <r>
      <rPr>
        <sz val="10"/>
        <color indexed="8"/>
        <rFont val="Times New Roman"/>
        <family val="1"/>
      </rPr>
      <t xml:space="preserve">: Como redactar conclusión y recomendaciones
La caja se socializó y entregó a los sectores de la Administración Distrital en unas mesas denominadas mesa mujer desarrolladas el 9 y 10 de diciembre, con la participación de 75 personas delegadas de 40 entidades.
</t>
    </r>
    <r>
      <rPr>
        <b/>
        <sz val="10"/>
        <color indexed="8"/>
        <rFont val="Times New Roman"/>
        <family val="1"/>
      </rPr>
      <t>Anexos:</t>
    </r>
    <r>
      <rPr>
        <sz val="10"/>
        <color indexed="8"/>
        <rFont val="Times New Roman"/>
        <family val="1"/>
      </rPr>
      <t xml:space="preserve">
1. Caja de Herramientas entregada a los sectores
2. Metodológia Mesas Mujer
3. Mesas Mujer informe de implementación</t>
    </r>
  </si>
  <si>
    <r>
      <t xml:space="preserve">Se realizo una revisión del Acuerdo 677 de 2017 del Concejo de Bogotá, para poder identificar técnicamente lo necesario respecto a la conceptualización del Sistema Violeta, la oportunidad de articularlo al SIMISIONAL y la visualización de datos para el cumplimento del Acuerdo.
En este sentido se revisó el micrositio http://violeta.sdmujer.gov.co/pages/index.php, el cual fue integrado al SIMISIONAL, mejorando la información e incorporando en la página del OMEG una sección llamado Sistema Violeta que permite visualizar la información de las violencias.
Lo anterior, supuso el desarrollo tecnológico y la estructuración del nuevo Dashboard del Sistema Violeta, se incluyó funcionalidad de banner en la página principal del Micrositio del OMEG, donde se invita a consultar el Sistema Violeta. En ultimo trimestre de la vigencia se hizo la actualización de los datos más recientes, mejorando la interacción de los gráficos con respecto a los filtros activos y se desarrolló el Piloto para conexión a SIMISIONAL, para extracción directa de datos raw hacia la plataforma Azure, por medio de Azure Data Factory
</t>
    </r>
    <r>
      <rPr>
        <b/>
        <sz val="10"/>
        <color indexed="8"/>
        <rFont val="Times New Roman"/>
        <family val="1"/>
      </rPr>
      <t xml:space="preserve">
</t>
    </r>
    <r>
      <rPr>
        <sz val="10"/>
        <color indexed="8"/>
        <rFont val="Times New Roman"/>
        <family val="1"/>
      </rPr>
      <t xml:space="preserve">Toda la información puede ser consultada mediante el Visualizador de datos http://omeg.sdmujer.gov.co/dataindicadores/index.html
</t>
    </r>
    <r>
      <rPr>
        <b/>
        <sz val="10"/>
        <color indexed="8"/>
        <rFont val="Times New Roman"/>
        <family val="1"/>
      </rPr>
      <t xml:space="preserve">
Anexos:</t>
    </r>
    <r>
      <rPr>
        <sz val="10"/>
        <color indexed="8"/>
        <rFont val="Times New Roman"/>
        <family val="1"/>
      </rPr>
      <t xml:space="preserve">
1. Acuerdo-677-de-2017.pdf</t>
    </r>
    <r>
      <rPr>
        <sz val="10"/>
        <color indexed="8"/>
        <rFont val="Times New Roman"/>
        <family val="1"/>
      </rPr>
      <t xml:space="preserve">
2. Análisis caracterización de datos - SIMISIONAL
3. Acta reunión equipo DGC abril - mayo</t>
    </r>
    <r>
      <rPr>
        <sz val="10"/>
        <color indexed="8"/>
        <rFont val="Times New Roman"/>
        <family val="1"/>
      </rPr>
      <t xml:space="preserve"> 
</t>
    </r>
    <r>
      <rPr>
        <sz val="10"/>
        <color indexed="8"/>
        <rFont val="Times New Roman"/>
        <family val="1"/>
      </rPr>
      <t>4. Visualizador de datos http://omeg.sdmujer.gov.co/dataindicadores/index.html</t>
    </r>
  </si>
  <si>
    <r>
      <t xml:space="preserve">Producción de siete (7) investigaciones. Cinco (5) publicadas, y dos (2) en desarrollo. Específicamente: 
1. Línea Base de SIDICU – Diagnósticos Comunitarios de cuidado. 
Línea Base: Estrategia y formulario de levantamiento y análisis de información, batería de indicadores e informes metodológicos. En diciembre se finalizó la etapa de trabajo de campo.
Diagnósticos comunitarios: Estado del arte, diseño teórico y metodológico de la investigación en 8 localidades (Los Mártires, Ciudad Bolívar, Kennedy, Usaquén, San Cristóbal, Usme, Bosa y Engativá) Identificación de actores por localidad, caracterizaron 119 iniciativas de cuidado comunitario, 10 grupos focales y 24 entrevistas. Informe de resultados por localidad y 1 presentación general final.
2. Diagnósticos de las mujeres en sus diversidades en relación con el goce efectivo de derechos.  Realización de 23 grupos focales con mujeres negras y afrocolombianas, gitanas, palenqueras, habitantes de calle, jóvenes, niñas, adolescentes, adultas mayores, migrantes, refugiadas, indígenas, con discapacidad, lesbianas, bisexuales, transgénero, vendedoras ambulantes, rurales y campesinas. En diciembre se finalizó la recolección de información, procesamiento y análisis de datos, difusión de resultados con mujeres diversas y presentación general de resultados.
</t>
    </r>
    <r>
      <rPr>
        <b/>
        <sz val="10"/>
        <color indexed="8"/>
        <rFont val="Times New Roman"/>
        <family val="1"/>
      </rPr>
      <t>Anexos</t>
    </r>
    <r>
      <rPr>
        <sz val="10"/>
        <color indexed="8"/>
        <rFont val="Times New Roman"/>
        <family val="1"/>
      </rPr>
      <t xml:space="preserve">: 
1. Estudio creencias, actitudes, representaciones y comportamientos – diciembre
3. Estudio diagnósticos mujeres en sus diversidades – diciembre
4. Estudio Línea Base SIDICU y Diagnósticos Comunitarios – diciembre </t>
    </r>
  </si>
  <si>
    <r>
      <t xml:space="preserve">Durante la vigencia 2021 se han elaborada y publicado cinco (5) investigaciones, que se pueden especificar como:
1. Análisis de ciudad No 25. ¿Qué paso con las mujeres de Bogotá durante el primer año de pandemia? Publicado el 24 de marzo.
2. Publicación Análisis de Ciudad No 26. Análisis espacial de la violencia contra la mujer en contexto de pandemia en Bogotá. Publicado el 27 de mayo.
3. Análisis de ciudad No 27. Informe sobre participación de las mujeres en los niveles decisorios de la administración pública de Bogotá – año 2020. Publicado el 7 de septiembre. 
4. 20 Diagnósticos Locales sobre la situación de derechos de las mujeres en tiempos de pandemia. Publicados el 17 de noviembre
5. Estudio de percepción sobre xenofobia y otras. Documento de resultados de once sectores de la administración distrital participantes y uno de resultados generales. La investigación aporta a la toma de desiciones para la gestión pública pero no se difunden los resultados de manera pública en la pagina web del OMEG, dado que los resultados son sensibles y pueden afectar la imagen de las entidades.
</t>
    </r>
    <r>
      <rPr>
        <b/>
        <sz val="10"/>
        <color indexed="8"/>
        <rFont val="Times New Roman"/>
        <family val="1"/>
      </rPr>
      <t>Anexos:</t>
    </r>
    <r>
      <rPr>
        <sz val="10"/>
        <color indexed="8"/>
        <rFont val="Times New Roman"/>
        <family val="1"/>
      </rPr>
      <t xml:space="preserve">
1. Estudios y/o investigaciones publicadas</t>
    </r>
  </si>
  <si>
    <r>
      <t xml:space="preserve">Se realizó la socialización de los avances en el levantamiento de la Linea Base de la Política Pública de Mujeres y Equidad de Género en el marco de las Mesas Mujer desarrolladas el 9 y 10 de diciembre. Las mesas mujeres fueron espacios de encuentro con cuarenta entidades de la administración distrital en el que se realizó la entrega de la batería de indicadores definidos para este proceso de investigación, los cuales estan organizados con enfasis en cada uno de los derechos priorizados por la Política Pública. 
Durante la vigencia 2022, se realizaran mesas de socialización de la línea base con los sectores de la administración Distrital, dando continuidad a las Mesas Mujer desarrolladas al finalizar la vigencia. En estos espacios se realizará no solo la difusión de resultados, sino actividades prácticas de manejo de datos en el marco de la bateria de indicadores establecida para la Línea Base. 
</t>
    </r>
    <r>
      <rPr>
        <b/>
        <sz val="10"/>
        <color indexed="8"/>
        <rFont val="Times New Roman"/>
        <family val="1"/>
      </rPr>
      <t xml:space="preserve">Anexos:
</t>
    </r>
    <r>
      <rPr>
        <sz val="10"/>
        <color indexed="8"/>
        <rFont val="Times New Roman"/>
        <family val="1"/>
      </rPr>
      <t xml:space="preserve">
1. Socialización Linea Base en Mesas Mujer</t>
    </r>
  </si>
  <si>
    <r>
      <t xml:space="preserve">Reporte de atenciones de la Secretaría de la Mujer con fuente de información SiMisional - línea purpura. Se realizaron cincuenta (50) reportes de información de atención de mujeres desde el sector mujeres, publicados así: 3 enero, 3 febrero, 6 marzo, 4 abril, 4 mayo, 5 junio, 4 julio, 5 agosto, 3 septiembre, 5 octubre, 5 noviembre y 3 diciembre.
1. Reporte Secretaría Distrital de la Mujer. Enero 1 - diciembre 2 - 2021. Publicado 14 diciembre
2. Reporte Secretaría Distrital de la Mujer. Enero 1 - diciembre 9 - 2021. Publicado 16 diciembre
3. Reporte Secretaría Distrital de la Mujer. Enero 1 - diciembre 16 - 2021. Publicado 27 diciembre
Pueden consultarse en línea: http://omeg.sdmujer.gov.co/index.php/mediciones/mediciones-propias/servicios-sdmujer
Otros documentos de interés: 
a. Infografía85, Cuidamos a las que nos cuidan. Publicado: 6 marzo
b. Infomujeres 61, Panorama de violencia contra las mujeres en Bogotá Primer semestre 2021. Publicado: 13 septiembre
c. Infomujeres 60, Comité de enlaces No 1. Publicado: 01 octubre 
d. Infomujeres 62, Comité de enlaces No 2. Publicado: 01 octubre
e. Infomujeres 63, Condiciones laborales de las mujeres en pandemia, confinamiento y reapertura económica. Publicado: 15 octubre
f. Infomujeres 25N. Panorama general de la violencia hacia las mujeres en Bogotá, 2021. Publicado: 25 noviembre
g. Infomujeres 4D. Día Distrital contra el Feminicidio. Publicado: 2 diciembre
Actualización permanente de indicadores en el micrositio del OMEG.
</t>
    </r>
    <r>
      <rPr>
        <b/>
        <sz val="10"/>
        <color indexed="8"/>
        <rFont val="Times New Roman"/>
        <family val="1"/>
      </rPr>
      <t>Anexos:</t>
    </r>
    <r>
      <rPr>
        <sz val="10"/>
        <color indexed="8"/>
        <rFont val="Times New Roman"/>
        <family val="1"/>
      </rPr>
      <t xml:space="preserve">
1. Boletín estadístico con reporte de publicaciones 2021 
2. Reporte Secretaría Distrital de la Mujer enero - diciembre
3. Actualización de indicadores 
4. Otras publicaciones de Interés</t>
    </r>
  </si>
  <si>
    <r>
      <t>Como parte de las acciones para el intercambio de información relevante para el OMEG, se han realizado las siguientes acciones:
a. Cámara de Comercio de Bogotá: Se definió las solicitudes de información necesaria para la SDMujer y que desde la CCB evaluarían los pasos a seguir para acceder a esta, se recibió información, y se cierra el proceso en el mes de julio. 
b. Observatorio Distrital de Protección y Bienestar Animal: Se inició la gestión en el mes de mayo, y dada la resolución No. 418 del 26 de julio de 2021 "Por medio de la cual se hace una delegación en la Secretaría Distrital de la Mujer, relacionada con el trámite en el intercambio de información y/o conocimiento entre Entidades", se envió proyección de acuerdo de intercambio de información y anexo técnico, quedando en firme a partir del mes de agosto.
c. Secretaría Distrital de Planeación: Se inició la gestión en el mes de abril acordando "Elaborar un formato de protocolo de intercambio de información firmado entre SD Mujer y SD Planeación", este documento se revisó</t>
    </r>
    <r>
      <rPr>
        <sz val="10"/>
        <color indexed="8"/>
        <rFont val="Times New Roman"/>
        <family val="1"/>
      </rPr>
      <t xml:space="preserve"> por las áreas jurídicas de cada entidad, y ajustado según requerimientos en el mes de julio - agosto. Se firmó en el mes de noviembre.
Asimismo, se realizaron articulaciones y gestiones con otras entidades de la Administración Distrital, estos son: 
</t>
    </r>
    <r>
      <rPr>
        <sz val="10"/>
        <color indexed="8"/>
        <rFont val="Times New Roman"/>
        <family val="1"/>
      </rPr>
      <t xml:space="preserve">
a. Articulación con IDEP - Instituto para la Investigación Educativa y el Desarrollo Pedagógico. Entrega de modelo de acuerdo para el intercambio de información y anexo técnico, estamos a esperas de la retroalimentación por parte del actor, se espera reanudar en el 2022
b. Universidad Jorge Tadeo Lozano: Se gestiona memorando de entendimiento en donde se incluye el intercambio de información. Se encuentra en revisión y reanudar en el 2022
</t>
    </r>
    <r>
      <rPr>
        <sz val="10"/>
        <color indexed="8"/>
        <rFont val="Times New Roman"/>
        <family val="1"/>
      </rPr>
      <t xml:space="preserve">
</t>
    </r>
    <r>
      <rPr>
        <b/>
        <sz val="10"/>
        <color indexed="8"/>
        <rFont val="Times New Roman"/>
        <family val="1"/>
      </rPr>
      <t>Anexos:</t>
    </r>
    <r>
      <rPr>
        <sz val="10"/>
        <color indexed="8"/>
        <rFont val="Times New Roman"/>
        <family val="1"/>
      </rPr>
      <t xml:space="preserve">  
1. Carpeta CCB
2. Carpeta IDPYBA
3. Carpeta SDP
4. Carpeta SDIS
5. Carpeta IDEP
6. Carpeta UTadeo</t>
    </r>
  </si>
  <si>
    <t xml:space="preserve">Se realizaron mesas técnicas para definir los estudios previos del Contrato del Sistema de Información para dar respuesta a los requerimientos identificados, entre ellos, los correspondientes a la articulación del Sistema Violeta en el  nuevo Sistema de Información de Mujeres, y la articulación con las recomendaciones establecidas en el Diagnóstico Simisional, se cuenta con  estos estudios previos. cotizaciones y proceso en curso para adjudicar.
Para dar solución temporal se ha mantenido el actual SIMISIONAL haciendo algunos ajustes y mejoras, que den respuesta a requerimientos básicos de corto plazo. Asimismo, detectando las necesidades de mejora que se van a suplir con el nuevo SIMISIONAL una vez se cuente con su contratación. 
Los requerimientos de mediano y largo plazo se tienen rastreados y caracterizados para ser entregados al operador al que se le adjudique el contrato, disminuyendo tiempo en este tipo de acciones diagnósticas. </t>
  </si>
  <si>
    <t>A partir del Diagnóstico del SIMISIONAL, se clasificaron las necesidades del sistema en requerimientos de corto, mediano y largo plazo.
Las acciones de mediano y largo plazo establecen el desarrollo de contenidos y la estructuración de nuevos servicios, actualmente se cuenta con el proceso de contratación 429, cuyo objeto es "Diseñar y desarrollar el nuevo Sistema de Información Misional de la Secretaría de la Mujer, SIMISIONAL 2.0, este se encuentra en curso y dada las necesidades de fortalecimiento se ejecutara en el 2022 con recursos actuales.(Proceso de Contratación en curso SMUJER-CM-007-2021).
Las acciones de corto plazo plantean ajustes y creación de módulos para la mejora del sistema actual, sin embargo, esto como una solución temporal, pues se hace necesario fortalecer la arquitectura de un nuevo SIMISIONAL, que responda a las necesidades actuales de captura y analisis de información. entre las que se pueden mencionar:
a. Creación de módulos de CIOM, Línea Purpura, SIDICU y dupla psico-jurídicas, transporte público, duplas y línea 123
b. Arquitectura de datos del OMEG
c. Desarrollo y entrega de EndPoint de la Gran Encuesta Integrada de Hogares – GEIH
d. Nuevas funcionalidades SIMISIONAL
e. Implementación auditorías de inicio de sesión
f. Módulo de caracterización y talleres de cambio cultural
g. Implementación y puesta en producción de modalidad Intermedia y casa rural
h. Creación de perfiles
i. Implementación y paso a producción acciones afirmativas con enfoque diferencial.
j. Implementación búsqueda por número de cédula en procesos de formación
k. Opción en lista desplegable SIMISIONAL
L. Implementación de conexión SIMISIONAL con el Directorio Activo LDAP
Anexos:
1. Carpeta Diagnóstico del SIMISIONAL
2. Requerimientos para Sistema Distrital de Información de Mujeres y Equidad de Género.
3. Anexo Técnico Propuesta nuevo Sistema de Información
4. Proceso Precontractual
6. Actualizaciones SIMISIONAL enero - diciembre</t>
  </si>
  <si>
    <t>El Sistema de Información del OMEG, cuenta con una metodología de analítica de datos y operativo para indicadores priorizados, acciones ejecutadas con reservas 2020.
Asimismo, a partir del Diagnóstico del SIMISIONAL, se clasificaron las necesidades del sistema en requerimientos de corto, mediano y largo plazo.
Las acciones de mediano y largo plazo plantean la necesidad de contar con un nuevo Sistema, por lo que se decidió hacer un proceso de contratación que cubriera este requerimiento. Actualmente se cuenta con el proceso de contratación 429, cuyo objeto es "Diseñar y desarrollar el nuevo Sistema de Información Misional de la Secretaría de la Mujer, SIMISIONAL 2.0. Durante la vigencia 2021 se avanzó en la etapa precontractual, asignación de recursos y se ejecutara en el 2022
Por su parte, las acciones de corto plazo plantean ajustes y creación de módulos para la mejora del sistema actual, que se vienen adelantando desde el mes de julio a la fecha.
Como parte del fortalecimiento el 24 de marzo se realizó el relanzamiento del OMEG como una apuesta para mejorar los procesos de información y de fortalecer el análisis de los datos, posterior al lanzamiento se han realizado mejoras continuas en mejora tecnológica para usabilidad, un nuevo sistema de visualización de mapas, geo-referenciación entre SDmujer, PNUD, CEPAL y articulación del Sistema Violeta.
Asimismo, se realizó la revisión contractual y adquisición de software como en Nvivo, SPSS, AscGIS,  Power BI, para la cualificación de los análisis. 
Finalmente, para cualificar los datos, se gestionaron mecanismos de intercambio de información con: Cámara de Comercio, Observatorio Distrital de Protección y Bienestar Animal y Secretaría Distrital de Planeación. Se continua gestionando con entidades como: Secretaría de Integración Social, Instituto para la Investigación Educativa y el Desarrollo Pedagógico, Universidad Jorge Tadeo Lozano, estas útlimas se retomaran en 2022</t>
  </si>
  <si>
    <t xml:space="preserve">Nombre: Andrea Ramírez Pisco
Subsecretaría de Cuidado y Políticas de Igualdad (E) </t>
  </si>
  <si>
    <t xml:space="preserve">Publicación de cinco (5) investigaciones, específicamente:
1. Análisis de ciudad No 25. ¿Qué paso con las mujeres de Bogotá durante el primer año de pandemia? Publicación 24 de marzo.
2. Publicación Análisis de Ciudad No 26. Análisis espacial de la violencia contra la mujer en contexto de pandemia en Bogotá. Publicación 27 de mayo.
3. Análisis de ciudad No 27. Informe sobre participación de las mujeres en los niveles decisorios de la administración pública de Bogotá – año 2020. Publicación 7 de septiembre. 
4. Diagnóstico sobre los derechos de las mujeres, uno por localidad (20) – Situación de las mujeres durante la Pandemia. Publicación 17 de noviembre
5.  Estudio de percepción sobre xenofobia y otras. Documento de resultados de once sectores de la administración distrital participantes y uno de resultados generales. La investigación aporta a la toma de desiciones para la gestión pública pero no se difunden los resultados en la pagina web del OMEG, dado que los resultados son sensibles
Se avanzó adicionalmente en la elaboración de dos (2) investigaciones: 
a. Línea Base de SIDICU - Diagnósticos de Cuidado. 
Linea Base: Estrategia y formulario de levantamiento y análisis de información, batería de indicadores e informes metodológicos. En diciembre se finalizó la etapa de trabajo de campo. 
Diagnóstico Cuidado: Estado del arte, diseño teórico y metodológico de la investigación, identificación de actores en 8 localidades, recolección y análisis de información. En diciembre se elaboraron informes de resultados por cada localidad.  
b. Diagnósticos de derechos de las mujeres en sus diversidades: Documento de resultados, recomendaciones y sugerencias metodológicas y técnicas. En diciembre se finalizó la recolección de información, procesamiento y análisis de datos, difusión de resultados con mujeres diversas y presentación general de resultados. </t>
  </si>
  <si>
    <t xml:space="preserve">La etapa precontractual para la contratación de las investigaciones sobre Línea Base de Cuidado - SIDICU y los Diagnósticos de las mujeres en sus diversidades han contemplado un tiempo superior a lo programado, esto buscando la adjudicación bajo los pricipios de transparencia y calidad en la administración pública. 
Dado la anterior, las dos (2) investigaciones mencionadas presentan un retraso en su cronograma de ejecución, que se proyecta subsanar con las siguientes acciones:
a. Ajuste en el cronograma de entrega de productos.
b. Mesas técnicas  permanentes para disminuir los tiempos de revisión de los productos y favoreciendo la aprobación de los mismos.
c. Mesas de seguimiento y monitoreo semanal para identificar retrasos, avances, acciones de mejora y alternativas de solución.
Aunque los dos documentos antes mencionados no podrán ser entregados en diciembre dados los retrasos, se publicaran en el primer trimestre del 2022, mediante reservas presupuestales.
</t>
  </si>
  <si>
    <r>
      <t xml:space="preserve">En el primer semestre se presento un retraso asociada a la expedición de una  Circular de Colombia Compra Eficiente que obliga a publicar el pliego de condiciones contractuales en SECOP I, en lugar de SECOP II, en donde se tenía publicado inicialmente.
Para responder y solucionar la situación, se realizaron mesas técnicas para responder a los requerimiento y exigencias de la Circular que dieron lugar a la publicación del proceso en el SECOP I, según lo estipulado. 
Al iniciar la ejecución del contrato como alternativa de solución se instaló la realización de comites técnicos para viabilizar los procesos, estas mesas de trabajo articuladas entre el operador y la entidad, se realizan de manera constante facilitando la comunicación y calidad de los productos. </t>
    </r>
    <r>
      <rPr>
        <sz val="10"/>
        <color indexed="8"/>
        <rFont val="Times New Roman"/>
        <family val="1"/>
      </rPr>
      <t xml:space="preserve">
La elaboración de la Linea Base se realizó en la vigencia 2021, los resultados seran presentados de manera preliminar al cierre de la vigencia y adicionalmente, se entregará el producto en los primeros meses del 2022.</t>
    </r>
  </si>
  <si>
    <r>
      <t xml:space="preserve">Durante el primer semestre se realizó la identificación de necesidades de adquisición de equipos para el fortalecimiento del OMEG. Al respecto, los elementos identificados fueron:
a. 4 Computadores portátiles tipo work station - DGC
b. 5 Computadores portátiles gama alta
c. 21 Computadores portátiles gama media
d. 30 Teclados y mouse
e.  30 bases refrigerantes
f. 30 guayas
Adicionalmente, se revisó el estudio previo para Contratar productos Microsoft para la Secretaría Distrital de la Mujer, donde se realizó la justificación, seguimiento a los componentes financiero y técnico. Se adelantaron los ajustes pertinentes en el marco de las bolsas conjuntas para la entidad y la orden de compra relacionada con Microsoft. Y se realizó el seguimiento al proceso pre-contractual.
Por otra parte, se da inicio a la operación del software Nvivo adquirido para la cualificación de los análisis cuantitativos del OMEG. 
En diciembre se cuenta con los siguientes licenciamientos:
a. Orden de compra 81640 - 3 licencias AscGIS y complemento de extensiones avanzadas
b. Contrato 937 de 2021 - 3 licencias SPSS
c. Orden de compra 82989 - 5 licencias Power BI
</t>
    </r>
    <r>
      <rPr>
        <sz val="10"/>
        <rFont val="Times New Roman"/>
        <family val="1"/>
      </rPr>
      <t xml:space="preserve">
Así mismo, se precisa que las licencias Adobe y parte del presupuesto correspondientes a los equipos de computo no fueron comprometidos.</t>
    </r>
    <r>
      <rPr>
        <sz val="10"/>
        <color indexed="8"/>
        <rFont val="Times New Roman"/>
        <family val="1"/>
      </rPr>
      <t xml:space="preserve">
El aumento de las licencias es proporcional con el aumento del equipo de investigación asociado al OMEG.
</t>
    </r>
    <r>
      <rPr>
        <b/>
        <sz val="10"/>
        <color indexed="8"/>
        <rFont val="Times New Roman"/>
        <family val="1"/>
      </rPr>
      <t>Anexos</t>
    </r>
    <r>
      <rPr>
        <sz val="10"/>
        <color indexed="8"/>
        <rFont val="Times New Roman"/>
        <family val="1"/>
      </rPr>
      <t>: 
1. Necesidades de adquisición de equipos de cómputo. 
2. Revisión Estudios previos Microsoft.doc
3. Orden de compra Microsoft.
4. Análisis compra - presupuesto
5. Características de los equipos
6. Adquisición Licencias</t>
    </r>
  </si>
  <si>
    <r>
      <t>Publicación de cinco (5) investigaciones, específicamente:
1. Análisis de ciudad No 25. ¿Qué paso con las mujeres de Bogotá durante el primer año de pandemia? Publicación 24 de marzo.
2. Publicación Análisis de Ciudad No 26. Análisis espacial de la violencia contra la mujer en contexto de pandemia en Bogotá. Publicación 27 de mayo.
3. Análisis de ciudad No 27. Informe sobre participación de las mujeres en los niveles decisorios de la administración pública de Bogotá – año 2020. Publicación 7 de septiembre. 
4. Diagnóstico sobre los derechos de las mujeres, uno por localidad (20) – Situación de las mujeres durante la Pandemia. Publicación 17 de noviembre
5.  Estudio de percepción sobre xenofobia y otras. Documento de resultados de once sectores de la administración distrital participantes y uno de resultados generales. La investigación aporta a la toma de desiciones para la gestión pública pero no se difunden los resultados en la pagina web del OMEG, dado que los resultados</t>
    </r>
    <r>
      <rPr>
        <sz val="10"/>
        <color indexed="10"/>
        <rFont val="Times New Roman"/>
        <family val="1"/>
      </rPr>
      <t xml:space="preserve"> </t>
    </r>
    <r>
      <rPr>
        <sz val="10"/>
        <rFont val="Times New Roman"/>
        <family val="1"/>
      </rPr>
      <t>son sensibles.</t>
    </r>
    <r>
      <rPr>
        <sz val="10"/>
        <color indexed="10"/>
        <rFont val="Times New Roman"/>
        <family val="1"/>
      </rPr>
      <t xml:space="preserve">
</t>
    </r>
    <r>
      <rPr>
        <sz val="10"/>
        <rFont val="Times New Roman"/>
        <family val="1"/>
      </rPr>
      <t xml:space="preserve">
Se avanzó adicionalmente en la elaboración de dos (2) investigaciones: 
a. Línea Base de SIDICU - Diagnósticos de Cuidado. 
Linea Base: Estrategia y formulario de levantamiento y análisis de información, batería de indicadores e informes metodológicos. En diciembre se finalizó la etapa de trabajo de campo. 
Diagnóstico Cuidado: Estado del arte, diseño teórico y metodológico de la investigación, identificación de actores en 8 localidades, recolección y análisis de información. En diciembre se elaboraron informes de resultados por cada localidad.  
b. Diagnósticos de derechos de las mujeres en sus diversidades: Documento de resultados, recomendaciones y sugerencias metodológicas y técnicas. En diciembre se finalizó la recolección de información, procesamiento y análisis de datos, difusión de resultados con mujeres diversas y presentación general de resultados. </t>
    </r>
  </si>
  <si>
    <r>
      <t>El Sistema de Información del OMEG, cuenta con una metodología de analítica de datos y operativo para indicadores priorizados, acciones ejecutadas con reservas 2020.
Asimismo, a partir del Diagnóstico del SIMISIONAL, se clasificaron las necesidades del sistema en requerimientos de corto, mediano y largo plazo.
Las acciones de mediano y largo plazo plantean la necesidad de contar con un nuevo Sistema, por lo que se decidió hacer un proceso de contratación que cubriera este requerimiento. Actualmente se cuenta con el proceso de contratación 429, cuyo objeto es "Diseñar y desarrollar el nuevo Sistema de Información Misional de la Secretaría de la Mujer, SIMISIONAL 2.0. Durante la vigencia 2021 se avanzó en la etapa precontractual, asignación de recursos y se ejecutara en el 2022.
Por su parte, las ac</t>
    </r>
    <r>
      <rPr>
        <sz val="11"/>
        <rFont val="Calibri"/>
        <family val="2"/>
      </rPr>
      <t>ciones de corto plazo plantean ajustes y creación de módulos para la mejora del sistema actual, que se vienen adelantando desde el mes de julio a la fecha.
Como parte del fortalecimiento el 24 de marzo se realizó el relanzamiento del OMEG como una apuesta para mejorar los procesos de información y de fortalecer el análisis de los datos, posterior al lanzamiento se han realizado mejoras continuas en t</t>
    </r>
    <r>
      <rPr>
        <sz val="11"/>
        <rFont val="Calibri"/>
        <family val="2"/>
      </rPr>
      <t>ecnologías para su usabilidad</t>
    </r>
    <r>
      <rPr>
        <sz val="11"/>
        <rFont val="Calibri"/>
        <family val="2"/>
      </rPr>
      <t xml:space="preserve">, un nuevo sistema de visualización de mapas, geo-referenciación entre SDmujer, PNUD, CEPAL y articulación del Sistema Violeta.
</t>
    </r>
    <r>
      <rPr>
        <sz val="11"/>
        <rFont val="Calibri"/>
        <family val="2"/>
      </rPr>
      <t xml:space="preserve">Asimismo, se realizó la revisión contractual y adquisición de software como en Nvivo, SPSS, AscGIS,  Power BI, para la cualificación de los análisis. </t>
    </r>
    <r>
      <rPr>
        <sz val="11"/>
        <rFont val="Calibri"/>
        <family val="2"/>
      </rPr>
      <t xml:space="preserve">
</t>
    </r>
    <r>
      <rPr>
        <sz val="11"/>
        <color theme="1"/>
        <rFont val="Calibri"/>
        <family val="2"/>
      </rPr>
      <t xml:space="preserve">
Para cualificar los datos, se gestionaron mecanismos de intercambio de información con: Cámara de Comercio, Observatorio Distrital de Protección y Bienestar Animal y Secretaría Distrital de Planeación. Se continua gestionando con entidades como: Secretaría de Integración Social, Instituto para la Investigación Educativa y el Desarrollo Pedagógico, Universidad Jorge Tadeo Lozano.
Por otra parte, se elaboró una caja de herramientas que apoya la realización de procesos de investigación y análisis de información dentro de los Planes de Transversalización de la Política Pública de Mujeres y Equidad de Género, desde los enfoques de género y diferencial en Bogotá; se estructuró en: 
a. Máximas transversales (conceptos claves)
b. Termómetros (Permiten evaluar en que grado de incorporación de los enfoques de género y diferencial se encuentra la investigación. Cada paso de la fase contiene un termómetro)
c. Herramientas prácticas para la incorporación de los enfoques (Cada paso de la fase contiene una herramienta)
d. 4 fases de contenidos (Dimensionamiento del problema de investigación - Conceptos claves y metodologías de la investigación - Valoración de la información - Como redactar conclusión y recomendaciones
La caja se socializó y entregó a los sectores de la Administración Distrital en unas mesas denominadas mesa mujer desarrolladas el 9 y 10 de diciembre, con la participación de 75 personas delegadas de 40 entidades. 
Asimismo, se han realizado </t>
    </r>
    <r>
      <rPr>
        <sz val="11"/>
        <color indexed="10"/>
        <rFont val="Calibri"/>
        <family val="2"/>
      </rPr>
      <t>cincuenta y un (51) reportes de información de atención de mujeres d</t>
    </r>
    <r>
      <rPr>
        <sz val="11"/>
        <color theme="1"/>
        <rFont val="Calibri"/>
        <family val="2"/>
      </rPr>
      <t>esde el sector mujeres, publicados así: 3 enero, 3 febrero, 6 marzo, 4 abril, 4 mayo, 5 junio, 4 julio, 5 agosto, 3 septiembre, 5 octubre, 5 noviembre y 4 en diciembre.
Otros documentos de interés: 
a. Infografía85, Cuidamos a las que nos cuidan. 
b. Infomujeres 61, Panorama de violencia contra las mujeres en Bogotá Primer semestre 2021. 
c. Infomujeres 60, Comité de enlaces No 1. 
d. Infomujeres 62, Comité de enlaces No 2. 
e. Infomujeres 63, Condiciones laborales de las mujeres en pandemia, confinamiento y reapertura económica. 
f. Infomujeres 25N. Panorama general de la violencia hacia las mujeres en Bogotá, 2021. 
Finalmente se realizó la actualización permanente de indicadores en el micrositio del OMEG.</t>
    </r>
  </si>
  <si>
    <t>Se elaboró una caja de herramientas que apoya la realización de procesos de investigación y análisis de información dentro de los Planes de Transversalización de la Política Pública de Mujeres y Equidad de Género, desde los enfoques de género y diferencial en Bogotá; se estructuró en: 
a. Máximas transversales (conceptos claves)
b. Termómetros (Permiten evaluar en que grado de incorporación de los enfoques de género y diferencial se encuentra la investigación. Cada paso de la fase contiene un termómetro)
c. Herramientas prácticas para la incorporación de los enfoques (Cada paso de la fase contiene una herramienta)
d. 4 fases de contenidos (Dimensionamiento del problema de investigación - Conceptos claves y metodologías de la investigación - Valoración de la información - Como redactar conclusión y recomendaciones)
La caja se socializó y entregó a los sectores de la Administración Distrital en unas mesas denominadas mesa mujer desarrolladas el 9 y 10 de diciembre, con la participación de 75 personas delegadas de 40 entidades. 
Por otra parte, se han realizado cincuenta y un (51) reportes de información de atención de mujeres desde el sector mujeres, publicados así: 3 enero, 3 febrero, 6 marzo, 4 abril, 4 mayo, 5 junio, 4 julio, 5 agosto, 3 septiembre, 5 octubre, 5 noviembre y 4 en diciembre.
Otros documentos de interés: 
a. Infografía85, Cuidamos a las que nos cuidan. 
b. Infomujeres 61, Panorama de violencia contra las mujeres en Bogotá Primer semestre 2021. 
c. Infomujeres 60, Comité de enlaces No 1. 
d. Infomujeres 62, Comité de enlaces No 2. 
e. Infomujeres 63, Condiciones laborales de las mujeres en pandemia, confinamiento y reapertura económica. 
f. Infomujeres 25N. Panorama general de la violencia hacia las mujeres en Bogotá, 2021. 
g. Infomujeres 4D. Día Distrital contra el Feminicidio. Publicado: 2 diciembre
Finalmente se realizó la actualización permanente de indicadores en el micrositio del OMEG.</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</si>
</sst>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_-* #,##0\ _€_-;\-* #,##0\ _€_-;_-* &quot;-&quot;\ _€_-;_-@_-"/>
    <numFmt numFmtId="185" formatCode="_-* #,##0.00\ _€_-;\-* #,##0.00\ _€_-;_-* &quot;-&quot;??\ _€_-;_-@_-"/>
    <numFmt numFmtId="186" formatCode="_ &quot;$&quot;\ * #,##0.00_ ;_ &quot;$&quot;\ * \-#,##0.00_ ;_ &quot;$&quot;\ * &quot;-&quot;??_ ;_ @_ "/>
    <numFmt numFmtId="187" formatCode="&quot;$&quot;\ #,##0"/>
    <numFmt numFmtId="188" formatCode="0.0%"/>
    <numFmt numFmtId="189" formatCode="[$$-240A]\ #,##0;[Red][$$-240A]\ #,##0"/>
    <numFmt numFmtId="190" formatCode="#,##0;[Red]#,##0"/>
    <numFmt numFmtId="191" formatCode="_-* #,##0.00\ _€_-;\-* #,##0.00\ _€_-;_-* &quot;-&quot;\ _€_-;_-@_-"/>
    <numFmt numFmtId="192" formatCode="_-* #,##0.000\ _€_-;\-* #,##0.000\ _€_-;_-* &quot;-&quot;\ _€_-;_-@_-"/>
    <numFmt numFmtId="193" formatCode="_-[$$-240A]\ * #,##0_-;\-[$$-240A]\ * #,##0_-;_-[$$-240A]\ * &quot;-&quot;??_-;_-@_-"/>
    <numFmt numFmtId="194" formatCode="0.0"/>
    <numFmt numFmtId="195" formatCode="_(* #,##0_);_(* \(#,##0\);_(* &quot;-&quot;??_);_(@_)"/>
    <numFmt numFmtId="196" formatCode="_-* #,##0.00_-;\-* #,##0.00_-;_-* &quot;-&quot;_-;_-@_-"/>
    <numFmt numFmtId="197" formatCode="_(* #,##0.0_);_(* \(#,##0.0\);_(* &quot;-&quot;??_);_(@_)"/>
    <numFmt numFmtId="198" formatCode="_-* #,##0.0\ _€_-;\-* #,##0.0\ _€_-;_-* &quot;-&quot;\ _€_-;_-@_-"/>
    <numFmt numFmtId="199" formatCode="_-* #,##0.0000\ _€_-;\-* #,##0.0000\ _€_-;_-* &quot;-&quot;\ _€_-;_-@_-"/>
    <numFmt numFmtId="200" formatCode="_-* #,##0.00000\ _€_-;\-* #,##0.00000\ _€_-;_-* &quot;-&quot;\ _€_-;_-@_-"/>
    <numFmt numFmtId="201" formatCode="_-* #,##0.000000\ _€_-;\-* #,##0.000000\ _€_-;_-* &quot;-&quot;\ _€_-;_-@_-"/>
    <numFmt numFmtId="202" formatCode="0.00000"/>
    <numFmt numFmtId="203" formatCode="0.0000"/>
    <numFmt numFmtId="204" formatCode="0.000"/>
    <numFmt numFmtId="205" formatCode="_-* #,##0.0000000\ _€_-;\-* #,##0.0000000\ _€_-;_-* &quot;-&quot;\ _€_-;_-@_-"/>
    <numFmt numFmtId="206" formatCode="[$-240A]dddd\,\ d\ &quot;de&quot;\ mmmm\ &quot;de&quot;\ yyyy"/>
    <numFmt numFmtId="207" formatCode="[$-240A]h:mm:ss\ AM/PM"/>
  </numFmts>
  <fonts count="96">
    <font>
      <sz val="11"/>
      <color theme="1"/>
      <name val="Calibri"/>
      <family val="2"/>
    </font>
    <font>
      <sz val="11"/>
      <color indexed="8"/>
      <name val="Calibri"/>
      <family val="2"/>
    </font>
    <font>
      <sz val="10"/>
      <name val="Arial"/>
      <family val="2"/>
    </font>
    <font>
      <b/>
      <sz val="12"/>
      <name val="Arial Narrow"/>
      <family val="2"/>
    </font>
    <font>
      <sz val="12"/>
      <name val="Times New Roman"/>
      <family val="1"/>
    </font>
    <font>
      <b/>
      <sz val="12"/>
      <name val="Times New Roman"/>
      <family val="1"/>
    </font>
    <font>
      <b/>
      <sz val="10"/>
      <name val="Times New Roman"/>
      <family val="1"/>
    </font>
    <font>
      <sz val="10"/>
      <name val="Times New Roman"/>
      <family val="1"/>
    </font>
    <font>
      <b/>
      <sz val="10"/>
      <color indexed="10"/>
      <name val="Times New Roman"/>
      <family val="1"/>
    </font>
    <font>
      <b/>
      <i/>
      <sz val="10"/>
      <name val="Times New Roman"/>
      <family val="1"/>
    </font>
    <font>
      <sz val="10"/>
      <name val="Arial Narrow"/>
      <family val="2"/>
    </font>
    <font>
      <sz val="9"/>
      <color indexed="8"/>
      <name val="Tahoma"/>
      <family val="2"/>
    </font>
    <font>
      <b/>
      <sz val="9"/>
      <name val="Times New Roman"/>
      <family val="1"/>
    </font>
    <font>
      <sz val="10"/>
      <color indexed="10"/>
      <name val="Times New Roman"/>
      <family val="1"/>
    </font>
    <font>
      <sz val="12"/>
      <name val="Arial Narrow"/>
      <family val="2"/>
    </font>
    <font>
      <b/>
      <sz val="9"/>
      <color indexed="8"/>
      <name val="Tahoma"/>
      <family val="2"/>
    </font>
    <font>
      <sz val="10"/>
      <color indexed="8"/>
      <name val="Times New Roman"/>
      <family val="1"/>
    </font>
    <font>
      <b/>
      <sz val="10"/>
      <color indexed="8"/>
      <name val="Tahoma"/>
      <family val="2"/>
    </font>
    <font>
      <sz val="10"/>
      <color indexed="8"/>
      <name val="Tahoma"/>
      <family val="2"/>
    </font>
    <font>
      <b/>
      <sz val="10"/>
      <color indexed="8"/>
      <name val="Times New Roman"/>
      <family val="1"/>
    </font>
    <font>
      <sz val="8"/>
      <name val="Calibri"/>
      <family val="2"/>
    </font>
    <font>
      <sz val="11"/>
      <name val="Calibri"/>
      <family val="2"/>
    </font>
    <font>
      <sz val="11"/>
      <color indexed="10"/>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sz val="14"/>
      <color indexed="8"/>
      <name val="Calibri"/>
      <family val="2"/>
    </font>
    <font>
      <b/>
      <sz val="14"/>
      <color indexed="8"/>
      <name val="Calibri"/>
      <family val="2"/>
    </font>
    <font>
      <b/>
      <sz val="9"/>
      <color indexed="8"/>
      <name val="Arial Narrow"/>
      <family val="2"/>
    </font>
    <font>
      <sz val="9"/>
      <color indexed="8"/>
      <name val="Arial Narrow"/>
      <family val="2"/>
    </font>
    <font>
      <sz val="10"/>
      <color indexed="8"/>
      <name val="Calibri"/>
      <family val="2"/>
    </font>
    <font>
      <b/>
      <sz val="12"/>
      <color indexed="8"/>
      <name val="Calibri"/>
      <family val="2"/>
    </font>
    <font>
      <sz val="14"/>
      <color indexed="10"/>
      <name val="Calibri"/>
      <family val="2"/>
    </font>
    <font>
      <b/>
      <sz val="9"/>
      <color indexed="8"/>
      <name val="Times New Roman"/>
      <family val="1"/>
    </font>
    <font>
      <sz val="8"/>
      <color indexed="8"/>
      <name val="Calibri"/>
      <family val="2"/>
    </font>
    <font>
      <b/>
      <sz val="11"/>
      <color indexed="55"/>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0"/>
      <color theme="1"/>
      <name val="Times New Roman"/>
      <family val="1"/>
    </font>
    <font>
      <sz val="14"/>
      <color theme="1"/>
      <name val="Calibri"/>
      <family val="2"/>
    </font>
    <font>
      <b/>
      <sz val="14"/>
      <color theme="1"/>
      <name val="Calibri"/>
      <family val="2"/>
    </font>
    <font>
      <b/>
      <sz val="9"/>
      <color theme="1"/>
      <name val="Arial Narrow"/>
      <family val="2"/>
    </font>
    <font>
      <sz val="9"/>
      <color rgb="FF000000"/>
      <name val="Arial Narrow"/>
      <family val="2"/>
    </font>
    <font>
      <b/>
      <sz val="9"/>
      <color rgb="FF000000"/>
      <name val="Arial Narrow"/>
      <family val="2"/>
    </font>
    <font>
      <sz val="9"/>
      <color theme="1"/>
      <name val="Arial Narrow"/>
      <family val="2"/>
    </font>
    <font>
      <sz val="10"/>
      <color theme="1"/>
      <name val="Calibri"/>
      <family val="2"/>
    </font>
    <font>
      <b/>
      <sz val="10"/>
      <color theme="1"/>
      <name val="Times New Roman"/>
      <family val="1"/>
    </font>
    <font>
      <sz val="10"/>
      <color rgb="FFFF0000"/>
      <name val="Times New Roman"/>
      <family val="1"/>
    </font>
    <font>
      <b/>
      <sz val="10"/>
      <color rgb="FFFF0000"/>
      <name val="Times New Roman"/>
      <family val="1"/>
    </font>
    <font>
      <b/>
      <sz val="12"/>
      <color theme="1"/>
      <name val="Calibri"/>
      <family val="2"/>
    </font>
    <font>
      <sz val="14"/>
      <color rgb="FFFF0000"/>
      <name val="Calibri"/>
      <family val="2"/>
    </font>
    <font>
      <sz val="8"/>
      <color theme="1"/>
      <name val="Calibri"/>
      <family val="2"/>
    </font>
    <font>
      <b/>
      <sz val="9"/>
      <color theme="1"/>
      <name val="Times New Roman"/>
      <family val="1"/>
    </font>
    <font>
      <b/>
      <sz val="11"/>
      <color theme="0" tint="-0.3499799966812134"/>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5999900102615356"/>
        <bgColor indexed="64"/>
      </patternFill>
    </fill>
    <fill>
      <patternFill patternType="solid">
        <fgColor rgb="FF92D050"/>
        <bgColor indexed="64"/>
      </patternFill>
    </fill>
    <fill>
      <patternFill patternType="solid">
        <fgColor rgb="FFCCFFFF"/>
        <bgColor indexed="64"/>
      </patternFill>
    </fill>
    <fill>
      <patternFill patternType="solid">
        <fgColor rgb="FFFFFF00"/>
        <bgColor indexed="64"/>
      </patternFill>
    </fill>
    <fill>
      <patternFill patternType="solid">
        <fgColor theme="0" tint="-0.24997000396251678"/>
        <bgColor indexed="64"/>
      </patternFill>
    </fill>
  </fills>
  <borders count="91">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color indexed="63"/>
      </right>
      <top>
        <color indexed="63"/>
      </top>
      <bottom style="medium"/>
    </border>
    <border>
      <left style="thin"/>
      <right>
        <color indexed="63"/>
      </right>
      <top>
        <color indexed="63"/>
      </top>
      <bottom style="thin"/>
    </border>
    <border>
      <left style="thin"/>
      <right style="thin"/>
      <top style="thin"/>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style="medium"/>
      <right style="medium">
        <color theme="0"/>
      </right>
      <top style="medium"/>
      <bottom style="medium">
        <color theme="0"/>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color theme="0"/>
      </right>
      <top style="thin">
        <color theme="0"/>
      </top>
      <bottom style="thin">
        <color theme="0"/>
      </bottom>
    </border>
    <border>
      <left style="medium">
        <color theme="0"/>
      </left>
      <right>
        <color indexed="63"/>
      </right>
      <top style="medium"/>
      <bottom style="medium"/>
    </border>
    <border>
      <left style="medium"/>
      <right style="thin"/>
      <top>
        <color indexed="63"/>
      </top>
      <bottom style="medium"/>
    </border>
    <border>
      <left style="medium"/>
      <right style="thin"/>
      <top style="medium"/>
      <bottom style="medium"/>
    </border>
    <border>
      <left style="medium">
        <color theme="0"/>
      </left>
      <right style="medium"/>
      <top>
        <color indexed="63"/>
      </top>
      <bottom style="medium"/>
    </border>
    <border>
      <left style="medium"/>
      <right style="thin"/>
      <top style="thin"/>
      <bottom style="medium"/>
    </border>
    <border>
      <left style="medium"/>
      <right style="medium"/>
      <top style="medium"/>
      <bottom style="medium"/>
    </border>
    <border>
      <left>
        <color indexed="63"/>
      </left>
      <right>
        <color indexed="63"/>
      </right>
      <top style="thin"/>
      <bottom style="thin"/>
    </border>
    <border>
      <left style="thin"/>
      <right style="thin"/>
      <top>
        <color indexed="63"/>
      </top>
      <bottom>
        <color indexed="63"/>
      </botto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style="thin"/>
      <bottom style="thin"/>
    </border>
    <border>
      <left>
        <color indexed="63"/>
      </left>
      <right style="thin"/>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style="thin"/>
      <bottom style="medium"/>
    </border>
    <border>
      <left style="medium"/>
      <right>
        <color indexed="63"/>
      </right>
      <top style="medium"/>
      <bottom>
        <color indexed="63"/>
      </bottom>
    </border>
    <border>
      <left style="thin"/>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49" fontId="56"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7" fillId="21" borderId="0" applyNumberFormat="0" applyBorder="0" applyAlignment="0" applyProtection="0"/>
    <xf numFmtId="0" fontId="58" fillId="22" borderId="4" applyNumberFormat="0" applyAlignment="0" applyProtection="0"/>
    <xf numFmtId="0" fontId="59" fillId="23" borderId="5" applyNumberFormat="0" applyAlignment="0" applyProtection="0"/>
    <xf numFmtId="0" fontId="60" fillId="0" borderId="6" applyNumberFormat="0" applyFill="0" applyAlignment="0" applyProtection="0"/>
    <xf numFmtId="0" fontId="61" fillId="0" borderId="7" applyNumberFormat="0" applyFill="0" applyAlignment="0" applyProtection="0"/>
    <xf numFmtId="0" fontId="62" fillId="24" borderId="0" applyNumberFormat="0" applyProtection="0">
      <alignment horizontal="left" wrapText="1" indent="4"/>
    </xf>
    <xf numFmtId="0" fontId="63" fillId="24" borderId="0" applyNumberFormat="0" applyProtection="0">
      <alignment horizontal="left" wrapText="1" indent="4"/>
    </xf>
    <xf numFmtId="0" fontId="64" fillId="0" borderId="0" applyNumberFormat="0" applyFill="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9" fillId="30" borderId="0" applyNumberFormat="0" applyBorder="0" applyAlignment="0" applyProtection="0"/>
    <xf numFmtId="0" fontId="65" fillId="31" borderId="4" applyNumberFormat="0" applyAlignment="0" applyProtection="0"/>
    <xf numFmtId="16" fontId="21" fillId="0" borderId="0" applyFont="0" applyFill="0" applyBorder="0" applyAlignment="0">
      <protection/>
    </xf>
    <xf numFmtId="0" fontId="66" fillId="32" borderId="0" applyNumberFormat="0" applyBorder="0" applyProtection="0">
      <alignment horizontal="center" vertical="center"/>
    </xf>
    <xf numFmtId="0" fontId="67" fillId="0" borderId="0" applyNumberFormat="0" applyFill="0" applyBorder="0" applyAlignment="0" applyProtection="0"/>
    <xf numFmtId="0" fontId="68" fillId="0" borderId="0" applyNumberFormat="0" applyFill="0" applyBorder="0" applyAlignment="0" applyProtection="0"/>
    <xf numFmtId="0" fontId="69" fillId="33"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xf numFmtId="41" fontId="0" fillId="0" borderId="0" applyFont="0" applyFill="0" applyBorder="0" applyAlignment="0" applyProtection="0"/>
    <xf numFmtId="185" fontId="1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86" fontId="2" fillId="0" borderId="0" applyFont="0" applyFill="0" applyBorder="0" applyAlignment="0" applyProtection="0"/>
    <xf numFmtId="182" fontId="0"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0" fontId="70" fillId="34" borderId="0" applyNumberFormat="0" applyBorder="0" applyAlignment="0" applyProtection="0"/>
    <xf numFmtId="0" fontId="71"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10" fillId="0" borderId="0">
      <alignment/>
      <protection/>
    </xf>
    <xf numFmtId="0" fontId="10"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0" fontId="72" fillId="22" borderId="9" applyNumberFormat="0" applyAlignment="0" applyProtection="0"/>
    <xf numFmtId="0" fontId="73" fillId="0" borderId="0" applyNumberFormat="0" applyFill="0" applyBorder="0" applyAlignment="0" applyProtection="0"/>
    <xf numFmtId="0" fontId="63" fillId="0" borderId="0" applyFill="0" applyBorder="0">
      <alignment wrapText="1"/>
      <protection/>
    </xf>
    <xf numFmtId="0" fontId="55" fillId="0" borderId="0">
      <alignment/>
      <protection/>
    </xf>
    <xf numFmtId="0" fontId="74" fillId="0" borderId="0" applyNumberFormat="0" applyFill="0" applyBorder="0" applyAlignment="0" applyProtection="0"/>
    <xf numFmtId="0" fontId="75" fillId="0" borderId="0" applyNumberFormat="0" applyFill="0" applyBorder="0" applyAlignment="0" applyProtection="0"/>
    <xf numFmtId="0" fontId="76" fillId="0" borderId="10" applyNumberFormat="0" applyFill="0" applyAlignment="0" applyProtection="0"/>
    <xf numFmtId="0" fontId="64" fillId="0" borderId="11" applyNumberFormat="0" applyFill="0" applyAlignment="0" applyProtection="0"/>
    <xf numFmtId="0" fontId="77" fillId="24" borderId="0" applyNumberFormat="0" applyBorder="0" applyProtection="0">
      <alignment horizontal="left" indent="1"/>
    </xf>
    <xf numFmtId="0" fontId="78" fillId="0" borderId="12" applyNumberFormat="0" applyFill="0" applyAlignment="0" applyProtection="0"/>
  </cellStyleXfs>
  <cellXfs count="558">
    <xf numFmtId="0" fontId="0" fillId="0" borderId="0" xfId="0" applyFont="1" applyAlignment="1">
      <alignment/>
    </xf>
    <xf numFmtId="0" fontId="3" fillId="36" borderId="0" xfId="71" applyFont="1" applyFill="1" applyBorder="1" applyAlignment="1" applyProtection="1">
      <alignment vertical="center" wrapText="1"/>
      <protection/>
    </xf>
    <xf numFmtId="0" fontId="7" fillId="37" borderId="13" xfId="71" applyFont="1" applyFill="1" applyBorder="1" applyAlignment="1" applyProtection="1">
      <alignment vertical="center" wrapText="1"/>
      <protection/>
    </xf>
    <xf numFmtId="0" fontId="7" fillId="37" borderId="14" xfId="71" applyFont="1" applyFill="1" applyBorder="1" applyAlignment="1" applyProtection="1">
      <alignment vertical="center" wrapText="1"/>
      <protection/>
    </xf>
    <xf numFmtId="0" fontId="7" fillId="37" borderId="0" xfId="71" applyFont="1" applyFill="1" applyBorder="1" applyAlignment="1" applyProtection="1">
      <alignment vertical="center" wrapText="1"/>
      <protection/>
    </xf>
    <xf numFmtId="0" fontId="7" fillId="37" borderId="15" xfId="71" applyFont="1" applyFill="1" applyBorder="1" applyAlignment="1" applyProtection="1">
      <alignment vertical="center" wrapText="1"/>
      <protection/>
    </xf>
    <xf numFmtId="0" fontId="6" fillId="37" borderId="14" xfId="71" applyFont="1" applyFill="1" applyBorder="1" applyAlignment="1" applyProtection="1">
      <alignment vertical="center" wrapText="1"/>
      <protection/>
    </xf>
    <xf numFmtId="0" fontId="6" fillId="37" borderId="0" xfId="71" applyFont="1" applyFill="1" applyBorder="1" applyAlignment="1" applyProtection="1">
      <alignment vertical="center" wrapText="1"/>
      <protection/>
    </xf>
    <xf numFmtId="0" fontId="8" fillId="37" borderId="0" xfId="71" applyFont="1" applyFill="1" applyBorder="1" applyAlignment="1" applyProtection="1">
      <alignment vertical="center" wrapText="1"/>
      <protection/>
    </xf>
    <xf numFmtId="0" fontId="6" fillId="37" borderId="13" xfId="71" applyFont="1" applyFill="1" applyBorder="1" applyAlignment="1" applyProtection="1">
      <alignment vertical="center" wrapText="1"/>
      <protection/>
    </xf>
    <xf numFmtId="0" fontId="79" fillId="37" borderId="14" xfId="0" applyFont="1" applyFill="1" applyBorder="1" applyAlignment="1">
      <alignment/>
    </xf>
    <xf numFmtId="0" fontId="79" fillId="37" borderId="0" xfId="0" applyFont="1" applyFill="1" applyBorder="1" applyAlignment="1">
      <alignment/>
    </xf>
    <xf numFmtId="0" fontId="6" fillId="37" borderId="0" xfId="71" applyFont="1" applyFill="1" applyBorder="1" applyAlignment="1" applyProtection="1">
      <alignment horizontal="left" vertical="center" wrapText="1"/>
      <protection/>
    </xf>
    <xf numFmtId="0" fontId="9" fillId="37" borderId="0" xfId="71" applyFont="1" applyFill="1" applyBorder="1" applyAlignment="1">
      <alignment horizontal="center" vertical="center" wrapText="1"/>
      <protection/>
    </xf>
    <xf numFmtId="9" fontId="7" fillId="11" borderId="16" xfId="78" applyFont="1" applyFill="1" applyBorder="1" applyAlignment="1" applyProtection="1">
      <alignment horizontal="center" vertical="center" wrapText="1"/>
      <protection locked="0"/>
    </xf>
    <xf numFmtId="9" fontId="0" fillId="0" borderId="0" xfId="78" applyFont="1" applyAlignment="1">
      <alignment/>
    </xf>
    <xf numFmtId="9" fontId="6" fillId="0" borderId="17" xfId="71" applyNumberFormat="1" applyFont="1" applyFill="1" applyBorder="1" applyAlignment="1" applyProtection="1">
      <alignment horizontal="center" vertical="center" wrapText="1"/>
      <protection/>
    </xf>
    <xf numFmtId="190" fontId="0" fillId="0" borderId="0" xfId="0" applyNumberFormat="1" applyBorder="1" applyAlignment="1">
      <alignment vertical="center"/>
    </xf>
    <xf numFmtId="0" fontId="0" fillId="0" borderId="0" xfId="0" applyBorder="1" applyAlignment="1">
      <alignment/>
    </xf>
    <xf numFmtId="0" fontId="0" fillId="0" borderId="18" xfId="0" applyBorder="1" applyAlignment="1">
      <alignment horizontal="center"/>
    </xf>
    <xf numFmtId="0" fontId="0" fillId="8" borderId="16" xfId="0" applyFill="1" applyBorder="1" applyAlignment="1">
      <alignment/>
    </xf>
    <xf numFmtId="9" fontId="7" fillId="8" borderId="16" xfId="78" applyFont="1" applyFill="1" applyBorder="1" applyAlignment="1" applyProtection="1">
      <alignment horizontal="center" vertical="center" wrapText="1"/>
      <protection locked="0"/>
    </xf>
    <xf numFmtId="9" fontId="6" fillId="8" borderId="17" xfId="71" applyNumberFormat="1" applyFont="1" applyFill="1" applyBorder="1" applyAlignment="1" applyProtection="1">
      <alignment horizontal="center" vertical="center" wrapText="1"/>
      <protection/>
    </xf>
    <xf numFmtId="0" fontId="0" fillId="18" borderId="16" xfId="0" applyFill="1" applyBorder="1" applyAlignment="1">
      <alignment/>
    </xf>
    <xf numFmtId="0" fontId="0" fillId="13" borderId="16" xfId="0" applyFill="1" applyBorder="1" applyAlignment="1">
      <alignment/>
    </xf>
    <xf numFmtId="9" fontId="7" fillId="13" borderId="16" xfId="78" applyFont="1" applyFill="1" applyBorder="1" applyAlignment="1" applyProtection="1">
      <alignment horizontal="center" vertical="center" wrapText="1"/>
      <protection locked="0"/>
    </xf>
    <xf numFmtId="9" fontId="6" fillId="13" borderId="17" xfId="71" applyNumberFormat="1" applyFont="1" applyFill="1" applyBorder="1" applyAlignment="1" applyProtection="1">
      <alignment horizontal="center" vertical="center" wrapText="1"/>
      <protection/>
    </xf>
    <xf numFmtId="0" fontId="0" fillId="3" borderId="16" xfId="0" applyFill="1" applyBorder="1" applyAlignment="1">
      <alignment/>
    </xf>
    <xf numFmtId="0" fontId="0" fillId="9" borderId="16" xfId="0" applyFill="1" applyBorder="1" applyAlignment="1">
      <alignment/>
    </xf>
    <xf numFmtId="0" fontId="0" fillId="10" borderId="16" xfId="0" applyFill="1" applyBorder="1" applyAlignment="1">
      <alignment/>
    </xf>
    <xf numFmtId="0" fontId="0" fillId="11" borderId="16" xfId="0" applyFill="1" applyBorder="1" applyAlignment="1">
      <alignment/>
    </xf>
    <xf numFmtId="0" fontId="0" fillId="38" borderId="16" xfId="0" applyFill="1" applyBorder="1" applyAlignment="1">
      <alignment/>
    </xf>
    <xf numFmtId="0" fontId="0" fillId="10" borderId="19" xfId="0" applyFill="1" applyBorder="1" applyAlignment="1">
      <alignment/>
    </xf>
    <xf numFmtId="0" fontId="0" fillId="12" borderId="16"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8" borderId="20"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1" borderId="20" xfId="0" applyFill="1" applyBorder="1" applyAlignment="1">
      <alignment/>
    </xf>
    <xf numFmtId="0" fontId="0" fillId="12" borderId="20" xfId="0" applyFill="1" applyBorder="1" applyAlignment="1">
      <alignment/>
    </xf>
    <xf numFmtId="0" fontId="0" fillId="9" borderId="20" xfId="0" applyFill="1" applyBorder="1" applyAlignment="1">
      <alignment/>
    </xf>
    <xf numFmtId="0" fontId="0" fillId="0" borderId="21" xfId="0" applyBorder="1" applyAlignment="1">
      <alignment horizontal="center"/>
    </xf>
    <xf numFmtId="0" fontId="0" fillId="0" borderId="22" xfId="0" applyBorder="1" applyAlignment="1">
      <alignment horizontal="center"/>
    </xf>
    <xf numFmtId="9" fontId="7" fillId="8" borderId="23" xfId="78" applyFont="1" applyFill="1" applyBorder="1" applyAlignment="1" applyProtection="1">
      <alignment horizontal="center" vertical="center" wrapText="1"/>
      <protection locked="0"/>
    </xf>
    <xf numFmtId="9" fontId="6" fillId="8" borderId="24" xfId="71" applyNumberFormat="1" applyFont="1" applyFill="1" applyBorder="1" applyAlignment="1" applyProtection="1">
      <alignment horizontal="center" vertical="center" wrapText="1"/>
      <protection/>
    </xf>
    <xf numFmtId="9" fontId="6" fillId="13" borderId="23" xfId="71" applyNumberFormat="1" applyFont="1" applyFill="1" applyBorder="1" applyAlignment="1" applyProtection="1">
      <alignment horizontal="center" vertical="center" wrapText="1"/>
      <protection/>
    </xf>
    <xf numFmtId="0" fontId="0" fillId="13" borderId="24" xfId="0" applyFill="1" applyBorder="1" applyAlignment="1">
      <alignment/>
    </xf>
    <xf numFmtId="0" fontId="0" fillId="13" borderId="23" xfId="0" applyFill="1" applyBorder="1" applyAlignment="1">
      <alignment/>
    </xf>
    <xf numFmtId="0" fontId="0" fillId="10" borderId="23" xfId="0" applyFill="1" applyBorder="1" applyAlignment="1">
      <alignment/>
    </xf>
    <xf numFmtId="0" fontId="0" fillId="10" borderId="24" xfId="0" applyFill="1" applyBorder="1" applyAlignment="1">
      <alignment/>
    </xf>
    <xf numFmtId="0" fontId="0" fillId="11" borderId="23" xfId="0" applyFill="1" applyBorder="1" applyAlignment="1">
      <alignment/>
    </xf>
    <xf numFmtId="0" fontId="0" fillId="11" borderId="24" xfId="0" applyFill="1" applyBorder="1" applyAlignment="1">
      <alignment/>
    </xf>
    <xf numFmtId="0" fontId="0" fillId="12" borderId="23" xfId="0" applyFill="1" applyBorder="1" applyAlignment="1">
      <alignment/>
    </xf>
    <xf numFmtId="0" fontId="0" fillId="12" borderId="24" xfId="0" applyFill="1" applyBorder="1" applyAlignment="1">
      <alignment/>
    </xf>
    <xf numFmtId="0" fontId="0" fillId="9" borderId="23" xfId="0" applyFill="1" applyBorder="1" applyAlignment="1">
      <alignment/>
    </xf>
    <xf numFmtId="0" fontId="0" fillId="9" borderId="24" xfId="0" applyFill="1" applyBorder="1" applyAlignment="1">
      <alignment/>
    </xf>
    <xf numFmtId="0" fontId="0" fillId="10" borderId="25" xfId="0" applyFill="1" applyBorder="1" applyAlignment="1">
      <alignment/>
    </xf>
    <xf numFmtId="0" fontId="0" fillId="39" borderId="19" xfId="0" applyFill="1" applyBorder="1" applyAlignment="1">
      <alignment/>
    </xf>
    <xf numFmtId="0" fontId="0" fillId="39" borderId="16" xfId="0" applyFill="1" applyBorder="1" applyAlignment="1">
      <alignment/>
    </xf>
    <xf numFmtId="0" fontId="0" fillId="39" borderId="25" xfId="0" applyFill="1" applyBorder="1" applyAlignment="1">
      <alignment/>
    </xf>
    <xf numFmtId="9" fontId="6" fillId="0" borderId="0" xfId="71" applyNumberFormat="1" applyFont="1" applyFill="1" applyBorder="1" applyAlignment="1" applyProtection="1">
      <alignment vertical="center" wrapText="1"/>
      <protection/>
    </xf>
    <xf numFmtId="0" fontId="0" fillId="37" borderId="0" xfId="0" applyFill="1" applyBorder="1" applyAlignment="1">
      <alignment/>
    </xf>
    <xf numFmtId="0" fontId="0" fillId="0" borderId="0" xfId="0" applyBorder="1" applyAlignment="1">
      <alignment horizontal="center" vertical="center" wrapText="1"/>
    </xf>
    <xf numFmtId="9" fontId="7" fillId="11" borderId="17" xfId="78" applyFont="1" applyFill="1" applyBorder="1" applyAlignment="1" applyProtection="1">
      <alignment horizontal="center" vertical="center" wrapText="1"/>
      <protection locked="0"/>
    </xf>
    <xf numFmtId="0" fontId="6" fillId="0" borderId="16" xfId="71" applyFont="1" applyFill="1" applyBorder="1" applyAlignment="1" applyProtection="1">
      <alignment horizontal="left" vertical="center" wrapText="1"/>
      <protection/>
    </xf>
    <xf numFmtId="0" fontId="6" fillId="11" borderId="16" xfId="71" applyFont="1" applyFill="1" applyBorder="1" applyAlignment="1" applyProtection="1">
      <alignment horizontal="left" vertical="center" wrapText="1"/>
      <protection/>
    </xf>
    <xf numFmtId="9" fontId="7" fillId="0" borderId="16" xfId="79" applyFont="1" applyFill="1" applyBorder="1" applyAlignment="1" applyProtection="1">
      <alignment horizontal="center" vertical="center" wrapText="1"/>
      <protection locked="0"/>
    </xf>
    <xf numFmtId="184" fontId="7" fillId="40" borderId="16" xfId="59" applyFont="1" applyFill="1" applyBorder="1" applyAlignment="1" applyProtection="1">
      <alignment vertical="center" wrapText="1"/>
      <protection/>
    </xf>
    <xf numFmtId="189" fontId="0" fillId="37" borderId="0" xfId="0" applyNumberFormat="1" applyFill="1" applyBorder="1" applyAlignment="1">
      <alignment vertical="center"/>
    </xf>
    <xf numFmtId="0" fontId="6" fillId="37" borderId="26" xfId="71" applyFont="1" applyFill="1" applyBorder="1" applyAlignment="1" applyProtection="1">
      <alignment vertical="center" wrapText="1"/>
      <protection/>
    </xf>
    <xf numFmtId="0" fontId="6" fillId="0" borderId="19" xfId="71" applyFont="1" applyFill="1" applyBorder="1" applyAlignment="1" applyProtection="1">
      <alignment horizontal="left" vertical="center" wrapText="1"/>
      <protection/>
    </xf>
    <xf numFmtId="9" fontId="7" fillId="0" borderId="19" xfId="79" applyFont="1" applyFill="1" applyBorder="1" applyAlignment="1" applyProtection="1">
      <alignment horizontal="center" vertical="center" wrapText="1"/>
      <protection locked="0"/>
    </xf>
    <xf numFmtId="9" fontId="6" fillId="0" borderId="27" xfId="71" applyNumberFormat="1" applyFont="1" applyFill="1" applyBorder="1" applyAlignment="1" applyProtection="1">
      <alignment horizontal="center" vertical="center" wrapText="1"/>
      <protection/>
    </xf>
    <xf numFmtId="9" fontId="0" fillId="0" borderId="0" xfId="0" applyNumberFormat="1" applyAlignment="1">
      <alignment/>
    </xf>
    <xf numFmtId="9" fontId="7" fillId="11" borderId="16" xfId="78" applyNumberFormat="1" applyFont="1" applyFill="1" applyBorder="1" applyAlignment="1" applyProtection="1">
      <alignment horizontal="center" vertical="center" wrapText="1"/>
      <protection locked="0"/>
    </xf>
    <xf numFmtId="191" fontId="7" fillId="40" borderId="16" xfId="59" applyNumberFormat="1" applyFont="1" applyFill="1" applyBorder="1" applyAlignment="1" applyProtection="1">
      <alignment vertical="center" wrapText="1"/>
      <protection/>
    </xf>
    <xf numFmtId="9" fontId="6" fillId="0" borderId="28" xfId="71" applyNumberFormat="1" applyFont="1" applyFill="1" applyBorder="1" applyAlignment="1" applyProtection="1">
      <alignment horizontal="center" vertical="center" wrapText="1"/>
      <protection/>
    </xf>
    <xf numFmtId="188" fontId="6" fillId="0" borderId="28" xfId="78" applyNumberFormat="1" applyFont="1" applyFill="1" applyBorder="1" applyAlignment="1" applyProtection="1">
      <alignment vertical="center" wrapText="1"/>
      <protection/>
    </xf>
    <xf numFmtId="0" fontId="80" fillId="0" borderId="0" xfId="0" applyFont="1" applyAlignment="1">
      <alignment/>
    </xf>
    <xf numFmtId="174" fontId="80" fillId="0" borderId="0" xfId="63" applyFont="1" applyAlignment="1">
      <alignment/>
    </xf>
    <xf numFmtId="174" fontId="81" fillId="0" borderId="0" xfId="63" applyFont="1" applyAlignment="1">
      <alignment/>
    </xf>
    <xf numFmtId="0" fontId="81" fillId="0" borderId="0" xfId="0" applyFont="1" applyAlignment="1">
      <alignment/>
    </xf>
    <xf numFmtId="0" fontId="6" fillId="37" borderId="0" xfId="71" applyFont="1" applyFill="1" applyBorder="1" applyAlignment="1" applyProtection="1">
      <alignment horizontal="center" vertical="center" wrapText="1"/>
      <protection/>
    </xf>
    <xf numFmtId="0" fontId="0" fillId="0" borderId="29" xfId="0" applyBorder="1" applyAlignment="1">
      <alignment/>
    </xf>
    <xf numFmtId="0" fontId="0" fillId="0" borderId="30" xfId="0" applyBorder="1" applyAlignment="1">
      <alignment/>
    </xf>
    <xf numFmtId="0" fontId="6" fillId="37" borderId="14" xfId="71" applyFont="1" applyFill="1" applyBorder="1" applyAlignment="1">
      <alignment horizontal="center" vertical="center" wrapText="1"/>
      <protection/>
    </xf>
    <xf numFmtId="0" fontId="6" fillId="37" borderId="31" xfId="71" applyFont="1" applyFill="1" applyBorder="1" applyAlignment="1" applyProtection="1">
      <alignment vertical="center" wrapText="1"/>
      <protection/>
    </xf>
    <xf numFmtId="0" fontId="6" fillId="37" borderId="32" xfId="71" applyFont="1" applyFill="1" applyBorder="1" applyAlignment="1" applyProtection="1">
      <alignment vertical="center" wrapText="1"/>
      <protection/>
    </xf>
    <xf numFmtId="0" fontId="6" fillId="37" borderId="33" xfId="71" applyFont="1" applyFill="1" applyBorder="1" applyAlignment="1" applyProtection="1">
      <alignment vertical="center" wrapText="1"/>
      <protection/>
    </xf>
    <xf numFmtId="0" fontId="7" fillId="37" borderId="34" xfId="71" applyFont="1" applyFill="1" applyBorder="1" applyAlignment="1" applyProtection="1">
      <alignment vertical="center" wrapText="1"/>
      <protection/>
    </xf>
    <xf numFmtId="0" fontId="7" fillId="37" borderId="35" xfId="71" applyFont="1" applyFill="1" applyBorder="1" applyAlignment="1" applyProtection="1">
      <alignment vertical="center" wrapText="1"/>
      <protection/>
    </xf>
    <xf numFmtId="0" fontId="7" fillId="37" borderId="36" xfId="71" applyFont="1" applyFill="1" applyBorder="1" applyAlignment="1" applyProtection="1">
      <alignment vertical="center" wrapText="1"/>
      <protection/>
    </xf>
    <xf numFmtId="0" fontId="79" fillId="37" borderId="35" xfId="0" applyFont="1" applyFill="1" applyBorder="1" applyAlignment="1">
      <alignment/>
    </xf>
    <xf numFmtId="0" fontId="0" fillId="0" borderId="37" xfId="0" applyBorder="1" applyAlignment="1">
      <alignment/>
    </xf>
    <xf numFmtId="0" fontId="6" fillId="37" borderId="38" xfId="71" applyFont="1" applyFill="1" applyBorder="1" applyAlignment="1">
      <alignment horizontal="center" vertical="center" wrapText="1"/>
      <protection/>
    </xf>
    <xf numFmtId="0" fontId="6" fillId="37" borderId="39" xfId="71" applyFont="1" applyFill="1" applyBorder="1" applyAlignment="1" applyProtection="1">
      <alignment horizontal="center" vertical="center" wrapText="1"/>
      <protection/>
    </xf>
    <xf numFmtId="0" fontId="6" fillId="5" borderId="40" xfId="71" applyFont="1" applyFill="1" applyBorder="1" applyAlignment="1" applyProtection="1">
      <alignment horizontal="center" vertical="center" wrapText="1"/>
      <protection/>
    </xf>
    <xf numFmtId="0" fontId="6" fillId="5" borderId="16" xfId="71" applyFont="1" applyFill="1" applyBorder="1" applyAlignment="1" applyProtection="1">
      <alignment horizontal="center" vertical="center" wrapText="1"/>
      <protection/>
    </xf>
    <xf numFmtId="0" fontId="6" fillId="0" borderId="0" xfId="71" applyFont="1" applyFill="1" applyBorder="1" applyAlignment="1">
      <alignment horizontal="center" vertical="center" wrapText="1"/>
      <protection/>
    </xf>
    <xf numFmtId="0" fontId="6" fillId="0" borderId="35" xfId="71" applyFont="1" applyFill="1" applyBorder="1" applyAlignment="1">
      <alignment horizontal="center" vertical="center" wrapText="1"/>
      <protection/>
    </xf>
    <xf numFmtId="0" fontId="6" fillId="37" borderId="41" xfId="71" applyFont="1" applyFill="1" applyBorder="1" applyAlignment="1" applyProtection="1">
      <alignment vertical="center" wrapText="1"/>
      <protection/>
    </xf>
    <xf numFmtId="0" fontId="9" fillId="0" borderId="0" xfId="71" applyFont="1" applyFill="1" applyBorder="1" applyAlignment="1">
      <alignment horizontal="center" vertical="center" wrapText="1"/>
      <protection/>
    </xf>
    <xf numFmtId="0" fontId="6" fillId="37" borderId="0" xfId="71" applyFont="1" applyFill="1" applyBorder="1" applyAlignment="1">
      <alignment horizontal="center" vertical="center" wrapText="1"/>
      <protection/>
    </xf>
    <xf numFmtId="0" fontId="6" fillId="5" borderId="16" xfId="71" applyFont="1" applyFill="1" applyBorder="1" applyAlignment="1" applyProtection="1">
      <alignment horizontal="center" vertical="center" wrapText="1"/>
      <protection/>
    </xf>
    <xf numFmtId="0" fontId="6" fillId="37" borderId="0" xfId="71" applyFont="1" applyFill="1" applyBorder="1" applyAlignment="1" applyProtection="1">
      <alignment horizontal="center" vertical="center" wrapText="1"/>
      <protection/>
    </xf>
    <xf numFmtId="0" fontId="6" fillId="5" borderId="40" xfId="71" applyFont="1" applyFill="1" applyBorder="1" applyAlignment="1" applyProtection="1">
      <alignment horizontal="center" vertical="center" wrapText="1"/>
      <protection/>
    </xf>
    <xf numFmtId="0" fontId="7" fillId="0" borderId="42" xfId="71" applyFont="1" applyFill="1" applyBorder="1" applyAlignment="1" applyProtection="1">
      <alignment horizontal="justify" vertical="center" wrapText="1"/>
      <protection/>
    </xf>
    <xf numFmtId="0" fontId="0" fillId="0" borderId="16" xfId="0" applyBorder="1" applyAlignment="1">
      <alignment horizontal="justify" vertical="top" wrapText="1"/>
    </xf>
    <xf numFmtId="0" fontId="0" fillId="0" borderId="16" xfId="0" applyBorder="1" applyAlignment="1">
      <alignment horizontal="center" vertical="center" wrapText="1"/>
    </xf>
    <xf numFmtId="0" fontId="0" fillId="0" borderId="16" xfId="0" applyFill="1" applyBorder="1" applyAlignment="1">
      <alignment horizontal="justify" vertical="top" wrapText="1"/>
    </xf>
    <xf numFmtId="0" fontId="0" fillId="0" borderId="19" xfId="0" applyBorder="1" applyAlignment="1">
      <alignment horizontal="center" vertical="center" wrapText="1"/>
    </xf>
    <xf numFmtId="0" fontId="0" fillId="0" borderId="19" xfId="0" applyBorder="1" applyAlignment="1">
      <alignment horizontal="justify" vertical="top" wrapText="1"/>
    </xf>
    <xf numFmtId="193" fontId="0" fillId="0" borderId="19" xfId="62" applyNumberFormat="1" applyFont="1" applyBorder="1" applyAlignment="1">
      <alignment horizontal="center" vertical="center" wrapText="1"/>
    </xf>
    <xf numFmtId="193" fontId="0" fillId="0" borderId="16" xfId="0" applyNumberFormat="1" applyBorder="1" applyAlignment="1">
      <alignment/>
    </xf>
    <xf numFmtId="1" fontId="0" fillId="0" borderId="19" xfId="0" applyNumberFormat="1" applyBorder="1" applyAlignment="1">
      <alignment horizontal="center" vertical="center" wrapText="1"/>
    </xf>
    <xf numFmtId="1" fontId="0" fillId="0" borderId="16" xfId="0" applyNumberFormat="1" applyBorder="1" applyAlignment="1">
      <alignment/>
    </xf>
    <xf numFmtId="1" fontId="6" fillId="0" borderId="43" xfId="78" applyNumberFormat="1" applyFont="1" applyFill="1" applyBorder="1" applyAlignment="1" applyProtection="1">
      <alignment horizontal="center" vertical="center" wrapText="1"/>
      <protection/>
    </xf>
    <xf numFmtId="9" fontId="7" fillId="37" borderId="19" xfId="79" applyFont="1" applyFill="1" applyBorder="1" applyAlignment="1" applyProtection="1">
      <alignment horizontal="center" vertical="center" wrapText="1"/>
      <protection locked="0"/>
    </xf>
    <xf numFmtId="9" fontId="7" fillId="37" borderId="16" xfId="79" applyFont="1" applyFill="1" applyBorder="1" applyAlignment="1" applyProtection="1">
      <alignment horizontal="center" vertical="center" wrapText="1"/>
      <protection locked="0"/>
    </xf>
    <xf numFmtId="0" fontId="6" fillId="37" borderId="0" xfId="71" applyFont="1" applyFill="1" applyBorder="1" applyAlignment="1">
      <alignment horizontal="center" vertical="center" wrapText="1"/>
      <protection/>
    </xf>
    <xf numFmtId="191" fontId="6" fillId="0" borderId="28" xfId="59" applyNumberFormat="1" applyFont="1" applyFill="1" applyBorder="1" applyAlignment="1" applyProtection="1">
      <alignment horizontal="center" vertical="center" wrapText="1"/>
      <protection/>
    </xf>
    <xf numFmtId="191" fontId="6" fillId="0" borderId="43" xfId="59" applyNumberFormat="1" applyFont="1" applyFill="1" applyBorder="1" applyAlignment="1" applyProtection="1">
      <alignment horizontal="center" vertical="center" wrapText="1"/>
      <protection/>
    </xf>
    <xf numFmtId="0" fontId="0" fillId="0" borderId="16" xfId="0" applyBorder="1" applyAlignment="1">
      <alignment horizontal="center" vertical="center"/>
    </xf>
    <xf numFmtId="0" fontId="0" fillId="0" borderId="16" xfId="0" applyBorder="1" applyAlignment="1">
      <alignment horizontal="left" vertical="center" wrapText="1"/>
    </xf>
    <xf numFmtId="0" fontId="0" fillId="0" borderId="16" xfId="0" applyBorder="1" applyAlignment="1">
      <alignment horizontal="left" vertical="center"/>
    </xf>
    <xf numFmtId="0" fontId="21" fillId="0" borderId="16" xfId="0" applyFont="1" applyBorder="1" applyAlignment="1">
      <alignment horizontal="center" vertical="center"/>
    </xf>
    <xf numFmtId="9" fontId="0" fillId="0" borderId="16" xfId="0" applyNumberFormat="1" applyBorder="1" applyAlignment="1">
      <alignment horizontal="center" vertical="center" wrapText="1"/>
    </xf>
    <xf numFmtId="0" fontId="82" fillId="0" borderId="16" xfId="71" applyFont="1" applyBorder="1" applyAlignment="1">
      <alignment horizontal="center" vertical="center" wrapText="1"/>
      <protection/>
    </xf>
    <xf numFmtId="195" fontId="83" fillId="0" borderId="16" xfId="61" applyNumberFormat="1" applyFont="1" applyFill="1" applyBorder="1" applyAlignment="1">
      <alignment vertical="center" wrapText="1"/>
    </xf>
    <xf numFmtId="195" fontId="84" fillId="0" borderId="16" xfId="61" applyNumberFormat="1" applyFont="1" applyFill="1" applyBorder="1" applyAlignment="1">
      <alignment vertical="center" wrapText="1"/>
    </xf>
    <xf numFmtId="0" fontId="83" fillId="0" borderId="16" xfId="71" applyFont="1" applyBorder="1" applyAlignment="1">
      <alignment horizontal="center" vertical="center" wrapText="1"/>
      <protection/>
    </xf>
    <xf numFmtId="196" fontId="83" fillId="0" borderId="16" xfId="60" applyNumberFormat="1" applyFont="1" applyFill="1" applyBorder="1" applyAlignment="1">
      <alignment vertical="center" wrapText="1"/>
    </xf>
    <xf numFmtId="41" fontId="84" fillId="0" borderId="16" xfId="60" applyFont="1" applyFill="1" applyBorder="1" applyAlignment="1">
      <alignment vertical="center" wrapText="1"/>
    </xf>
    <xf numFmtId="0" fontId="85" fillId="0" borderId="0" xfId="71" applyFont="1" applyAlignment="1">
      <alignment horizontal="center" vertical="center"/>
      <protection/>
    </xf>
    <xf numFmtId="195" fontId="85" fillId="0" borderId="16" xfId="61" applyNumberFormat="1" applyFont="1" applyFill="1" applyBorder="1" applyAlignment="1">
      <alignment horizontal="center" vertical="center" wrapText="1"/>
    </xf>
    <xf numFmtId="195" fontId="85" fillId="0" borderId="16" xfId="61" applyNumberFormat="1" applyFont="1" applyFill="1" applyBorder="1" applyAlignment="1">
      <alignment vertical="center" wrapText="1"/>
    </xf>
    <xf numFmtId="0" fontId="84" fillId="17" borderId="16" xfId="71" applyFont="1" applyFill="1" applyBorder="1" applyAlignment="1">
      <alignment horizontal="center" vertical="center" wrapText="1"/>
      <protection/>
    </xf>
    <xf numFmtId="193" fontId="86" fillId="0" borderId="16" xfId="0" applyNumberFormat="1" applyFont="1" applyBorder="1" applyAlignment="1">
      <alignment/>
    </xf>
    <xf numFmtId="197" fontId="83" fillId="0" borderId="16" xfId="61" applyNumberFormat="1" applyFont="1" applyFill="1" applyBorder="1" applyAlignment="1">
      <alignment vertical="center" wrapText="1"/>
    </xf>
    <xf numFmtId="195" fontId="85" fillId="0" borderId="25" xfId="61" applyNumberFormat="1" applyFont="1" applyFill="1" applyBorder="1" applyAlignment="1">
      <alignment horizontal="center" vertical="center" wrapText="1"/>
    </xf>
    <xf numFmtId="195" fontId="85" fillId="0" borderId="25" xfId="61" applyNumberFormat="1" applyFont="1" applyFill="1" applyBorder="1" applyAlignment="1">
      <alignment vertical="center" wrapText="1"/>
    </xf>
    <xf numFmtId="193" fontId="82" fillId="17" borderId="16" xfId="71" applyNumberFormat="1" applyFont="1" applyFill="1" applyBorder="1" applyAlignment="1">
      <alignment vertical="center"/>
      <protection/>
    </xf>
    <xf numFmtId="0" fontId="0" fillId="37" borderId="0" xfId="0" applyFill="1" applyAlignment="1">
      <alignment/>
    </xf>
    <xf numFmtId="0" fontId="7" fillId="37" borderId="0" xfId="71" applyFont="1" applyFill="1" applyBorder="1" applyAlignment="1" applyProtection="1">
      <alignment horizontal="center" vertical="center" wrapText="1"/>
      <protection/>
    </xf>
    <xf numFmtId="0" fontId="14" fillId="37" borderId="0" xfId="71" applyFont="1" applyFill="1" applyBorder="1" applyAlignment="1" applyProtection="1">
      <alignment vertical="center" wrapText="1"/>
      <protection/>
    </xf>
    <xf numFmtId="191" fontId="0" fillId="0" borderId="0" xfId="59" applyNumberFormat="1" applyFont="1" applyAlignment="1">
      <alignment/>
    </xf>
    <xf numFmtId="0" fontId="0" fillId="0" borderId="0" xfId="0" applyFill="1" applyAlignment="1">
      <alignment wrapText="1"/>
    </xf>
    <xf numFmtId="2" fontId="0" fillId="0" borderId="0" xfId="0" applyNumberFormat="1" applyAlignment="1">
      <alignment/>
    </xf>
    <xf numFmtId="9" fontId="0" fillId="0" borderId="16" xfId="78" applyFont="1" applyFill="1" applyBorder="1" applyAlignment="1">
      <alignment horizontal="right" vertical="center" wrapText="1"/>
    </xf>
    <xf numFmtId="9" fontId="0" fillId="0" borderId="16" xfId="78" applyFont="1" applyFill="1" applyBorder="1" applyAlignment="1">
      <alignment horizontal="center" vertical="center" wrapText="1"/>
    </xf>
    <xf numFmtId="184" fontId="0" fillId="0" borderId="16" xfId="59" applyFont="1" applyFill="1" applyBorder="1" applyAlignment="1">
      <alignment horizontal="center" vertical="center"/>
    </xf>
    <xf numFmtId="9" fontId="0" fillId="0" borderId="16" xfId="78" applyFont="1" applyFill="1" applyBorder="1" applyAlignment="1">
      <alignment horizontal="justify" vertical="center" wrapText="1"/>
    </xf>
    <xf numFmtId="9" fontId="0" fillId="0" borderId="16" xfId="78" applyFont="1" applyFill="1" applyBorder="1" applyAlignment="1">
      <alignment horizontal="center" vertical="center"/>
    </xf>
    <xf numFmtId="193" fontId="82" fillId="0" borderId="0" xfId="71" applyNumberFormat="1" applyFont="1" applyAlignment="1">
      <alignment vertical="center"/>
      <protection/>
    </xf>
    <xf numFmtId="0" fontId="85" fillId="0" borderId="0" xfId="71" applyFont="1" applyAlignment="1">
      <alignment vertical="center"/>
      <protection/>
    </xf>
    <xf numFmtId="0" fontId="6" fillId="5" borderId="16" xfId="71" applyFont="1" applyFill="1" applyBorder="1" applyAlignment="1" applyProtection="1">
      <alignment horizontal="center" vertical="center" wrapText="1"/>
      <protection/>
    </xf>
    <xf numFmtId="0" fontId="0" fillId="0" borderId="0" xfId="0" applyAlignment="1">
      <alignment wrapText="1"/>
    </xf>
    <xf numFmtId="0" fontId="0" fillId="0" borderId="0" xfId="0" applyAlignment="1">
      <alignment vertical="center"/>
    </xf>
    <xf numFmtId="2" fontId="0" fillId="0" borderId="0" xfId="0" applyNumberFormat="1" applyAlignment="1">
      <alignment vertical="center"/>
    </xf>
    <xf numFmtId="1" fontId="0" fillId="0" borderId="0" xfId="0" applyNumberFormat="1" applyAlignment="1">
      <alignment vertical="center"/>
    </xf>
    <xf numFmtId="1" fontId="0" fillId="0" borderId="0" xfId="78" applyNumberFormat="1" applyFont="1" applyAlignment="1">
      <alignment vertical="center"/>
    </xf>
    <xf numFmtId="2" fontId="0" fillId="0" borderId="0" xfId="78" applyNumberFormat="1" applyFont="1" applyAlignment="1">
      <alignment vertical="center"/>
    </xf>
    <xf numFmtId="0" fontId="0" fillId="0" borderId="16" xfId="0" applyBorder="1" applyAlignment="1">
      <alignment horizontal="justify" vertical="center" wrapText="1"/>
    </xf>
    <xf numFmtId="0" fontId="78" fillId="11" borderId="16" xfId="0" applyFont="1" applyFill="1" applyBorder="1" applyAlignment="1">
      <alignment horizontal="center" vertical="center" wrapText="1"/>
    </xf>
    <xf numFmtId="0" fontId="0" fillId="0" borderId="16" xfId="0" applyBorder="1" applyAlignment="1">
      <alignment vertical="center"/>
    </xf>
    <xf numFmtId="191" fontId="6" fillId="37" borderId="28" xfId="59" applyNumberFormat="1" applyFont="1" applyFill="1" applyBorder="1" applyAlignment="1" applyProtection="1">
      <alignment horizontal="center" vertical="center" wrapText="1"/>
      <protection/>
    </xf>
    <xf numFmtId="191" fontId="87" fillId="37" borderId="43" xfId="59" applyNumberFormat="1" applyFont="1" applyFill="1" applyBorder="1" applyAlignment="1" applyProtection="1">
      <alignment horizontal="center" vertical="center" wrapText="1"/>
      <protection/>
    </xf>
    <xf numFmtId="191" fontId="87" fillId="37" borderId="28" xfId="59" applyNumberFormat="1" applyFont="1" applyFill="1" applyBorder="1" applyAlignment="1" applyProtection="1">
      <alignment horizontal="center" vertical="center" wrapText="1"/>
      <protection/>
    </xf>
    <xf numFmtId="0" fontId="73" fillId="37" borderId="0" xfId="0" applyFont="1" applyFill="1" applyAlignment="1">
      <alignment/>
    </xf>
    <xf numFmtId="9" fontId="7" fillId="40" borderId="16" xfId="78" applyFont="1" applyFill="1" applyBorder="1" applyAlignment="1" applyProtection="1">
      <alignment vertical="center" wrapText="1"/>
      <protection/>
    </xf>
    <xf numFmtId="191" fontId="0" fillId="37" borderId="16" xfId="59" applyNumberFormat="1" applyFont="1" applyFill="1" applyBorder="1" applyAlignment="1">
      <alignment horizontal="center" vertical="center"/>
    </xf>
    <xf numFmtId="188" fontId="0" fillId="37" borderId="16" xfId="78" applyNumberFormat="1" applyFont="1" applyFill="1" applyBorder="1" applyAlignment="1">
      <alignment horizontal="center" vertical="center"/>
    </xf>
    <xf numFmtId="0" fontId="73" fillId="37" borderId="0" xfId="0" applyFont="1" applyFill="1" applyAlignment="1">
      <alignment wrapText="1"/>
    </xf>
    <xf numFmtId="0" fontId="7" fillId="37" borderId="42" xfId="71" applyFont="1" applyFill="1" applyBorder="1" applyAlignment="1" applyProtection="1">
      <alignment horizontal="justify" vertical="center" wrapText="1"/>
      <protection/>
    </xf>
    <xf numFmtId="0" fontId="0" fillId="0" borderId="0" xfId="0" applyFill="1" applyAlignment="1">
      <alignment vertical="center"/>
    </xf>
    <xf numFmtId="0" fontId="78" fillId="11" borderId="16" xfId="0" applyFont="1" applyFill="1" applyBorder="1" applyAlignment="1">
      <alignment vertical="center"/>
    </xf>
    <xf numFmtId="0" fontId="78" fillId="0" borderId="16" xfId="0" applyFont="1" applyBorder="1" applyAlignment="1">
      <alignment vertical="center"/>
    </xf>
    <xf numFmtId="184" fontId="0" fillId="37" borderId="16" xfId="0" applyNumberFormat="1" applyFill="1" applyBorder="1" applyAlignment="1">
      <alignment horizontal="center" vertical="center" wrapText="1"/>
    </xf>
    <xf numFmtId="0" fontId="78" fillId="0" borderId="0" xfId="0" applyFont="1" applyAlignment="1">
      <alignment horizontal="center"/>
    </xf>
    <xf numFmtId="0" fontId="73" fillId="0" borderId="0" xfId="0" applyFont="1" applyFill="1" applyAlignment="1">
      <alignment/>
    </xf>
    <xf numFmtId="191" fontId="80" fillId="0" borderId="0" xfId="59" applyNumberFormat="1" applyFont="1" applyAlignment="1">
      <alignment/>
    </xf>
    <xf numFmtId="174" fontId="80" fillId="0" borderId="0" xfId="63" applyFont="1" applyAlignment="1">
      <alignment wrapText="1"/>
    </xf>
    <xf numFmtId="0" fontId="73" fillId="0" borderId="0" xfId="0" applyFont="1" applyFill="1" applyAlignment="1">
      <alignment wrapText="1"/>
    </xf>
    <xf numFmtId="0" fontId="73" fillId="0" borderId="0" xfId="0" applyFont="1" applyAlignment="1">
      <alignment/>
    </xf>
    <xf numFmtId="0" fontId="73" fillId="37" borderId="0" xfId="0" applyFont="1" applyFill="1" applyAlignment="1">
      <alignment vertical="center" wrapText="1"/>
    </xf>
    <xf numFmtId="191" fontId="7" fillId="37" borderId="16" xfId="59" applyNumberFormat="1" applyFont="1" applyFill="1" applyBorder="1" applyAlignment="1" applyProtection="1">
      <alignment vertical="center" wrapText="1"/>
      <protection/>
    </xf>
    <xf numFmtId="184" fontId="0" fillId="0" borderId="16" xfId="59" applyFont="1" applyFill="1" applyBorder="1" applyAlignment="1">
      <alignment horizontal="justify" vertical="center" wrapText="1"/>
    </xf>
    <xf numFmtId="0" fontId="0" fillId="0" borderId="17" xfId="0" applyBorder="1" applyAlignment="1">
      <alignment/>
    </xf>
    <xf numFmtId="0" fontId="0" fillId="0" borderId="44" xfId="0" applyBorder="1" applyAlignment="1">
      <alignment/>
    </xf>
    <xf numFmtId="0" fontId="0" fillId="0" borderId="20" xfId="0" applyBorder="1" applyAlignment="1">
      <alignment/>
    </xf>
    <xf numFmtId="2" fontId="6" fillId="0" borderId="28" xfId="78" applyNumberFormat="1" applyFont="1" applyFill="1" applyBorder="1" applyAlignment="1" applyProtection="1">
      <alignment vertical="center" wrapText="1"/>
      <protection/>
    </xf>
    <xf numFmtId="0" fontId="73" fillId="0" borderId="0" xfId="0" applyFont="1" applyAlignment="1">
      <alignment vertical="center"/>
    </xf>
    <xf numFmtId="9" fontId="0" fillId="0" borderId="0" xfId="78" applyFont="1" applyAlignment="1">
      <alignment vertical="center"/>
    </xf>
    <xf numFmtId="0" fontId="6" fillId="0" borderId="0" xfId="71" applyFont="1" applyFill="1" applyBorder="1" applyAlignment="1" applyProtection="1">
      <alignment horizontal="left" vertical="center" wrapText="1"/>
      <protection/>
    </xf>
    <xf numFmtId="2" fontId="6" fillId="37" borderId="28" xfId="78" applyNumberFormat="1" applyFont="1" applyFill="1" applyBorder="1" applyAlignment="1" applyProtection="1">
      <alignment vertical="center" wrapText="1"/>
      <protection/>
    </xf>
    <xf numFmtId="191" fontId="6" fillId="37" borderId="28" xfId="59" applyNumberFormat="1" applyFont="1" applyFill="1" applyBorder="1" applyAlignment="1" applyProtection="1">
      <alignment vertical="center" wrapText="1"/>
      <protection/>
    </xf>
    <xf numFmtId="0" fontId="0" fillId="0" borderId="0" xfId="0" applyFill="1" applyAlignment="1">
      <alignment/>
    </xf>
    <xf numFmtId="191" fontId="0" fillId="0" borderId="16" xfId="59" applyNumberFormat="1" applyFont="1" applyFill="1" applyBorder="1" applyAlignment="1">
      <alignment horizontal="center" vertical="center"/>
    </xf>
    <xf numFmtId="9" fontId="0" fillId="41" borderId="16" xfId="78" applyFont="1" applyFill="1" applyBorder="1" applyAlignment="1">
      <alignment vertical="center"/>
    </xf>
    <xf numFmtId="9" fontId="78" fillId="0" borderId="16" xfId="78" applyFont="1" applyBorder="1" applyAlignment="1">
      <alignment vertical="center"/>
    </xf>
    <xf numFmtId="0" fontId="73" fillId="0" borderId="0" xfId="0" applyFont="1" applyFill="1" applyAlignment="1">
      <alignment vertical="center"/>
    </xf>
    <xf numFmtId="188" fontId="0" fillId="0" borderId="0" xfId="0" applyNumberFormat="1" applyFill="1" applyAlignment="1">
      <alignment vertical="center"/>
    </xf>
    <xf numFmtId="9" fontId="88" fillId="0" borderId="0" xfId="71" applyNumberFormat="1" applyFont="1" applyFill="1" applyBorder="1" applyAlignment="1" applyProtection="1">
      <alignment vertical="center" wrapText="1"/>
      <protection/>
    </xf>
    <xf numFmtId="0" fontId="73" fillId="0" borderId="0" xfId="0" applyFont="1" applyAlignment="1">
      <alignment wrapText="1"/>
    </xf>
    <xf numFmtId="9" fontId="7" fillId="37" borderId="16" xfId="78" applyFont="1" applyFill="1" applyBorder="1" applyAlignment="1" applyProtection="1">
      <alignment vertical="center" wrapText="1"/>
      <protection/>
    </xf>
    <xf numFmtId="9" fontId="0" fillId="0" borderId="0" xfId="78" applyFont="1" applyBorder="1" applyAlignment="1">
      <alignment vertical="center"/>
    </xf>
    <xf numFmtId="9" fontId="89" fillId="0" borderId="0" xfId="71" applyNumberFormat="1" applyFont="1" applyFill="1" applyBorder="1" applyAlignment="1" applyProtection="1">
      <alignment vertical="center" wrapText="1"/>
      <protection/>
    </xf>
    <xf numFmtId="0" fontId="73" fillId="0" borderId="0" xfId="0" applyFont="1" applyBorder="1" applyAlignment="1">
      <alignment/>
    </xf>
    <xf numFmtId="9" fontId="73" fillId="0" borderId="0" xfId="78" applyFont="1" applyBorder="1" applyAlignment="1">
      <alignment horizontal="center" vertical="center" wrapText="1"/>
    </xf>
    <xf numFmtId="190" fontId="73" fillId="0" borderId="0" xfId="0" applyNumberFormat="1" applyFont="1" applyBorder="1" applyAlignment="1">
      <alignment vertical="center"/>
    </xf>
    <xf numFmtId="9" fontId="0" fillId="37" borderId="16" xfId="78" applyFont="1" applyFill="1" applyBorder="1" applyAlignment="1">
      <alignment horizontal="center" vertical="center"/>
    </xf>
    <xf numFmtId="204" fontId="6" fillId="37" borderId="28" xfId="78" applyNumberFormat="1" applyFont="1" applyFill="1" applyBorder="1" applyAlignment="1" applyProtection="1">
      <alignment vertical="center" wrapText="1"/>
      <protection/>
    </xf>
    <xf numFmtId="0" fontId="78" fillId="42" borderId="45" xfId="0" applyFont="1" applyFill="1" applyBorder="1" applyAlignment="1">
      <alignment horizontal="center"/>
    </xf>
    <xf numFmtId="0" fontId="78" fillId="42" borderId="16" xfId="0" applyFont="1" applyFill="1" applyBorder="1" applyAlignment="1">
      <alignment horizontal="center"/>
    </xf>
    <xf numFmtId="0" fontId="90" fillId="42" borderId="16" xfId="0" applyFont="1" applyFill="1" applyBorder="1" applyAlignment="1">
      <alignment horizontal="justify" vertical="center" wrapText="1"/>
    </xf>
    <xf numFmtId="0" fontId="78" fillId="0" borderId="16" xfId="0" applyFont="1" applyBorder="1" applyAlignment="1">
      <alignment horizontal="center" vertical="center"/>
    </xf>
    <xf numFmtId="0" fontId="78" fillId="42" borderId="16" xfId="0" applyFont="1" applyFill="1" applyBorder="1" applyAlignment="1">
      <alignment/>
    </xf>
    <xf numFmtId="9" fontId="78" fillId="0" borderId="16" xfId="0" applyNumberFormat="1" applyFont="1" applyBorder="1" applyAlignment="1">
      <alignment horizontal="center" vertical="center"/>
    </xf>
    <xf numFmtId="1" fontId="6" fillId="37" borderId="28" xfId="78" applyNumberFormat="1" applyFont="1" applyFill="1" applyBorder="1" applyAlignment="1" applyProtection="1">
      <alignment horizontal="center" vertical="center" wrapText="1"/>
      <protection/>
    </xf>
    <xf numFmtId="184" fontId="7" fillId="40" borderId="16" xfId="59" applyNumberFormat="1" applyFont="1" applyFill="1" applyBorder="1" applyAlignment="1" applyProtection="1">
      <alignment vertical="center" wrapText="1"/>
      <protection/>
    </xf>
    <xf numFmtId="184" fontId="6" fillId="0" borderId="28" xfId="59" applyNumberFormat="1" applyFont="1" applyFill="1" applyBorder="1" applyAlignment="1" applyProtection="1">
      <alignment horizontal="center" vertical="center" wrapText="1"/>
      <protection/>
    </xf>
    <xf numFmtId="184" fontId="0" fillId="0" borderId="16" xfId="59" applyNumberFormat="1" applyFont="1" applyFill="1" applyBorder="1" applyAlignment="1">
      <alignment horizontal="center" vertical="center"/>
    </xf>
    <xf numFmtId="9" fontId="73" fillId="0" borderId="0" xfId="78" applyFont="1" applyBorder="1" applyAlignment="1">
      <alignment vertical="center"/>
    </xf>
    <xf numFmtId="9" fontId="21" fillId="0" borderId="0" xfId="78" applyFont="1" applyBorder="1" applyAlignment="1">
      <alignment vertical="center"/>
    </xf>
    <xf numFmtId="9" fontId="73" fillId="37" borderId="0" xfId="78" applyFont="1" applyFill="1" applyAlignment="1">
      <alignment wrapText="1"/>
    </xf>
    <xf numFmtId="49" fontId="91" fillId="0" borderId="0" xfId="59" applyNumberFormat="1" applyFont="1" applyFill="1" applyAlignment="1">
      <alignment wrapText="1"/>
    </xf>
    <xf numFmtId="49" fontId="91" fillId="0" borderId="0" xfId="63" applyNumberFormat="1" applyFont="1" applyAlignment="1">
      <alignment wrapText="1"/>
    </xf>
    <xf numFmtId="194" fontId="6" fillId="0" borderId="28" xfId="78" applyNumberFormat="1" applyFont="1" applyFill="1" applyBorder="1" applyAlignment="1" applyProtection="1">
      <alignment vertical="center" wrapText="1"/>
      <protection/>
    </xf>
    <xf numFmtId="184" fontId="6" fillId="40" borderId="16" xfId="59" applyFont="1" applyFill="1" applyBorder="1" applyAlignment="1" applyProtection="1">
      <alignment horizontal="center" vertical="center" wrapText="1"/>
      <protection/>
    </xf>
    <xf numFmtId="184" fontId="6" fillId="40" borderId="16" xfId="59" applyFont="1" applyFill="1" applyBorder="1" applyAlignment="1" applyProtection="1">
      <alignment vertical="center" wrapText="1"/>
      <protection/>
    </xf>
    <xf numFmtId="184" fontId="87" fillId="40" borderId="16" xfId="59" applyNumberFormat="1" applyFont="1" applyFill="1" applyBorder="1" applyAlignment="1" applyProtection="1">
      <alignment horizontal="center" vertical="center" wrapText="1"/>
      <protection/>
    </xf>
    <xf numFmtId="184" fontId="6" fillId="40" borderId="16" xfId="59" applyFont="1" applyFill="1" applyBorder="1" applyAlignment="1" applyProtection="1">
      <alignment horizontal="left" vertical="center" wrapText="1"/>
      <protection/>
    </xf>
    <xf numFmtId="9" fontId="73" fillId="0" borderId="0" xfId="78" applyFont="1" applyBorder="1" applyAlignment="1">
      <alignment/>
    </xf>
    <xf numFmtId="9" fontId="73" fillId="0" borderId="0" xfId="78" applyFont="1" applyBorder="1" applyAlignment="1">
      <alignment horizontal="left" vertical="center" wrapText="1"/>
    </xf>
    <xf numFmtId="184" fontId="88" fillId="0" borderId="0" xfId="59" applyFont="1" applyBorder="1" applyAlignment="1">
      <alignment horizontal="center" vertical="center" wrapText="1"/>
    </xf>
    <xf numFmtId="9" fontId="0" fillId="37" borderId="16" xfId="78" applyFont="1" applyFill="1" applyBorder="1" applyAlignment="1">
      <alignment horizontal="justify" vertical="center" wrapText="1"/>
    </xf>
    <xf numFmtId="9" fontId="0" fillId="37" borderId="16" xfId="78" applyFont="1" applyFill="1" applyBorder="1" applyAlignment="1">
      <alignment horizontal="justify" vertical="top" wrapText="1"/>
    </xf>
    <xf numFmtId="0" fontId="6" fillId="37" borderId="46" xfId="71" applyFont="1" applyFill="1" applyBorder="1" applyAlignment="1" applyProtection="1">
      <alignment horizontal="center" vertical="center" wrapText="1"/>
      <protection/>
    </xf>
    <xf numFmtId="0" fontId="6" fillId="37" borderId="47" xfId="71" applyFont="1" applyFill="1" applyBorder="1" applyAlignment="1" applyProtection="1">
      <alignment horizontal="center" vertical="center" wrapText="1"/>
      <protection/>
    </xf>
    <xf numFmtId="0" fontId="6" fillId="37" borderId="48" xfId="71" applyFont="1" applyFill="1" applyBorder="1" applyAlignment="1" applyProtection="1">
      <alignment horizontal="center" vertical="center" wrapText="1"/>
      <protection/>
    </xf>
    <xf numFmtId="0" fontId="6" fillId="37" borderId="49" xfId="71" applyFont="1" applyFill="1" applyBorder="1" applyAlignment="1" applyProtection="1">
      <alignment horizontal="center" vertical="center" wrapText="1"/>
      <protection/>
    </xf>
    <xf numFmtId="0" fontId="6" fillId="5" borderId="27" xfId="71" applyFont="1" applyFill="1" applyBorder="1" applyAlignment="1" applyProtection="1">
      <alignment horizontal="center" vertical="center" wrapText="1"/>
      <protection/>
    </xf>
    <xf numFmtId="0" fontId="6" fillId="5" borderId="18" xfId="71" applyFont="1" applyFill="1" applyBorder="1" applyAlignment="1" applyProtection="1">
      <alignment horizontal="center" vertical="center" wrapText="1"/>
      <protection/>
    </xf>
    <xf numFmtId="0" fontId="6" fillId="5" borderId="22" xfId="71" applyFont="1" applyFill="1" applyBorder="1" applyAlignment="1" applyProtection="1">
      <alignment horizontal="center" vertical="center" wrapText="1"/>
      <protection/>
    </xf>
    <xf numFmtId="184" fontId="7" fillId="40" borderId="16" xfId="59" applyFont="1" applyFill="1" applyBorder="1" applyAlignment="1" applyProtection="1">
      <alignment horizontal="left" vertical="top" wrapText="1"/>
      <protection/>
    </xf>
    <xf numFmtId="2" fontId="79" fillId="0" borderId="25" xfId="71" applyNumberFormat="1" applyFont="1" applyFill="1" applyBorder="1" applyAlignment="1" applyProtection="1">
      <alignment horizontal="center" vertical="center" wrapText="1"/>
      <protection/>
    </xf>
    <xf numFmtId="2" fontId="79" fillId="0" borderId="19" xfId="71" applyNumberFormat="1" applyFont="1" applyFill="1" applyBorder="1" applyAlignment="1" applyProtection="1">
      <alignment horizontal="center" vertical="center" wrapText="1"/>
      <protection/>
    </xf>
    <xf numFmtId="0" fontId="6" fillId="5" borderId="25" xfId="71" applyFont="1" applyFill="1" applyBorder="1" applyAlignment="1" applyProtection="1">
      <alignment horizontal="center" vertical="center" wrapText="1"/>
      <protection/>
    </xf>
    <xf numFmtId="0" fontId="6" fillId="5" borderId="19" xfId="71" applyFont="1" applyFill="1" applyBorder="1" applyAlignment="1" applyProtection="1">
      <alignment horizontal="center" vertical="center" wrapText="1"/>
      <protection/>
    </xf>
    <xf numFmtId="9" fontId="79" fillId="37" borderId="50" xfId="71" applyNumberFormat="1" applyFont="1" applyFill="1" applyBorder="1" applyAlignment="1" applyProtection="1">
      <alignment horizontal="justify" vertical="top" wrapText="1"/>
      <protection/>
    </xf>
    <xf numFmtId="9" fontId="79" fillId="37" borderId="51" xfId="71" applyNumberFormat="1" applyFont="1" applyFill="1" applyBorder="1" applyAlignment="1" applyProtection="1">
      <alignment horizontal="justify" vertical="top" wrapText="1"/>
      <protection/>
    </xf>
    <xf numFmtId="9" fontId="79" fillId="37" borderId="52" xfId="71" applyNumberFormat="1" applyFont="1" applyFill="1" applyBorder="1" applyAlignment="1" applyProtection="1">
      <alignment horizontal="justify" vertical="top" wrapText="1"/>
      <protection/>
    </xf>
    <xf numFmtId="9" fontId="79" fillId="37" borderId="53" xfId="71" applyNumberFormat="1" applyFont="1" applyFill="1" applyBorder="1" applyAlignment="1" applyProtection="1">
      <alignment horizontal="justify" vertical="top" wrapText="1"/>
      <protection/>
    </xf>
    <xf numFmtId="9" fontId="79" fillId="37" borderId="0" xfId="71" applyNumberFormat="1" applyFont="1" applyFill="1" applyBorder="1" applyAlignment="1" applyProtection="1">
      <alignment horizontal="justify" vertical="top" wrapText="1"/>
      <protection/>
    </xf>
    <xf numFmtId="9" fontId="79" fillId="37" borderId="35" xfId="71" applyNumberFormat="1" applyFont="1" applyFill="1" applyBorder="1" applyAlignment="1" applyProtection="1">
      <alignment horizontal="justify" vertical="top" wrapText="1"/>
      <protection/>
    </xf>
    <xf numFmtId="9" fontId="79" fillId="37" borderId="27" xfId="71" applyNumberFormat="1" applyFont="1" applyFill="1" applyBorder="1" applyAlignment="1" applyProtection="1">
      <alignment horizontal="justify" vertical="top" wrapText="1"/>
      <protection/>
    </xf>
    <xf numFmtId="9" fontId="79" fillId="37" borderId="18" xfId="71" applyNumberFormat="1" applyFont="1" applyFill="1" applyBorder="1" applyAlignment="1" applyProtection="1">
      <alignment horizontal="justify" vertical="top" wrapText="1"/>
      <protection/>
    </xf>
    <xf numFmtId="9" fontId="79" fillId="37" borderId="22" xfId="71" applyNumberFormat="1" applyFont="1" applyFill="1" applyBorder="1" applyAlignment="1" applyProtection="1">
      <alignment horizontal="justify" vertical="top" wrapText="1"/>
      <protection/>
    </xf>
    <xf numFmtId="0" fontId="6" fillId="5" borderId="17" xfId="71" applyFont="1" applyFill="1" applyBorder="1" applyAlignment="1" applyProtection="1">
      <alignment horizontal="center" vertical="center" wrapText="1"/>
      <protection/>
    </xf>
    <xf numFmtId="0" fontId="6" fillId="5" borderId="44" xfId="71" applyFont="1" applyFill="1" applyBorder="1" applyAlignment="1" applyProtection="1">
      <alignment horizontal="center" vertical="center" wrapText="1"/>
      <protection/>
    </xf>
    <xf numFmtId="0" fontId="6" fillId="5" borderId="54" xfId="71" applyFont="1" applyFill="1" applyBorder="1" applyAlignment="1" applyProtection="1">
      <alignment horizontal="center" vertical="center" wrapText="1"/>
      <protection/>
    </xf>
    <xf numFmtId="0" fontId="6" fillId="5" borderId="16" xfId="71" applyFont="1" applyFill="1" applyBorder="1" applyAlignment="1" applyProtection="1">
      <alignment horizontal="center" vertical="center" wrapText="1"/>
      <protection/>
    </xf>
    <xf numFmtId="3" fontId="7" fillId="37" borderId="50" xfId="71" applyNumberFormat="1" applyFont="1" applyFill="1" applyBorder="1" applyAlignment="1" applyProtection="1">
      <alignment horizontal="center" vertical="center" wrapText="1"/>
      <protection locked="0"/>
    </xf>
    <xf numFmtId="3" fontId="7" fillId="37" borderId="51" xfId="71" applyNumberFormat="1" applyFont="1" applyFill="1" applyBorder="1" applyAlignment="1" applyProtection="1">
      <alignment horizontal="center" vertical="center" wrapText="1"/>
      <protection locked="0"/>
    </xf>
    <xf numFmtId="3" fontId="7" fillId="37" borderId="55" xfId="71" applyNumberFormat="1" applyFont="1" applyFill="1" applyBorder="1" applyAlignment="1" applyProtection="1">
      <alignment horizontal="center" vertical="center" wrapText="1"/>
      <protection locked="0"/>
    </xf>
    <xf numFmtId="3" fontId="7" fillId="37" borderId="53" xfId="71" applyNumberFormat="1" applyFont="1" applyFill="1" applyBorder="1" applyAlignment="1" applyProtection="1">
      <alignment horizontal="center" vertical="center" wrapText="1"/>
      <protection locked="0"/>
    </xf>
    <xf numFmtId="3" fontId="7" fillId="37" borderId="0" xfId="71" applyNumberFormat="1" applyFont="1" applyFill="1" applyBorder="1" applyAlignment="1" applyProtection="1">
      <alignment horizontal="center" vertical="center" wrapText="1"/>
      <protection locked="0"/>
    </xf>
    <xf numFmtId="3" fontId="7" fillId="37" borderId="56" xfId="71" applyNumberFormat="1" applyFont="1" applyFill="1" applyBorder="1" applyAlignment="1" applyProtection="1">
      <alignment horizontal="center" vertical="center" wrapText="1"/>
      <protection locked="0"/>
    </xf>
    <xf numFmtId="0" fontId="7" fillId="0" borderId="16" xfId="71" applyFont="1" applyFill="1" applyBorder="1" applyAlignment="1" applyProtection="1">
      <alignment horizontal="justify" vertical="center" wrapText="1"/>
      <protection/>
    </xf>
    <xf numFmtId="0" fontId="0" fillId="0" borderId="16" xfId="0" applyBorder="1" applyAlignment="1">
      <alignment horizontal="justify" vertical="center" wrapText="1"/>
    </xf>
    <xf numFmtId="2" fontId="79" fillId="0" borderId="45" xfId="71" applyNumberFormat="1" applyFont="1" applyFill="1" applyBorder="1" applyAlignment="1" applyProtection="1">
      <alignment horizontal="center" vertical="center" wrapText="1"/>
      <protection/>
    </xf>
    <xf numFmtId="0" fontId="7" fillId="0" borderId="57" xfId="71" applyFont="1" applyFill="1" applyBorder="1" applyAlignment="1" applyProtection="1">
      <alignment horizontal="justify" vertical="center" wrapText="1"/>
      <protection/>
    </xf>
    <xf numFmtId="0" fontId="0" fillId="0" borderId="58" xfId="0" applyBorder="1" applyAlignment="1">
      <alignment horizontal="justify" vertical="center" wrapText="1"/>
    </xf>
    <xf numFmtId="0" fontId="6" fillId="5" borderId="23" xfId="71" applyFont="1" applyFill="1" applyBorder="1" applyAlignment="1" applyProtection="1">
      <alignment horizontal="center" vertical="center" wrapText="1"/>
      <protection/>
    </xf>
    <xf numFmtId="0" fontId="7" fillId="5" borderId="23" xfId="71" applyFont="1" applyFill="1" applyBorder="1" applyAlignment="1" applyProtection="1">
      <alignment horizontal="center" vertical="center" wrapText="1"/>
      <protection/>
    </xf>
    <xf numFmtId="0" fontId="7" fillId="0" borderId="23" xfId="71" applyFont="1" applyFill="1" applyBorder="1" applyAlignment="1" applyProtection="1">
      <alignment horizontal="left" vertical="center" wrapText="1"/>
      <protection/>
    </xf>
    <xf numFmtId="0" fontId="6" fillId="5" borderId="46" xfId="71" applyFont="1" applyFill="1" applyBorder="1" applyAlignment="1" applyProtection="1">
      <alignment horizontal="center" vertical="center" wrapText="1"/>
      <protection/>
    </xf>
    <xf numFmtId="0" fontId="6" fillId="5" borderId="48" xfId="71" applyFont="1" applyFill="1" applyBorder="1" applyAlignment="1" applyProtection="1">
      <alignment horizontal="center" vertical="center" wrapText="1"/>
      <protection/>
    </xf>
    <xf numFmtId="0" fontId="6" fillId="5" borderId="49" xfId="71" applyFont="1" applyFill="1" applyBorder="1" applyAlignment="1" applyProtection="1">
      <alignment horizontal="center" vertical="center" wrapText="1"/>
      <protection/>
    </xf>
    <xf numFmtId="0" fontId="6" fillId="5" borderId="20" xfId="71" applyFont="1" applyFill="1" applyBorder="1" applyAlignment="1" applyProtection="1">
      <alignment horizontal="center" vertical="center" wrapText="1"/>
      <protection/>
    </xf>
    <xf numFmtId="9" fontId="79" fillId="37" borderId="59" xfId="80" applyFont="1" applyFill="1" applyBorder="1" applyAlignment="1" applyProtection="1">
      <alignment horizontal="justify" vertical="top" wrapText="1"/>
      <protection/>
    </xf>
    <xf numFmtId="9" fontId="79" fillId="37" borderId="60" xfId="80" applyFont="1" applyFill="1" applyBorder="1" applyAlignment="1" applyProtection="1">
      <alignment horizontal="justify" vertical="top" wrapText="1"/>
      <protection/>
    </xf>
    <xf numFmtId="9" fontId="79" fillId="37" borderId="61" xfId="80" applyFont="1" applyFill="1" applyBorder="1" applyAlignment="1" applyProtection="1">
      <alignment horizontal="justify" vertical="top" wrapText="1"/>
      <protection/>
    </xf>
    <xf numFmtId="0" fontId="7" fillId="37" borderId="16" xfId="71" applyFont="1" applyFill="1" applyBorder="1" applyAlignment="1" applyProtection="1">
      <alignment horizontal="justify" vertical="top" wrapText="1"/>
      <protection/>
    </xf>
    <xf numFmtId="0" fontId="7" fillId="37" borderId="24" xfId="71" applyFont="1" applyFill="1" applyBorder="1" applyAlignment="1" applyProtection="1">
      <alignment horizontal="justify" vertical="top" wrapText="1"/>
      <protection/>
    </xf>
    <xf numFmtId="0" fontId="6" fillId="37" borderId="62" xfId="71" applyFont="1" applyFill="1" applyBorder="1" applyAlignment="1" applyProtection="1">
      <alignment horizontal="center" vertical="center" wrapText="1"/>
      <protection/>
    </xf>
    <xf numFmtId="0" fontId="6" fillId="37" borderId="63" xfId="71" applyFont="1" applyFill="1" applyBorder="1" applyAlignment="1" applyProtection="1">
      <alignment horizontal="center" vertical="center" wrapText="1"/>
      <protection/>
    </xf>
    <xf numFmtId="0" fontId="6" fillId="5" borderId="50" xfId="71" applyFont="1" applyFill="1" applyBorder="1" applyAlignment="1" applyProtection="1">
      <alignment horizontal="center" vertical="center" wrapText="1"/>
      <protection/>
    </xf>
    <xf numFmtId="0" fontId="6" fillId="5" borderId="55" xfId="71" applyFont="1" applyFill="1" applyBorder="1" applyAlignment="1" applyProtection="1">
      <alignment horizontal="center" vertical="center" wrapText="1"/>
      <protection/>
    </xf>
    <xf numFmtId="0" fontId="6" fillId="5" borderId="64" xfId="71" applyFont="1" applyFill="1" applyBorder="1" applyAlignment="1" applyProtection="1">
      <alignment horizontal="center" vertical="center" wrapText="1"/>
      <protection/>
    </xf>
    <xf numFmtId="0" fontId="7" fillId="37" borderId="65" xfId="71" applyFont="1" applyFill="1" applyBorder="1" applyAlignment="1" applyProtection="1">
      <alignment horizontal="center" vertical="center" wrapText="1"/>
      <protection/>
    </xf>
    <xf numFmtId="0" fontId="7" fillId="37" borderId="55" xfId="71" applyFont="1" applyFill="1" applyBorder="1" applyAlignment="1" applyProtection="1">
      <alignment horizontal="center" vertical="center" wrapText="1"/>
      <protection/>
    </xf>
    <xf numFmtId="0" fontId="7" fillId="37" borderId="14" xfId="71" applyFont="1" applyFill="1" applyBorder="1" applyAlignment="1" applyProtection="1">
      <alignment horizontal="center" vertical="center" wrapText="1"/>
      <protection/>
    </xf>
    <xf numFmtId="0" fontId="7" fillId="37" borderId="56" xfId="71" applyFont="1" applyFill="1" applyBorder="1" applyAlignment="1" applyProtection="1">
      <alignment horizontal="center" vertical="center" wrapText="1"/>
      <protection/>
    </xf>
    <xf numFmtId="184" fontId="6" fillId="0" borderId="25" xfId="59" applyFont="1" applyFill="1" applyBorder="1" applyAlignment="1" applyProtection="1">
      <alignment horizontal="center" vertical="center" wrapText="1"/>
      <protection/>
    </xf>
    <xf numFmtId="184" fontId="6" fillId="0" borderId="45" xfId="59" applyFont="1" applyFill="1" applyBorder="1" applyAlignment="1" applyProtection="1">
      <alignment horizontal="center" vertical="center" wrapText="1"/>
      <protection/>
    </xf>
    <xf numFmtId="187" fontId="6" fillId="37" borderId="66" xfId="65" applyNumberFormat="1" applyFont="1" applyFill="1" applyBorder="1" applyAlignment="1" applyProtection="1">
      <alignment horizontal="center" vertical="center" wrapText="1"/>
      <protection/>
    </xf>
    <xf numFmtId="187" fontId="6" fillId="37" borderId="60" xfId="65" applyNumberFormat="1" applyFont="1" applyFill="1" applyBorder="1" applyAlignment="1" applyProtection="1">
      <alignment horizontal="center" vertical="center" wrapText="1"/>
      <protection/>
    </xf>
    <xf numFmtId="187" fontId="6" fillId="37" borderId="61" xfId="65" applyNumberFormat="1" applyFont="1" applyFill="1" applyBorder="1" applyAlignment="1" applyProtection="1">
      <alignment horizontal="center" vertical="center" wrapText="1"/>
      <protection/>
    </xf>
    <xf numFmtId="0" fontId="6" fillId="37" borderId="27" xfId="71" applyFont="1" applyFill="1" applyBorder="1" applyAlignment="1" applyProtection="1">
      <alignment horizontal="center" vertical="center" wrapText="1"/>
      <protection/>
    </xf>
    <xf numFmtId="0" fontId="6" fillId="37" borderId="18" xfId="71" applyFont="1" applyFill="1" applyBorder="1" applyAlignment="1" applyProtection="1">
      <alignment horizontal="center" vertical="center" wrapText="1"/>
      <protection/>
    </xf>
    <xf numFmtId="0" fontId="6" fillId="37" borderId="22" xfId="71" applyFont="1" applyFill="1" applyBorder="1" applyAlignment="1" applyProtection="1">
      <alignment horizontal="center" vertical="center" wrapText="1"/>
      <protection/>
    </xf>
    <xf numFmtId="187" fontId="6" fillId="0" borderId="66" xfId="65" applyNumberFormat="1" applyFont="1" applyFill="1" applyBorder="1" applyAlignment="1" applyProtection="1">
      <alignment horizontal="center" vertical="center" wrapText="1"/>
      <protection/>
    </xf>
    <xf numFmtId="187" fontId="6" fillId="0" borderId="60" xfId="65" applyNumberFormat="1" applyFont="1" applyFill="1" applyBorder="1" applyAlignment="1" applyProtection="1">
      <alignment horizontal="center" vertical="center" wrapText="1"/>
      <protection/>
    </xf>
    <xf numFmtId="187" fontId="6" fillId="0" borderId="61" xfId="65" applyNumberFormat="1" applyFont="1" applyFill="1" applyBorder="1" applyAlignment="1" applyProtection="1">
      <alignment horizontal="center" vertical="center" wrapText="1"/>
      <protection/>
    </xf>
    <xf numFmtId="0" fontId="6" fillId="5" borderId="67" xfId="71" applyFont="1" applyFill="1" applyBorder="1" applyAlignment="1">
      <alignment horizontal="center" vertical="center" wrapText="1"/>
      <protection/>
    </xf>
    <xf numFmtId="0" fontId="6" fillId="5" borderId="13" xfId="71" applyFont="1" applyFill="1" applyBorder="1" applyAlignment="1">
      <alignment horizontal="center" vertical="center" wrapText="1"/>
      <protection/>
    </xf>
    <xf numFmtId="0" fontId="6" fillId="5" borderId="34" xfId="71" applyFont="1" applyFill="1" applyBorder="1" applyAlignment="1">
      <alignment horizontal="center" vertical="center" wrapText="1"/>
      <protection/>
    </xf>
    <xf numFmtId="0" fontId="6" fillId="5" borderId="14" xfId="71" applyFont="1" applyFill="1" applyBorder="1" applyAlignment="1">
      <alignment horizontal="center" vertical="center" wrapText="1"/>
      <protection/>
    </xf>
    <xf numFmtId="0" fontId="6" fillId="5" borderId="0" xfId="71" applyFont="1" applyFill="1" applyBorder="1" applyAlignment="1">
      <alignment horizontal="center" vertical="center" wrapText="1"/>
      <protection/>
    </xf>
    <xf numFmtId="0" fontId="6" fillId="5" borderId="35" xfId="71" applyFont="1" applyFill="1" applyBorder="1" applyAlignment="1">
      <alignment horizontal="center" vertical="center" wrapText="1"/>
      <protection/>
    </xf>
    <xf numFmtId="0" fontId="6" fillId="5" borderId="26" xfId="71" applyFont="1" applyFill="1" applyBorder="1" applyAlignment="1">
      <alignment horizontal="center" vertical="center" wrapText="1"/>
      <protection/>
    </xf>
    <xf numFmtId="0" fontId="6" fillId="5" borderId="15" xfId="71" applyFont="1" applyFill="1" applyBorder="1" applyAlignment="1">
      <alignment horizontal="center" vertical="center" wrapText="1"/>
      <protection/>
    </xf>
    <xf numFmtId="0" fontId="6" fillId="5" borderId="36" xfId="71" applyFont="1" applyFill="1" applyBorder="1" applyAlignment="1">
      <alignment horizontal="center" vertical="center" wrapText="1"/>
      <protection/>
    </xf>
    <xf numFmtId="0" fontId="6" fillId="5" borderId="68" xfId="71" applyFont="1" applyFill="1" applyBorder="1" applyAlignment="1" applyProtection="1">
      <alignment horizontal="center" vertical="center" wrapText="1"/>
      <protection/>
    </xf>
    <xf numFmtId="0" fontId="6" fillId="5" borderId="69" xfId="71" applyFont="1" applyFill="1" applyBorder="1" applyAlignment="1" applyProtection="1">
      <alignment horizontal="center" vertical="center" wrapText="1"/>
      <protection/>
    </xf>
    <xf numFmtId="0" fontId="6" fillId="37" borderId="0" xfId="71" applyFont="1" applyFill="1" applyBorder="1" applyAlignment="1" applyProtection="1">
      <alignment horizontal="center" vertical="center" wrapText="1"/>
      <protection/>
    </xf>
    <xf numFmtId="0" fontId="78" fillId="0" borderId="70" xfId="0" applyFont="1" applyFill="1" applyBorder="1" applyAlignment="1">
      <alignment horizontal="center" vertical="center" wrapText="1"/>
    </xf>
    <xf numFmtId="0" fontId="78" fillId="0" borderId="71" xfId="0" applyFont="1" applyFill="1" applyBorder="1" applyAlignment="1">
      <alignment horizontal="center" vertical="center" wrapText="1"/>
    </xf>
    <xf numFmtId="0" fontId="6" fillId="5" borderId="72" xfId="71" applyFont="1" applyFill="1" applyBorder="1" applyAlignment="1">
      <alignment horizontal="center" vertical="center" wrapText="1"/>
      <protection/>
    </xf>
    <xf numFmtId="0" fontId="6" fillId="5" borderId="73" xfId="71" applyFont="1" applyFill="1" applyBorder="1" applyAlignment="1">
      <alignment horizontal="center" vertical="center" wrapText="1"/>
      <protection/>
    </xf>
    <xf numFmtId="0" fontId="6" fillId="5" borderId="74" xfId="71" applyFont="1" applyFill="1" applyBorder="1" applyAlignment="1">
      <alignment horizontal="center" vertical="center" wrapText="1"/>
      <protection/>
    </xf>
    <xf numFmtId="0" fontId="6" fillId="37" borderId="17" xfId="71" applyFont="1" applyFill="1" applyBorder="1" applyAlignment="1" applyProtection="1">
      <alignment horizontal="center" vertical="center" wrapText="1"/>
      <protection/>
    </xf>
    <xf numFmtId="0" fontId="6" fillId="37" borderId="44" xfId="71" applyFont="1" applyFill="1" applyBorder="1" applyAlignment="1" applyProtection="1">
      <alignment horizontal="center" vertical="center" wrapText="1"/>
      <protection/>
    </xf>
    <xf numFmtId="0" fontId="6" fillId="37" borderId="20" xfId="71" applyFont="1" applyFill="1" applyBorder="1" applyAlignment="1" applyProtection="1">
      <alignment horizontal="center" vertical="center" wrapText="1"/>
      <protection/>
    </xf>
    <xf numFmtId="0" fontId="6" fillId="37" borderId="54" xfId="71" applyFont="1" applyFill="1" applyBorder="1" applyAlignment="1" applyProtection="1">
      <alignment horizontal="center" vertical="center" wrapText="1"/>
      <protection/>
    </xf>
    <xf numFmtId="0" fontId="6" fillId="5" borderId="24" xfId="71" applyFont="1" applyFill="1" applyBorder="1" applyAlignment="1" applyProtection="1">
      <alignment horizontal="center" vertical="center" wrapText="1"/>
      <protection/>
    </xf>
    <xf numFmtId="0" fontId="6" fillId="37" borderId="36" xfId="71" applyFont="1" applyFill="1" applyBorder="1" applyAlignment="1" applyProtection="1">
      <alignment horizontal="center" vertical="center" wrapText="1"/>
      <protection/>
    </xf>
    <xf numFmtId="0" fontId="6" fillId="37" borderId="75" xfId="71" applyFont="1" applyFill="1" applyBorder="1" applyAlignment="1" applyProtection="1">
      <alignment horizontal="center" vertical="center" wrapText="1"/>
      <protection/>
    </xf>
    <xf numFmtId="187" fontId="6" fillId="37" borderId="59" xfId="65" applyNumberFormat="1" applyFont="1" applyFill="1" applyBorder="1" applyAlignment="1" applyProtection="1">
      <alignment horizontal="center" vertical="center" wrapText="1"/>
      <protection/>
    </xf>
    <xf numFmtId="0" fontId="12" fillId="37" borderId="20" xfId="0" applyFont="1" applyFill="1" applyBorder="1" applyAlignment="1">
      <alignment horizontal="left" vertical="center" wrapText="1"/>
    </xf>
    <xf numFmtId="0" fontId="12" fillId="37" borderId="16" xfId="0" applyFont="1" applyFill="1" applyBorder="1" applyAlignment="1">
      <alignment horizontal="left" vertical="center" wrapText="1"/>
    </xf>
    <xf numFmtId="0" fontId="12" fillId="37" borderId="24" xfId="0" applyFont="1" applyFill="1" applyBorder="1" applyAlignment="1">
      <alignment horizontal="left" vertical="center" wrapText="1"/>
    </xf>
    <xf numFmtId="0" fontId="92" fillId="0" borderId="75" xfId="0" applyFont="1" applyFill="1" applyBorder="1" applyAlignment="1">
      <alignment horizontal="center" vertical="center"/>
    </xf>
    <xf numFmtId="0" fontId="92" fillId="0" borderId="54" xfId="0" applyFont="1" applyFill="1" applyBorder="1" applyAlignment="1">
      <alignment horizontal="center" vertical="center"/>
    </xf>
    <xf numFmtId="0" fontId="92" fillId="0" borderId="66" xfId="0" applyFont="1" applyFill="1" applyBorder="1" applyAlignment="1">
      <alignment horizontal="center" vertical="center"/>
    </xf>
    <xf numFmtId="0" fontId="92" fillId="0" borderId="76" xfId="0" applyFont="1" applyFill="1" applyBorder="1" applyAlignment="1">
      <alignment horizontal="center" vertical="center"/>
    </xf>
    <xf numFmtId="0" fontId="6" fillId="37" borderId="21" xfId="71" applyFont="1" applyFill="1" applyBorder="1" applyAlignment="1" applyProtection="1">
      <alignment horizontal="center" vertical="center" wrapText="1"/>
      <protection/>
    </xf>
    <xf numFmtId="0" fontId="6" fillId="37" borderId="64" xfId="71" applyFont="1" applyFill="1" applyBorder="1" applyAlignment="1" applyProtection="1">
      <alignment horizontal="center" vertical="center" wrapText="1"/>
      <protection/>
    </xf>
    <xf numFmtId="0" fontId="6" fillId="36" borderId="14" xfId="71" applyFont="1" applyFill="1" applyBorder="1" applyAlignment="1" applyProtection="1">
      <alignment horizontal="center" vertical="center" wrapText="1"/>
      <protection/>
    </xf>
    <xf numFmtId="0" fontId="5" fillId="0" borderId="14" xfId="71" applyFont="1" applyFill="1" applyBorder="1" applyAlignment="1" applyProtection="1">
      <alignment horizontal="center" vertical="center"/>
      <protection/>
    </xf>
    <xf numFmtId="0" fontId="5" fillId="0" borderId="0" xfId="71" applyFont="1" applyFill="1" applyBorder="1" applyAlignment="1" applyProtection="1">
      <alignment horizontal="center" vertical="center"/>
      <protection/>
    </xf>
    <xf numFmtId="0" fontId="5" fillId="0" borderId="35" xfId="71" applyFont="1" applyFill="1" applyBorder="1" applyAlignment="1" applyProtection="1">
      <alignment horizontal="center" vertical="center"/>
      <protection/>
    </xf>
    <xf numFmtId="0" fontId="5" fillId="0" borderId="14" xfId="71" applyFont="1" applyFill="1" applyBorder="1" applyAlignment="1" applyProtection="1">
      <alignment horizontal="center" vertical="center" wrapText="1"/>
      <protection/>
    </xf>
    <xf numFmtId="0" fontId="5" fillId="0" borderId="0" xfId="71" applyFont="1" applyFill="1" applyBorder="1" applyAlignment="1" applyProtection="1">
      <alignment horizontal="center" vertical="center" wrapText="1"/>
      <protection/>
    </xf>
    <xf numFmtId="0" fontId="5" fillId="0" borderId="35" xfId="71" applyFont="1" applyFill="1" applyBorder="1" applyAlignment="1" applyProtection="1">
      <alignment horizontal="center" vertical="center" wrapText="1"/>
      <protection/>
    </xf>
    <xf numFmtId="0" fontId="5" fillId="0" borderId="26" xfId="71" applyFont="1" applyFill="1" applyBorder="1" applyAlignment="1" applyProtection="1">
      <alignment horizontal="center" vertical="center" wrapText="1"/>
      <protection/>
    </xf>
    <xf numFmtId="0" fontId="5" fillId="0" borderId="15" xfId="71" applyFont="1" applyFill="1" applyBorder="1" applyAlignment="1" applyProtection="1">
      <alignment horizontal="center" vertical="center" wrapText="1"/>
      <protection/>
    </xf>
    <xf numFmtId="0" fontId="5" fillId="0" borderId="36" xfId="71" applyFont="1" applyFill="1" applyBorder="1" applyAlignment="1" applyProtection="1">
      <alignment horizontal="center" vertical="center" wrapText="1"/>
      <protection/>
    </xf>
    <xf numFmtId="0" fontId="6" fillId="5" borderId="67" xfId="71" applyFont="1" applyFill="1" applyBorder="1" applyAlignment="1" applyProtection="1">
      <alignment horizontal="left" vertical="center" wrapText="1"/>
      <protection/>
    </xf>
    <xf numFmtId="0" fontId="6" fillId="5" borderId="34" xfId="71" applyFont="1" applyFill="1" applyBorder="1" applyAlignment="1" applyProtection="1">
      <alignment horizontal="left" vertical="center" wrapText="1"/>
      <protection/>
    </xf>
    <xf numFmtId="0" fontId="6" fillId="5" borderId="26" xfId="71" applyFont="1" applyFill="1" applyBorder="1" applyAlignment="1" applyProtection="1">
      <alignment horizontal="left" vertical="center" wrapText="1"/>
      <protection/>
    </xf>
    <xf numFmtId="0" fontId="6" fillId="5" borderId="36" xfId="71" applyFont="1" applyFill="1" applyBorder="1" applyAlignment="1" applyProtection="1">
      <alignment horizontal="left" vertical="center" wrapText="1"/>
      <protection/>
    </xf>
    <xf numFmtId="0" fontId="4" fillId="0" borderId="77" xfId="71" applyFont="1" applyFill="1" applyBorder="1" applyAlignment="1" applyProtection="1">
      <alignment horizontal="center" vertical="center" wrapText="1"/>
      <protection/>
    </xf>
    <xf numFmtId="0" fontId="4" fillId="0" borderId="78" xfId="71" applyFont="1" applyFill="1" applyBorder="1" applyAlignment="1" applyProtection="1">
      <alignment horizontal="center" vertical="center" wrapText="1"/>
      <protection/>
    </xf>
    <xf numFmtId="0" fontId="4" fillId="0" borderId="79" xfId="71" applyFont="1" applyFill="1" applyBorder="1" applyAlignment="1" applyProtection="1">
      <alignment horizontal="center" vertical="center" wrapText="1"/>
      <protection/>
    </xf>
    <xf numFmtId="0" fontId="6" fillId="5" borderId="67" xfId="71" applyFont="1" applyFill="1" applyBorder="1" applyAlignment="1">
      <alignment horizontal="left" vertical="center" wrapText="1"/>
      <protection/>
    </xf>
    <xf numFmtId="0" fontId="6" fillId="5" borderId="34" xfId="71" applyFont="1" applyFill="1" applyBorder="1" applyAlignment="1">
      <alignment horizontal="left" vertical="center" wrapText="1"/>
      <protection/>
    </xf>
    <xf numFmtId="0" fontId="9" fillId="0" borderId="72" xfId="71" applyFont="1" applyFill="1" applyBorder="1" applyAlignment="1">
      <alignment horizontal="center" vertical="center" wrapText="1"/>
      <protection/>
    </xf>
    <xf numFmtId="0" fontId="9" fillId="0" borderId="73" xfId="71" applyFont="1" applyFill="1" applyBorder="1" applyAlignment="1">
      <alignment horizontal="center" vertical="center" wrapText="1"/>
      <protection/>
    </xf>
    <xf numFmtId="0" fontId="9" fillId="0" borderId="74" xfId="71" applyFont="1" applyFill="1" applyBorder="1" applyAlignment="1">
      <alignment horizontal="center" vertical="center" wrapText="1"/>
      <protection/>
    </xf>
    <xf numFmtId="0" fontId="6" fillId="0" borderId="40" xfId="71" applyFont="1" applyFill="1" applyBorder="1" applyAlignment="1">
      <alignment horizontal="center" vertical="center" wrapText="1"/>
      <protection/>
    </xf>
    <xf numFmtId="0" fontId="6" fillId="0" borderId="80" xfId="71" applyFont="1" applyFill="1" applyBorder="1" applyAlignment="1">
      <alignment horizontal="center" vertical="center" wrapText="1"/>
      <protection/>
    </xf>
    <xf numFmtId="0" fontId="6" fillId="0" borderId="81" xfId="71" applyFont="1" applyFill="1" applyBorder="1" applyAlignment="1">
      <alignment horizontal="center" vertical="center" wrapText="1"/>
      <protection/>
    </xf>
    <xf numFmtId="0" fontId="6" fillId="5" borderId="40" xfId="71" applyFont="1" applyFill="1" applyBorder="1" applyAlignment="1" applyProtection="1">
      <alignment horizontal="center" vertical="center" wrapText="1"/>
      <protection/>
    </xf>
    <xf numFmtId="0" fontId="6" fillId="5" borderId="80" xfId="71" applyFont="1" applyFill="1" applyBorder="1" applyAlignment="1" applyProtection="1">
      <alignment horizontal="center" vertical="center" wrapText="1"/>
      <protection/>
    </xf>
    <xf numFmtId="0" fontId="6" fillId="5" borderId="81" xfId="71" applyFont="1" applyFill="1" applyBorder="1" applyAlignment="1" applyProtection="1">
      <alignment horizontal="center" vertical="center" wrapText="1"/>
      <protection/>
    </xf>
    <xf numFmtId="0" fontId="93" fillId="37" borderId="61" xfId="0" applyFont="1" applyFill="1" applyBorder="1" applyAlignment="1">
      <alignment horizontal="left" vertical="center" wrapText="1"/>
    </xf>
    <xf numFmtId="0" fontId="93" fillId="37" borderId="28" xfId="0" applyFont="1" applyFill="1" applyBorder="1" applyAlignment="1">
      <alignment horizontal="left" vertical="center" wrapText="1"/>
    </xf>
    <xf numFmtId="0" fontId="93" fillId="37" borderId="82" xfId="0" applyFont="1" applyFill="1" applyBorder="1" applyAlignment="1">
      <alignment horizontal="left" vertical="center" wrapText="1"/>
    </xf>
    <xf numFmtId="0" fontId="92" fillId="0" borderId="70" xfId="0" applyFont="1" applyFill="1" applyBorder="1" applyAlignment="1">
      <alignment horizontal="center" vertical="center"/>
    </xf>
    <xf numFmtId="0" fontId="92" fillId="0" borderId="71" xfId="0" applyFont="1" applyFill="1" applyBorder="1" applyAlignment="1">
      <alignment horizontal="center" vertical="center"/>
    </xf>
    <xf numFmtId="0" fontId="78" fillId="0" borderId="75" xfId="0" applyFont="1" applyFill="1" applyBorder="1" applyAlignment="1">
      <alignment horizontal="center" vertical="center" wrapText="1"/>
    </xf>
    <xf numFmtId="0" fontId="78" fillId="0" borderId="54" xfId="0" applyFont="1" applyFill="1" applyBorder="1" applyAlignment="1">
      <alignment horizontal="center" vertical="center" wrapText="1"/>
    </xf>
    <xf numFmtId="9" fontId="6" fillId="0" borderId="72" xfId="71" applyNumberFormat="1" applyFont="1" applyFill="1" applyBorder="1" applyAlignment="1" applyProtection="1">
      <alignment horizontal="center" vertical="center" wrapText="1"/>
      <protection/>
    </xf>
    <xf numFmtId="9" fontId="6" fillId="0" borderId="74" xfId="71" applyNumberFormat="1" applyFont="1" applyFill="1" applyBorder="1" applyAlignment="1" applyProtection="1">
      <alignment horizontal="center" vertical="center" wrapText="1"/>
      <protection/>
    </xf>
    <xf numFmtId="14" fontId="94" fillId="37" borderId="67" xfId="0" applyNumberFormat="1" applyFont="1" applyFill="1" applyBorder="1" applyAlignment="1">
      <alignment horizontal="center" vertical="center"/>
    </xf>
    <xf numFmtId="0" fontId="94" fillId="37" borderId="34" xfId="0" applyFont="1" applyFill="1" applyBorder="1" applyAlignment="1">
      <alignment horizontal="center" vertical="center"/>
    </xf>
    <xf numFmtId="0" fontId="94" fillId="37" borderId="14" xfId="0" applyFont="1" applyFill="1" applyBorder="1" applyAlignment="1">
      <alignment horizontal="center" vertical="center"/>
    </xf>
    <xf numFmtId="0" fontId="94" fillId="37" borderId="35" xfId="0" applyFont="1" applyFill="1" applyBorder="1" applyAlignment="1">
      <alignment horizontal="center" vertical="center"/>
    </xf>
    <xf numFmtId="0" fontId="94" fillId="37" borderId="26" xfId="0" applyFont="1" applyFill="1" applyBorder="1" applyAlignment="1">
      <alignment horizontal="center" vertical="center"/>
    </xf>
    <xf numFmtId="0" fontId="94" fillId="37" borderId="36" xfId="0" applyFont="1" applyFill="1" applyBorder="1" applyAlignment="1">
      <alignment horizontal="center" vertical="center"/>
    </xf>
    <xf numFmtId="0" fontId="7" fillId="0" borderId="72" xfId="71" applyFont="1" applyFill="1" applyBorder="1" applyAlignment="1" applyProtection="1">
      <alignment horizontal="center" vertical="center" wrapText="1"/>
      <protection/>
    </xf>
    <xf numFmtId="0" fontId="7" fillId="0" borderId="73" xfId="71" applyFont="1" applyFill="1" applyBorder="1" applyAlignment="1" applyProtection="1">
      <alignment horizontal="center" vertical="center" wrapText="1"/>
      <protection/>
    </xf>
    <xf numFmtId="0" fontId="7" fillId="0" borderId="74" xfId="71" applyFont="1" applyFill="1" applyBorder="1" applyAlignment="1" applyProtection="1">
      <alignment horizontal="center" vertical="center" wrapText="1"/>
      <protection/>
    </xf>
    <xf numFmtId="0" fontId="78" fillId="0" borderId="66" xfId="0" applyFont="1" applyFill="1" applyBorder="1" applyAlignment="1">
      <alignment horizontal="center" vertical="center" wrapText="1"/>
    </xf>
    <xf numFmtId="0" fontId="78" fillId="0" borderId="76" xfId="0" applyFont="1" applyFill="1" applyBorder="1" applyAlignment="1">
      <alignment horizontal="center" vertical="center" wrapText="1"/>
    </xf>
    <xf numFmtId="0" fontId="5" fillId="0" borderId="67" xfId="71" applyFont="1" applyFill="1" applyBorder="1" applyAlignment="1" applyProtection="1">
      <alignment horizontal="center" vertical="center"/>
      <protection/>
    </xf>
    <xf numFmtId="0" fontId="5" fillId="0" borderId="13" xfId="71" applyFont="1" applyFill="1" applyBorder="1" applyAlignment="1" applyProtection="1">
      <alignment horizontal="center" vertical="center"/>
      <protection/>
    </xf>
    <xf numFmtId="0" fontId="5" fillId="0" borderId="34" xfId="71" applyFont="1" applyFill="1" applyBorder="1" applyAlignment="1" applyProtection="1">
      <alignment horizontal="center" vertical="center"/>
      <protection/>
    </xf>
    <xf numFmtId="0" fontId="6" fillId="5" borderId="72" xfId="71" applyFont="1" applyFill="1" applyBorder="1" applyAlignment="1">
      <alignment horizontal="left" vertical="center" wrapText="1"/>
      <protection/>
    </xf>
    <xf numFmtId="0" fontId="6" fillId="5" borderId="74" xfId="71" applyFont="1" applyFill="1" applyBorder="1" applyAlignment="1">
      <alignment horizontal="left" vertical="center" wrapText="1"/>
      <protection/>
    </xf>
    <xf numFmtId="0" fontId="6" fillId="5" borderId="14" xfId="71" applyFont="1" applyFill="1" applyBorder="1" applyAlignment="1">
      <alignment horizontal="left" vertical="center" wrapText="1"/>
      <protection/>
    </xf>
    <xf numFmtId="0" fontId="6" fillId="5" borderId="35" xfId="71" applyFont="1" applyFill="1" applyBorder="1" applyAlignment="1">
      <alignment horizontal="left" vertical="center" wrapText="1"/>
      <protection/>
    </xf>
    <xf numFmtId="0" fontId="6" fillId="5" borderId="26" xfId="71" applyFont="1" applyFill="1" applyBorder="1" applyAlignment="1">
      <alignment horizontal="left" vertical="center" wrapText="1"/>
      <protection/>
    </xf>
    <xf numFmtId="0" fontId="6" fillId="5" borderId="36" xfId="71" applyFont="1" applyFill="1" applyBorder="1" applyAlignment="1">
      <alignment horizontal="left" vertical="center" wrapText="1"/>
      <protection/>
    </xf>
    <xf numFmtId="0" fontId="6" fillId="0" borderId="67" xfId="71" applyFont="1" applyFill="1" applyBorder="1" applyAlignment="1">
      <alignment horizontal="center" vertical="center" wrapText="1"/>
      <protection/>
    </xf>
    <xf numFmtId="0" fontId="6" fillId="0" borderId="13" xfId="71" applyFont="1" applyFill="1" applyBorder="1" applyAlignment="1">
      <alignment horizontal="center" vertical="center" wrapText="1"/>
      <protection/>
    </xf>
    <xf numFmtId="0" fontId="6" fillId="0" borderId="34" xfId="71" applyFont="1" applyFill="1" applyBorder="1" applyAlignment="1">
      <alignment horizontal="center" vertical="center" wrapText="1"/>
      <protection/>
    </xf>
    <xf numFmtId="0" fontId="6" fillId="0" borderId="14" xfId="71" applyFont="1" applyFill="1" applyBorder="1" applyAlignment="1">
      <alignment horizontal="center" vertical="center" wrapText="1"/>
      <protection/>
    </xf>
    <xf numFmtId="0" fontId="6" fillId="0" borderId="0" xfId="71" applyFont="1" applyFill="1" applyBorder="1" applyAlignment="1">
      <alignment horizontal="center" vertical="center" wrapText="1"/>
      <protection/>
    </xf>
    <xf numFmtId="0" fontId="6" fillId="0" borderId="35" xfId="71" applyFont="1" applyFill="1" applyBorder="1" applyAlignment="1">
      <alignment horizontal="center" vertical="center" wrapText="1"/>
      <protection/>
    </xf>
    <xf numFmtId="0" fontId="6" fillId="0" borderId="26" xfId="71" applyFont="1" applyFill="1" applyBorder="1" applyAlignment="1">
      <alignment horizontal="center" vertical="center" wrapText="1"/>
      <protection/>
    </xf>
    <xf numFmtId="0" fontId="6" fillId="0" borderId="15" xfId="71" applyFont="1" applyFill="1" applyBorder="1" applyAlignment="1">
      <alignment horizontal="center" vertical="center" wrapText="1"/>
      <protection/>
    </xf>
    <xf numFmtId="0" fontId="6" fillId="0" borderId="36" xfId="71" applyFont="1" applyFill="1" applyBorder="1" applyAlignment="1">
      <alignment horizontal="center" vertical="center" wrapText="1"/>
      <protection/>
    </xf>
    <xf numFmtId="0" fontId="12" fillId="37" borderId="47" xfId="0" applyFont="1" applyFill="1" applyBorder="1" applyAlignment="1">
      <alignment horizontal="left" vertical="center" wrapText="1"/>
    </xf>
    <xf numFmtId="0" fontId="12" fillId="37" borderId="48" xfId="0" applyFont="1" applyFill="1" applyBorder="1" applyAlignment="1">
      <alignment horizontal="left" vertical="center" wrapText="1"/>
    </xf>
    <xf numFmtId="0" fontId="12" fillId="37" borderId="49" xfId="0" applyFont="1" applyFill="1" applyBorder="1" applyAlignment="1">
      <alignment horizontal="left" vertical="center" wrapText="1"/>
    </xf>
    <xf numFmtId="0" fontId="6" fillId="0" borderId="72" xfId="71" applyFont="1" applyFill="1" applyBorder="1" applyAlignment="1">
      <alignment horizontal="center" vertical="center" wrapText="1"/>
      <protection/>
    </xf>
    <xf numFmtId="0" fontId="6" fillId="0" borderId="73" xfId="71" applyFont="1" applyFill="1" applyBorder="1" applyAlignment="1">
      <alignment horizontal="center" vertical="center" wrapText="1"/>
      <protection/>
    </xf>
    <xf numFmtId="0" fontId="6" fillId="0" borderId="74" xfId="71" applyFont="1" applyFill="1" applyBorder="1" applyAlignment="1">
      <alignment horizontal="center" vertical="center" wrapText="1"/>
      <protection/>
    </xf>
    <xf numFmtId="0" fontId="6" fillId="37" borderId="26" xfId="71" applyFont="1" applyFill="1" applyBorder="1" applyAlignment="1" applyProtection="1">
      <alignment horizontal="left" vertical="center" wrapText="1"/>
      <protection/>
    </xf>
    <xf numFmtId="0" fontId="6" fillId="37" borderId="15" xfId="71" applyFont="1" applyFill="1" applyBorder="1" applyAlignment="1" applyProtection="1">
      <alignment horizontal="left" vertical="center" wrapText="1"/>
      <protection/>
    </xf>
    <xf numFmtId="0" fontId="6" fillId="5" borderId="74" xfId="71" applyFont="1" applyFill="1" applyBorder="1" applyAlignment="1" applyProtection="1">
      <alignment horizontal="center" vertical="center" wrapText="1"/>
      <protection/>
    </xf>
    <xf numFmtId="0" fontId="79" fillId="0" borderId="57" xfId="71" applyFont="1" applyFill="1" applyBorder="1" applyAlignment="1" applyProtection="1">
      <alignment horizontal="justify" vertical="center" wrapText="1"/>
      <protection/>
    </xf>
    <xf numFmtId="0" fontId="0" fillId="0" borderId="58" xfId="0" applyFont="1" applyBorder="1" applyAlignment="1">
      <alignment horizontal="justify" vertical="center" wrapText="1"/>
    </xf>
    <xf numFmtId="0" fontId="6" fillId="5" borderId="83" xfId="71" applyFont="1" applyFill="1" applyBorder="1" applyAlignment="1" applyProtection="1">
      <alignment horizontal="center" vertical="center" wrapText="1"/>
      <protection/>
    </xf>
    <xf numFmtId="0" fontId="6" fillId="5" borderId="84" xfId="71" applyFont="1" applyFill="1" applyBorder="1" applyAlignment="1" applyProtection="1">
      <alignment horizontal="center" vertical="center" wrapText="1"/>
      <protection/>
    </xf>
    <xf numFmtId="9" fontId="7" fillId="37" borderId="59" xfId="80" applyFont="1" applyFill="1" applyBorder="1" applyAlignment="1" applyProtection="1">
      <alignment horizontal="justify" vertical="top" wrapText="1"/>
      <protection/>
    </xf>
    <xf numFmtId="9" fontId="7" fillId="37" borderId="60" xfId="80" applyFont="1" applyFill="1" applyBorder="1" applyAlignment="1" applyProtection="1">
      <alignment horizontal="justify" vertical="top" wrapText="1"/>
      <protection/>
    </xf>
    <xf numFmtId="9" fontId="7" fillId="37" borderId="61" xfId="80" applyFont="1" applyFill="1" applyBorder="1" applyAlignment="1" applyProtection="1">
      <alignment horizontal="justify" vertical="top" wrapText="1"/>
      <protection/>
    </xf>
    <xf numFmtId="0" fontId="7" fillId="5" borderId="16" xfId="71" applyFont="1" applyFill="1" applyBorder="1" applyAlignment="1" applyProtection="1">
      <alignment horizontal="center" vertical="center" wrapText="1"/>
      <protection/>
    </xf>
    <xf numFmtId="9" fontId="7" fillId="37" borderId="50" xfId="71" applyNumberFormat="1" applyFont="1" applyFill="1" applyBorder="1" applyAlignment="1" applyProtection="1">
      <alignment horizontal="justify" vertical="top" wrapText="1"/>
      <protection/>
    </xf>
    <xf numFmtId="9" fontId="7" fillId="37" borderId="51" xfId="71" applyNumberFormat="1" applyFont="1" applyFill="1" applyBorder="1" applyAlignment="1" applyProtection="1">
      <alignment horizontal="justify" vertical="top" wrapText="1"/>
      <protection/>
    </xf>
    <xf numFmtId="9" fontId="7" fillId="37" borderId="52" xfId="71" applyNumberFormat="1" applyFont="1" applyFill="1" applyBorder="1" applyAlignment="1" applyProtection="1">
      <alignment horizontal="justify" vertical="top" wrapText="1"/>
      <protection/>
    </xf>
    <xf numFmtId="9" fontId="7" fillId="37" borderId="53" xfId="71" applyNumberFormat="1" applyFont="1" applyFill="1" applyBorder="1" applyAlignment="1" applyProtection="1">
      <alignment horizontal="justify" vertical="top" wrapText="1"/>
      <protection/>
    </xf>
    <xf numFmtId="9" fontId="7" fillId="37" borderId="0" xfId="71" applyNumberFormat="1" applyFont="1" applyFill="1" applyBorder="1" applyAlignment="1" applyProtection="1">
      <alignment horizontal="justify" vertical="top" wrapText="1"/>
      <protection/>
    </xf>
    <xf numFmtId="9" fontId="7" fillId="37" borderId="35" xfId="71" applyNumberFormat="1" applyFont="1" applyFill="1" applyBorder="1" applyAlignment="1" applyProtection="1">
      <alignment horizontal="justify" vertical="top" wrapText="1"/>
      <protection/>
    </xf>
    <xf numFmtId="9" fontId="7" fillId="37" borderId="27" xfId="71" applyNumberFormat="1" applyFont="1" applyFill="1" applyBorder="1" applyAlignment="1" applyProtection="1">
      <alignment horizontal="justify" vertical="top" wrapText="1"/>
      <protection/>
    </xf>
    <xf numFmtId="9" fontId="7" fillId="37" borderId="18" xfId="71" applyNumberFormat="1" applyFont="1" applyFill="1" applyBorder="1" applyAlignment="1" applyProtection="1">
      <alignment horizontal="justify" vertical="top" wrapText="1"/>
      <protection/>
    </xf>
    <xf numFmtId="9" fontId="7" fillId="37" borderId="22" xfId="71" applyNumberFormat="1" applyFont="1" applyFill="1" applyBorder="1" applyAlignment="1" applyProtection="1">
      <alignment horizontal="justify" vertical="top" wrapText="1"/>
      <protection/>
    </xf>
    <xf numFmtId="2" fontId="7" fillId="0" borderId="83" xfId="71" applyNumberFormat="1" applyFont="1" applyFill="1" applyBorder="1" applyAlignment="1" applyProtection="1">
      <alignment horizontal="justify" vertical="center" wrapText="1"/>
      <protection/>
    </xf>
    <xf numFmtId="2" fontId="7" fillId="0" borderId="23" xfId="71" applyNumberFormat="1" applyFont="1" applyFill="1" applyBorder="1" applyAlignment="1" applyProtection="1">
      <alignment horizontal="justify" vertical="center" wrapText="1"/>
      <protection/>
    </xf>
    <xf numFmtId="9" fontId="79" fillId="0" borderId="50" xfId="71" applyNumberFormat="1" applyFont="1" applyFill="1" applyBorder="1" applyAlignment="1" applyProtection="1">
      <alignment horizontal="justify" vertical="top" wrapText="1"/>
      <protection/>
    </xf>
    <xf numFmtId="9" fontId="79" fillId="0" borderId="51" xfId="71" applyNumberFormat="1" applyFont="1" applyFill="1" applyBorder="1" applyAlignment="1" applyProtection="1">
      <alignment horizontal="justify" vertical="top" wrapText="1"/>
      <protection/>
    </xf>
    <xf numFmtId="9" fontId="79" fillId="0" borderId="52" xfId="71" applyNumberFormat="1" applyFont="1" applyFill="1" applyBorder="1" applyAlignment="1" applyProtection="1">
      <alignment horizontal="justify" vertical="top" wrapText="1"/>
      <protection/>
    </xf>
    <xf numFmtId="9" fontId="79" fillId="0" borderId="53" xfId="71" applyNumberFormat="1" applyFont="1" applyFill="1" applyBorder="1" applyAlignment="1" applyProtection="1">
      <alignment horizontal="justify" vertical="top" wrapText="1"/>
      <protection/>
    </xf>
    <xf numFmtId="9" fontId="79" fillId="0" borderId="0" xfId="71" applyNumberFormat="1" applyFont="1" applyFill="1" applyBorder="1" applyAlignment="1" applyProtection="1">
      <alignment horizontal="justify" vertical="top" wrapText="1"/>
      <protection/>
    </xf>
    <xf numFmtId="9" fontId="79" fillId="0" borderId="35" xfId="71" applyNumberFormat="1" applyFont="1" applyFill="1" applyBorder="1" applyAlignment="1" applyProtection="1">
      <alignment horizontal="justify" vertical="top" wrapText="1"/>
      <protection/>
    </xf>
    <xf numFmtId="9" fontId="79" fillId="0" borderId="27" xfId="71" applyNumberFormat="1" applyFont="1" applyFill="1" applyBorder="1" applyAlignment="1" applyProtection="1">
      <alignment horizontal="justify" vertical="top" wrapText="1"/>
      <protection/>
    </xf>
    <xf numFmtId="9" fontId="79" fillId="0" borderId="18" xfId="71" applyNumberFormat="1" applyFont="1" applyFill="1" applyBorder="1" applyAlignment="1" applyProtection="1">
      <alignment horizontal="justify" vertical="top" wrapText="1"/>
      <protection/>
    </xf>
    <xf numFmtId="9" fontId="79" fillId="0" borderId="22" xfId="71" applyNumberFormat="1" applyFont="1" applyFill="1" applyBorder="1" applyAlignment="1" applyProtection="1">
      <alignment horizontal="justify" vertical="top" wrapText="1"/>
      <protection/>
    </xf>
    <xf numFmtId="184" fontId="7" fillId="40" borderId="75" xfId="59" applyFont="1" applyFill="1" applyBorder="1" applyAlignment="1" applyProtection="1">
      <alignment horizontal="left" vertical="center" wrapText="1"/>
      <protection/>
    </xf>
    <xf numFmtId="184" fontId="7" fillId="40" borderId="20" xfId="59" applyFont="1" applyFill="1" applyBorder="1" applyAlignment="1" applyProtection="1">
      <alignment horizontal="left" vertical="center" wrapText="1"/>
      <protection/>
    </xf>
    <xf numFmtId="184" fontId="7" fillId="40" borderId="0" xfId="59" applyFont="1" applyFill="1" applyBorder="1" applyAlignment="1" applyProtection="1">
      <alignment horizontal="justify" vertical="center" wrapText="1"/>
      <protection/>
    </xf>
    <xf numFmtId="9" fontId="79" fillId="37" borderId="59" xfId="80" applyFont="1" applyFill="1" applyBorder="1" applyAlignment="1" applyProtection="1">
      <alignment horizontal="justify" vertical="center" wrapText="1"/>
      <protection/>
    </xf>
    <xf numFmtId="9" fontId="79" fillId="37" borderId="60" xfId="80" applyFont="1" applyFill="1" applyBorder="1" applyAlignment="1" applyProtection="1">
      <alignment horizontal="justify" vertical="center" wrapText="1"/>
      <protection/>
    </xf>
    <xf numFmtId="9" fontId="79" fillId="37" borderId="61" xfId="80" applyFont="1" applyFill="1" applyBorder="1" applyAlignment="1" applyProtection="1">
      <alignment horizontal="justify" vertical="center" wrapText="1"/>
      <protection/>
    </xf>
    <xf numFmtId="0" fontId="7" fillId="37" borderId="25" xfId="71" applyFont="1" applyFill="1" applyBorder="1" applyAlignment="1" applyProtection="1">
      <alignment horizontal="justify" vertical="top" wrapText="1"/>
      <protection/>
    </xf>
    <xf numFmtId="0" fontId="7" fillId="37" borderId="85" xfId="71" applyFont="1" applyFill="1" applyBorder="1" applyAlignment="1" applyProtection="1">
      <alignment horizontal="justify" vertical="top" wrapText="1"/>
      <protection/>
    </xf>
    <xf numFmtId="0" fontId="7" fillId="0" borderId="23" xfId="71" applyFont="1" applyFill="1" applyBorder="1" applyAlignment="1" applyProtection="1">
      <alignment horizontal="justify" vertical="center" wrapText="1"/>
      <protection/>
    </xf>
    <xf numFmtId="3" fontId="6" fillId="0" borderId="50" xfId="71" applyNumberFormat="1" applyFont="1" applyFill="1" applyBorder="1" applyAlignment="1" applyProtection="1">
      <alignment horizontal="center" vertical="center" wrapText="1"/>
      <protection/>
    </xf>
    <xf numFmtId="3" fontId="6" fillId="0" borderId="55" xfId="71" applyNumberFormat="1" applyFont="1" applyFill="1" applyBorder="1" applyAlignment="1" applyProtection="1">
      <alignment horizontal="center" vertical="center" wrapText="1"/>
      <protection/>
    </xf>
    <xf numFmtId="3" fontId="6" fillId="0" borderId="53" xfId="71" applyNumberFormat="1" applyFont="1" applyFill="1" applyBorder="1" applyAlignment="1" applyProtection="1">
      <alignment horizontal="center" vertical="center" wrapText="1"/>
      <protection/>
    </xf>
    <xf numFmtId="3" fontId="6" fillId="0" borderId="56" xfId="71" applyNumberFormat="1" applyFont="1" applyFill="1" applyBorder="1" applyAlignment="1" applyProtection="1">
      <alignment horizontal="center" vertical="center" wrapText="1"/>
      <protection/>
    </xf>
    <xf numFmtId="3" fontId="6" fillId="37" borderId="50" xfId="71" applyNumberFormat="1" applyFont="1" applyFill="1" applyBorder="1" applyAlignment="1" applyProtection="1">
      <alignment horizontal="center" vertical="center" wrapText="1"/>
      <protection locked="0"/>
    </xf>
    <xf numFmtId="3" fontId="6" fillId="37" borderId="51" xfId="71" applyNumberFormat="1" applyFont="1" applyFill="1" applyBorder="1" applyAlignment="1" applyProtection="1">
      <alignment horizontal="center" vertical="center" wrapText="1"/>
      <protection locked="0"/>
    </xf>
    <xf numFmtId="3" fontId="6" fillId="37" borderId="55" xfId="71" applyNumberFormat="1" applyFont="1" applyFill="1" applyBorder="1" applyAlignment="1" applyProtection="1">
      <alignment horizontal="center" vertical="center" wrapText="1"/>
      <protection locked="0"/>
    </xf>
    <xf numFmtId="3" fontId="6" fillId="37" borderId="53" xfId="71" applyNumberFormat="1" applyFont="1" applyFill="1" applyBorder="1" applyAlignment="1" applyProtection="1">
      <alignment horizontal="center" vertical="center" wrapText="1"/>
      <protection locked="0"/>
    </xf>
    <xf numFmtId="3" fontId="6" fillId="37" borderId="0" xfId="71" applyNumberFormat="1" applyFont="1" applyFill="1" applyBorder="1" applyAlignment="1" applyProtection="1">
      <alignment horizontal="center" vertical="center" wrapText="1"/>
      <protection locked="0"/>
    </xf>
    <xf numFmtId="3" fontId="6" fillId="37" borderId="56" xfId="71" applyNumberFormat="1" applyFont="1" applyFill="1" applyBorder="1" applyAlignment="1" applyProtection="1">
      <alignment horizontal="center" vertical="center" wrapText="1"/>
      <protection locked="0"/>
    </xf>
    <xf numFmtId="187" fontId="6" fillId="37" borderId="76" xfId="65" applyNumberFormat="1" applyFont="1" applyFill="1" applyBorder="1" applyAlignment="1" applyProtection="1">
      <alignment horizontal="center" vertical="center" wrapText="1"/>
      <protection/>
    </xf>
    <xf numFmtId="184" fontId="7" fillId="40" borderId="18" xfId="59" applyFont="1" applyFill="1" applyBorder="1" applyAlignment="1" applyProtection="1">
      <alignment horizontal="justify" vertical="center" wrapText="1"/>
      <protection/>
    </xf>
    <xf numFmtId="184" fontId="7" fillId="40" borderId="64" xfId="59" applyFont="1" applyFill="1" applyBorder="1" applyAlignment="1" applyProtection="1">
      <alignment horizontal="justify" vertical="center" wrapText="1"/>
      <protection/>
    </xf>
    <xf numFmtId="0" fontId="12" fillId="0" borderId="47" xfId="0" applyFont="1" applyBorder="1" applyAlignment="1">
      <alignment horizontal="left" vertical="center" wrapText="1"/>
    </xf>
    <xf numFmtId="0" fontId="12" fillId="0" borderId="48" xfId="0" applyFont="1" applyBorder="1" applyAlignment="1">
      <alignment horizontal="left" vertical="center" wrapText="1"/>
    </xf>
    <xf numFmtId="0" fontId="12" fillId="0" borderId="49" xfId="0" applyFont="1" applyBorder="1" applyAlignment="1">
      <alignment horizontal="left" vertical="center" wrapText="1"/>
    </xf>
    <xf numFmtId="0" fontId="12" fillId="0" borderId="20" xfId="0" applyFont="1" applyBorder="1" applyAlignment="1">
      <alignment horizontal="left" vertical="center" wrapText="1"/>
    </xf>
    <xf numFmtId="0" fontId="12" fillId="0" borderId="16" xfId="0" applyFont="1" applyBorder="1" applyAlignment="1">
      <alignment horizontal="left" vertical="center" wrapText="1"/>
    </xf>
    <xf numFmtId="0" fontId="12" fillId="0" borderId="24" xfId="0" applyFont="1" applyBorder="1" applyAlignment="1">
      <alignment horizontal="left" vertical="center" wrapText="1"/>
    </xf>
    <xf numFmtId="0" fontId="93" fillId="0" borderId="61" xfId="0" applyFont="1" applyBorder="1" applyAlignment="1">
      <alignment horizontal="left" vertical="center" wrapText="1"/>
    </xf>
    <xf numFmtId="0" fontId="93" fillId="0" borderId="28" xfId="0" applyFont="1" applyBorder="1" applyAlignment="1">
      <alignment horizontal="left" vertical="center" wrapText="1"/>
    </xf>
    <xf numFmtId="0" fontId="93" fillId="0" borderId="82" xfId="0" applyFont="1" applyBorder="1" applyAlignment="1">
      <alignment horizontal="left" vertical="center" wrapText="1"/>
    </xf>
    <xf numFmtId="9" fontId="79" fillId="37" borderId="16" xfId="71" applyNumberFormat="1" applyFont="1" applyFill="1" applyBorder="1" applyAlignment="1" applyProtection="1">
      <alignment horizontal="justify" vertical="center" wrapText="1"/>
      <protection/>
    </xf>
    <xf numFmtId="2" fontId="7" fillId="37" borderId="83" xfId="71" applyNumberFormat="1" applyFont="1" applyFill="1" applyBorder="1" applyAlignment="1" applyProtection="1">
      <alignment horizontal="justify" vertical="center" wrapText="1"/>
      <protection/>
    </xf>
    <xf numFmtId="2" fontId="7" fillId="37" borderId="23" xfId="71" applyNumberFormat="1" applyFont="1" applyFill="1" applyBorder="1" applyAlignment="1" applyProtection="1">
      <alignment horizontal="justify" vertical="center" wrapText="1"/>
      <protection/>
    </xf>
    <xf numFmtId="9" fontId="79" fillId="37" borderId="16" xfId="71" applyNumberFormat="1" applyFont="1" applyFill="1" applyBorder="1" applyAlignment="1" applyProtection="1">
      <alignment horizontal="justify" vertical="top" wrapText="1"/>
      <protection/>
    </xf>
    <xf numFmtId="9" fontId="79" fillId="0" borderId="16" xfId="71" applyNumberFormat="1" applyFont="1" applyFill="1" applyBorder="1" applyAlignment="1" applyProtection="1">
      <alignment horizontal="justify" vertical="center" wrapText="1"/>
      <protection/>
    </xf>
    <xf numFmtId="0" fontId="7" fillId="37" borderId="23" xfId="71" applyFont="1" applyFill="1" applyBorder="1" applyAlignment="1" applyProtection="1">
      <alignment horizontal="justify" vertical="center" wrapText="1"/>
      <protection/>
    </xf>
    <xf numFmtId="0" fontId="7" fillId="37" borderId="57" xfId="71" applyFont="1" applyFill="1" applyBorder="1" applyAlignment="1" applyProtection="1">
      <alignment horizontal="justify" vertical="center" wrapText="1"/>
      <protection/>
    </xf>
    <xf numFmtId="9" fontId="79" fillId="37" borderId="50" xfId="71" applyNumberFormat="1" applyFont="1" applyFill="1" applyBorder="1" applyAlignment="1" applyProtection="1">
      <alignment horizontal="justify" vertical="center" wrapText="1"/>
      <protection/>
    </xf>
    <xf numFmtId="9" fontId="79" fillId="37" borderId="51" xfId="71" applyNumberFormat="1" applyFont="1" applyFill="1" applyBorder="1" applyAlignment="1" applyProtection="1">
      <alignment horizontal="justify" vertical="center" wrapText="1"/>
      <protection/>
    </xf>
    <xf numFmtId="9" fontId="79" fillId="37" borderId="52" xfId="71" applyNumberFormat="1" applyFont="1" applyFill="1" applyBorder="1" applyAlignment="1" applyProtection="1">
      <alignment horizontal="justify" vertical="center" wrapText="1"/>
      <protection/>
    </xf>
    <xf numFmtId="9" fontId="79" fillId="37" borderId="53" xfId="71" applyNumberFormat="1" applyFont="1" applyFill="1" applyBorder="1" applyAlignment="1" applyProtection="1">
      <alignment horizontal="justify" vertical="center" wrapText="1"/>
      <protection/>
    </xf>
    <xf numFmtId="9" fontId="79" fillId="37" borderId="0" xfId="71" applyNumberFormat="1" applyFont="1" applyFill="1" applyBorder="1" applyAlignment="1" applyProtection="1">
      <alignment horizontal="justify" vertical="center" wrapText="1"/>
      <protection/>
    </xf>
    <xf numFmtId="9" fontId="79" fillId="37" borderId="35" xfId="71" applyNumberFormat="1" applyFont="1" applyFill="1" applyBorder="1" applyAlignment="1" applyProtection="1">
      <alignment horizontal="justify" vertical="center" wrapText="1"/>
      <protection/>
    </xf>
    <xf numFmtId="9" fontId="79" fillId="37" borderId="27" xfId="71" applyNumberFormat="1" applyFont="1" applyFill="1" applyBorder="1" applyAlignment="1" applyProtection="1">
      <alignment horizontal="justify" vertical="center" wrapText="1"/>
      <protection/>
    </xf>
    <xf numFmtId="9" fontId="79" fillId="37" borderId="18" xfId="71" applyNumberFormat="1" applyFont="1" applyFill="1" applyBorder="1" applyAlignment="1" applyProtection="1">
      <alignment horizontal="justify" vertical="center" wrapText="1"/>
      <protection/>
    </xf>
    <xf numFmtId="9" fontId="79" fillId="37" borderId="22" xfId="71" applyNumberFormat="1" applyFont="1" applyFill="1" applyBorder="1" applyAlignment="1" applyProtection="1">
      <alignment horizontal="justify" vertical="center" wrapText="1"/>
      <protection/>
    </xf>
    <xf numFmtId="9" fontId="79" fillId="0" borderId="59" xfId="80" applyFont="1" applyFill="1" applyBorder="1" applyAlignment="1" applyProtection="1">
      <alignment horizontal="justify" vertical="top" wrapText="1"/>
      <protection/>
    </xf>
    <xf numFmtId="9" fontId="79" fillId="0" borderId="60" xfId="80" applyFont="1" applyFill="1" applyBorder="1" applyAlignment="1" applyProtection="1">
      <alignment horizontal="justify" vertical="top" wrapText="1"/>
      <protection/>
    </xf>
    <xf numFmtId="9" fontId="79" fillId="0" borderId="61" xfId="80" applyFont="1" applyFill="1" applyBorder="1" applyAlignment="1" applyProtection="1">
      <alignment horizontal="justify" vertical="top" wrapText="1"/>
      <protection/>
    </xf>
    <xf numFmtId="9" fontId="6" fillId="37" borderId="72" xfId="71" applyNumberFormat="1" applyFont="1" applyFill="1" applyBorder="1" applyAlignment="1" applyProtection="1">
      <alignment horizontal="center" vertical="center" wrapText="1"/>
      <protection/>
    </xf>
    <xf numFmtId="9" fontId="6" fillId="37" borderId="74" xfId="71" applyNumberFormat="1" applyFont="1" applyFill="1" applyBorder="1" applyAlignment="1" applyProtection="1">
      <alignment horizontal="center" vertical="center" wrapText="1"/>
      <protection/>
    </xf>
    <xf numFmtId="0" fontId="6" fillId="37" borderId="17" xfId="71" applyFont="1" applyFill="1" applyBorder="1" applyAlignment="1">
      <alignment horizontal="left" vertical="center" wrapText="1"/>
      <protection/>
    </xf>
    <xf numFmtId="0" fontId="6" fillId="37" borderId="44" xfId="71" applyFont="1" applyFill="1" applyBorder="1" applyAlignment="1">
      <alignment horizontal="left" vertical="center" wrapText="1"/>
      <protection/>
    </xf>
    <xf numFmtId="0" fontId="6" fillId="37" borderId="54" xfId="71" applyFont="1" applyFill="1" applyBorder="1" applyAlignment="1">
      <alignment horizontal="left" vertical="center" wrapText="1"/>
      <protection/>
    </xf>
    <xf numFmtId="0" fontId="6" fillId="37" borderId="59" xfId="71" applyFont="1" applyFill="1" applyBorder="1" applyAlignment="1">
      <alignment horizontal="left" vertical="center" wrapText="1"/>
      <protection/>
    </xf>
    <xf numFmtId="0" fontId="6" fillId="37" borderId="60" xfId="71" applyFont="1" applyFill="1" applyBorder="1" applyAlignment="1">
      <alignment horizontal="left" vertical="center" wrapText="1"/>
      <protection/>
    </xf>
    <xf numFmtId="0" fontId="6" fillId="37" borderId="61" xfId="71" applyFont="1" applyFill="1" applyBorder="1" applyAlignment="1">
      <alignment horizontal="left" vertical="center" wrapText="1"/>
      <protection/>
    </xf>
    <xf numFmtId="0" fontId="6" fillId="37" borderId="76" xfId="71" applyFont="1" applyFill="1" applyBorder="1" applyAlignment="1">
      <alignment horizontal="left" vertical="center" wrapText="1"/>
      <protection/>
    </xf>
    <xf numFmtId="0" fontId="87" fillId="0" borderId="86" xfId="71" applyFont="1" applyFill="1" applyBorder="1" applyAlignment="1">
      <alignment horizontal="center" vertical="center" wrapText="1"/>
      <protection/>
    </xf>
    <xf numFmtId="0" fontId="87" fillId="0" borderId="58" xfId="71" applyFont="1" applyFill="1" applyBorder="1" applyAlignment="1">
      <alignment horizontal="center" vertical="center" wrapText="1"/>
      <protection/>
    </xf>
    <xf numFmtId="0" fontId="87" fillId="0" borderId="39" xfId="71" applyFont="1" applyFill="1" applyBorder="1" applyAlignment="1">
      <alignment horizontal="center" vertical="center" wrapText="1"/>
      <protection/>
    </xf>
    <xf numFmtId="0" fontId="6" fillId="37" borderId="87" xfId="71" applyFont="1" applyFill="1" applyBorder="1" applyAlignment="1">
      <alignment horizontal="left" vertical="center" wrapText="1"/>
      <protection/>
    </xf>
    <xf numFmtId="0" fontId="6" fillId="37" borderId="88" xfId="71" applyFont="1" applyFill="1" applyBorder="1" applyAlignment="1">
      <alignment horizontal="left" vertical="center" wrapText="1"/>
      <protection/>
    </xf>
    <xf numFmtId="0" fontId="6" fillId="37" borderId="47" xfId="71" applyFont="1" applyFill="1" applyBorder="1" applyAlignment="1">
      <alignment horizontal="left" vertical="center" wrapText="1"/>
      <protection/>
    </xf>
    <xf numFmtId="0" fontId="6" fillId="0" borderId="89" xfId="71" applyFont="1" applyFill="1" applyBorder="1" applyAlignment="1">
      <alignment horizontal="center" vertical="center" wrapText="1"/>
      <protection/>
    </xf>
    <xf numFmtId="0" fontId="6" fillId="0" borderId="53" xfId="71" applyFont="1" applyFill="1" applyBorder="1" applyAlignment="1">
      <alignment horizontal="center" vertical="center" wrapText="1"/>
      <protection/>
    </xf>
    <xf numFmtId="0" fontId="6" fillId="0" borderId="62" xfId="71" applyFont="1" applyFill="1" applyBorder="1" applyAlignment="1">
      <alignment horizontal="center" vertical="center" wrapText="1"/>
      <protection/>
    </xf>
    <xf numFmtId="0" fontId="6" fillId="37" borderId="89" xfId="71" applyFont="1" applyFill="1" applyBorder="1" applyAlignment="1">
      <alignment horizontal="center" vertical="center" wrapText="1"/>
      <protection/>
    </xf>
    <xf numFmtId="0" fontId="6" fillId="37" borderId="13" xfId="71" applyFont="1" applyFill="1" applyBorder="1" applyAlignment="1">
      <alignment horizontal="center" vertical="center" wrapText="1"/>
      <protection/>
    </xf>
    <xf numFmtId="0" fontId="6" fillId="37" borderId="90" xfId="71" applyFont="1" applyFill="1" applyBorder="1" applyAlignment="1">
      <alignment horizontal="center" vertical="center" wrapText="1"/>
      <protection/>
    </xf>
    <xf numFmtId="0" fontId="6" fillId="37" borderId="53" xfId="71" applyFont="1" applyFill="1" applyBorder="1" applyAlignment="1">
      <alignment horizontal="center" vertical="center" wrapText="1"/>
      <protection/>
    </xf>
    <xf numFmtId="0" fontId="6" fillId="37" borderId="0" xfId="71" applyFont="1" applyFill="1" applyBorder="1" applyAlignment="1">
      <alignment horizontal="center" vertical="center" wrapText="1"/>
      <protection/>
    </xf>
    <xf numFmtId="0" fontId="6" fillId="37" borderId="56" xfId="71" applyFont="1" applyFill="1" applyBorder="1" applyAlignment="1">
      <alignment horizontal="center" vertical="center" wrapText="1"/>
      <protection/>
    </xf>
    <xf numFmtId="0" fontId="6" fillId="37" borderId="62" xfId="71" applyFont="1" applyFill="1" applyBorder="1" applyAlignment="1">
      <alignment horizontal="center" vertical="center" wrapText="1"/>
      <protection/>
    </xf>
    <xf numFmtId="0" fontId="6" fillId="37" borderId="15" xfId="71" applyFont="1" applyFill="1" applyBorder="1" applyAlignment="1">
      <alignment horizontal="center" vertical="center" wrapText="1"/>
      <protection/>
    </xf>
    <xf numFmtId="0" fontId="6" fillId="37" borderId="63" xfId="71" applyFont="1" applyFill="1" applyBorder="1" applyAlignment="1">
      <alignment horizontal="center" vertical="center" wrapText="1"/>
      <protection/>
    </xf>
    <xf numFmtId="0" fontId="6" fillId="37" borderId="71" xfId="71" applyFont="1" applyFill="1" applyBorder="1" applyAlignment="1">
      <alignment horizontal="left" vertical="center" wrapText="1"/>
      <protection/>
    </xf>
    <xf numFmtId="0" fontId="6" fillId="37" borderId="20" xfId="71" applyFont="1" applyFill="1" applyBorder="1" applyAlignment="1">
      <alignment horizontal="left" vertical="center" wrapText="1"/>
      <protection/>
    </xf>
    <xf numFmtId="0" fontId="78" fillId="11" borderId="18" xfId="0" applyFont="1" applyFill="1" applyBorder="1" applyAlignment="1">
      <alignment horizontal="center" vertical="center" wrapText="1"/>
    </xf>
    <xf numFmtId="0" fontId="78" fillId="11" borderId="64" xfId="0" applyFont="1" applyFill="1" applyBorder="1" applyAlignment="1">
      <alignment horizontal="center" vertical="center" wrapText="1"/>
    </xf>
    <xf numFmtId="0" fontId="78" fillId="11" borderId="16" xfId="0" applyFont="1" applyFill="1" applyBorder="1" applyAlignment="1">
      <alignment horizontal="center" vertical="center" wrapText="1"/>
    </xf>
    <xf numFmtId="0" fontId="78" fillId="11" borderId="17" xfId="0" applyFont="1" applyFill="1" applyBorder="1" applyAlignment="1">
      <alignment horizontal="center" vertical="center" wrapText="1"/>
    </xf>
    <xf numFmtId="0" fontId="78" fillId="11" borderId="44" xfId="0" applyFont="1" applyFill="1" applyBorder="1" applyAlignment="1">
      <alignment horizontal="center" vertical="center" wrapText="1"/>
    </xf>
    <xf numFmtId="0" fontId="78" fillId="11" borderId="20" xfId="0" applyFont="1" applyFill="1" applyBorder="1" applyAlignment="1">
      <alignment horizontal="center" vertical="center" wrapText="1"/>
    </xf>
    <xf numFmtId="0" fontId="78" fillId="11" borderId="19" xfId="0" applyFont="1" applyFill="1" applyBorder="1" applyAlignment="1">
      <alignment horizontal="center"/>
    </xf>
    <xf numFmtId="0" fontId="5" fillId="0" borderId="16" xfId="71" applyFont="1" applyBorder="1" applyAlignment="1">
      <alignment horizontal="center" vertical="center" wrapText="1"/>
      <protection/>
    </xf>
    <xf numFmtId="0" fontId="5" fillId="0" borderId="16" xfId="71" applyFont="1" applyBorder="1" applyAlignment="1">
      <alignment horizontal="center" vertical="center"/>
      <protection/>
    </xf>
    <xf numFmtId="0" fontId="93" fillId="0" borderId="55" xfId="0" applyFont="1" applyBorder="1" applyAlignment="1">
      <alignment horizontal="left" vertical="center" wrapText="1"/>
    </xf>
    <xf numFmtId="0" fontId="93" fillId="0" borderId="25" xfId="0" applyFont="1" applyBorder="1" applyAlignment="1">
      <alignment horizontal="left" vertical="center" wrapText="1"/>
    </xf>
    <xf numFmtId="0" fontId="93" fillId="0" borderId="85" xfId="0" applyFont="1" applyBorder="1" applyAlignment="1">
      <alignment horizontal="left" vertical="center" wrapText="1"/>
    </xf>
    <xf numFmtId="0" fontId="78" fillId="11" borderId="50" xfId="0" applyFont="1" applyFill="1" applyBorder="1" applyAlignment="1">
      <alignment horizontal="center" vertical="center" wrapText="1"/>
    </xf>
    <xf numFmtId="0" fontId="78" fillId="11" borderId="55" xfId="0" applyFont="1" applyFill="1" applyBorder="1" applyAlignment="1">
      <alignment horizontal="center" vertical="center" wrapText="1"/>
    </xf>
    <xf numFmtId="0" fontId="78" fillId="42" borderId="25" xfId="0" applyFont="1" applyFill="1" applyBorder="1" applyAlignment="1">
      <alignment horizontal="center" vertical="center"/>
    </xf>
    <xf numFmtId="0" fontId="78" fillId="42" borderId="19" xfId="0" applyFont="1" applyFill="1" applyBorder="1" applyAlignment="1">
      <alignment horizontal="center" vertical="center"/>
    </xf>
    <xf numFmtId="0" fontId="78" fillId="42" borderId="17" xfId="0" applyFont="1" applyFill="1" applyBorder="1" applyAlignment="1">
      <alignment horizontal="center" vertical="center" wrapText="1"/>
    </xf>
    <xf numFmtId="0" fontId="78" fillId="42" borderId="20" xfId="0" applyFont="1" applyFill="1" applyBorder="1" applyAlignment="1">
      <alignment horizontal="center" vertical="center"/>
    </xf>
    <xf numFmtId="0" fontId="78" fillId="42" borderId="16" xfId="0" applyFont="1" applyFill="1" applyBorder="1" applyAlignment="1">
      <alignment horizontal="center"/>
    </xf>
    <xf numFmtId="0" fontId="82" fillId="17" borderId="16" xfId="71" applyFont="1" applyFill="1" applyBorder="1" applyAlignment="1">
      <alignment horizontal="center" vertical="center" wrapText="1"/>
      <protection/>
    </xf>
    <xf numFmtId="0" fontId="85" fillId="0" borderId="16" xfId="71" applyFont="1" applyBorder="1" applyAlignment="1">
      <alignment horizontal="left" vertical="center" wrapText="1"/>
      <protection/>
    </xf>
    <xf numFmtId="0" fontId="78" fillId="0" borderId="16" xfId="0" applyFont="1" applyBorder="1" applyAlignment="1">
      <alignment horizontal="center"/>
    </xf>
    <xf numFmtId="0" fontId="0" fillId="0" borderId="16" xfId="0" applyBorder="1" applyAlignment="1">
      <alignment horizontal="center"/>
    </xf>
    <xf numFmtId="0" fontId="83" fillId="0" borderId="25" xfId="71" applyFont="1" applyBorder="1" applyAlignment="1">
      <alignment horizontal="left" vertical="center" wrapText="1"/>
      <protection/>
    </xf>
    <xf numFmtId="0" fontId="83" fillId="0" borderId="19" xfId="71" applyFont="1" applyBorder="1" applyAlignment="1">
      <alignment horizontal="left" vertical="center" wrapText="1"/>
      <protection/>
    </xf>
    <xf numFmtId="0" fontId="0" fillId="0" borderId="56" xfId="0" applyBorder="1" applyAlignment="1">
      <alignment horizontal="center"/>
    </xf>
    <xf numFmtId="0" fontId="0" fillId="39" borderId="56" xfId="0" applyFill="1" applyBorder="1" applyAlignment="1">
      <alignment horizontal="center"/>
    </xf>
    <xf numFmtId="0" fontId="0" fillId="3" borderId="16" xfId="0" applyFill="1"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0" borderId="67" xfId="0" applyBorder="1" applyAlignment="1">
      <alignment horizontal="center"/>
    </xf>
    <xf numFmtId="0" fontId="0" fillId="0" borderId="13" xfId="0" applyBorder="1" applyAlignment="1">
      <alignment horizontal="center"/>
    </xf>
    <xf numFmtId="0" fontId="0" fillId="0" borderId="34" xfId="0" applyBorder="1" applyAlignment="1">
      <alignment horizont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66675</xdr:rowOff>
    </xdr:from>
    <xdr:to>
      <xdr:col>0</xdr:col>
      <xdr:colOff>1752600</xdr:colOff>
      <xdr:row>3</xdr:row>
      <xdr:rowOff>114300</xdr:rowOff>
    </xdr:to>
    <xdr:pic>
      <xdr:nvPicPr>
        <xdr:cNvPr id="1" name="Picture 47"/>
        <xdr:cNvPicPr preferRelativeResize="1">
          <a:picLocks noChangeAspect="1"/>
        </xdr:cNvPicPr>
      </xdr:nvPicPr>
      <xdr:blipFill>
        <a:blip r:embed="rId1"/>
        <a:stretch>
          <a:fillRect/>
        </a:stretch>
      </xdr:blipFill>
      <xdr:spPr>
        <a:xfrm>
          <a:off x="342900" y="66675"/>
          <a:ext cx="140970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66675</xdr:rowOff>
    </xdr:from>
    <xdr:to>
      <xdr:col>0</xdr:col>
      <xdr:colOff>1752600</xdr:colOff>
      <xdr:row>3</xdr:row>
      <xdr:rowOff>114300</xdr:rowOff>
    </xdr:to>
    <xdr:pic>
      <xdr:nvPicPr>
        <xdr:cNvPr id="1" name="Picture 47"/>
        <xdr:cNvPicPr preferRelativeResize="1">
          <a:picLocks noChangeAspect="1"/>
        </xdr:cNvPicPr>
      </xdr:nvPicPr>
      <xdr:blipFill>
        <a:blip r:embed="rId1"/>
        <a:stretch>
          <a:fillRect/>
        </a:stretch>
      </xdr:blipFill>
      <xdr:spPr>
        <a:xfrm>
          <a:off x="342900" y="66675"/>
          <a:ext cx="1409700" cy="1152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66675</xdr:rowOff>
    </xdr:from>
    <xdr:to>
      <xdr:col>0</xdr:col>
      <xdr:colOff>1752600</xdr:colOff>
      <xdr:row>3</xdr:row>
      <xdr:rowOff>114300</xdr:rowOff>
    </xdr:to>
    <xdr:pic>
      <xdr:nvPicPr>
        <xdr:cNvPr id="1" name="Picture 47"/>
        <xdr:cNvPicPr preferRelativeResize="1">
          <a:picLocks noChangeAspect="1"/>
        </xdr:cNvPicPr>
      </xdr:nvPicPr>
      <xdr:blipFill>
        <a:blip r:embed="rId1"/>
        <a:stretch>
          <a:fillRect/>
        </a:stretch>
      </xdr:blipFill>
      <xdr:spPr>
        <a:xfrm>
          <a:off x="342900" y="66675"/>
          <a:ext cx="1409700" cy="1152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66675</xdr:rowOff>
    </xdr:from>
    <xdr:to>
      <xdr:col>0</xdr:col>
      <xdr:colOff>1752600</xdr:colOff>
      <xdr:row>3</xdr:row>
      <xdr:rowOff>114300</xdr:rowOff>
    </xdr:to>
    <xdr:pic>
      <xdr:nvPicPr>
        <xdr:cNvPr id="1" name="Picture 47"/>
        <xdr:cNvPicPr preferRelativeResize="1">
          <a:picLocks noChangeAspect="1"/>
        </xdr:cNvPicPr>
      </xdr:nvPicPr>
      <xdr:blipFill>
        <a:blip r:embed="rId1"/>
        <a:stretch>
          <a:fillRect/>
        </a:stretch>
      </xdr:blipFill>
      <xdr:spPr>
        <a:xfrm>
          <a:off x="342900" y="66675"/>
          <a:ext cx="1409700" cy="1152525"/>
        </a:xfrm>
        <a:prstGeom prst="rect">
          <a:avLst/>
        </a:prstGeom>
        <a:noFill/>
        <a:ln w="9525" cmpd="sng">
          <a:noFill/>
        </a:ln>
      </xdr:spPr>
    </xdr:pic>
    <xdr:clientData/>
  </xdr:twoCellAnchor>
  <xdr:twoCellAnchor editAs="oneCell">
    <xdr:from>
      <xdr:col>1</xdr:col>
      <xdr:colOff>847725</xdr:colOff>
      <xdr:row>42</xdr:row>
      <xdr:rowOff>85725</xdr:rowOff>
    </xdr:from>
    <xdr:to>
      <xdr:col>4</xdr:col>
      <xdr:colOff>209550</xdr:colOff>
      <xdr:row>42</xdr:row>
      <xdr:rowOff>800100</xdr:rowOff>
    </xdr:to>
    <xdr:pic>
      <xdr:nvPicPr>
        <xdr:cNvPr id="2" name="Imagen 2"/>
        <xdr:cNvPicPr preferRelativeResize="1">
          <a:picLocks noChangeAspect="1"/>
        </xdr:cNvPicPr>
      </xdr:nvPicPr>
      <xdr:blipFill>
        <a:blip r:embed="rId2"/>
        <a:stretch>
          <a:fillRect/>
        </a:stretch>
      </xdr:blipFill>
      <xdr:spPr>
        <a:xfrm>
          <a:off x="3409950" y="21278850"/>
          <a:ext cx="2019300" cy="714375"/>
        </a:xfrm>
        <a:prstGeom prst="rect">
          <a:avLst/>
        </a:prstGeom>
        <a:noFill/>
        <a:ln w="9525" cmpd="sng">
          <a:noFill/>
        </a:ln>
      </xdr:spPr>
    </xdr:pic>
    <xdr:clientData/>
  </xdr:twoCellAnchor>
  <xdr:twoCellAnchor editAs="oneCell">
    <xdr:from>
      <xdr:col>14</xdr:col>
      <xdr:colOff>180975</xdr:colOff>
      <xdr:row>42</xdr:row>
      <xdr:rowOff>85725</xdr:rowOff>
    </xdr:from>
    <xdr:to>
      <xdr:col>16</xdr:col>
      <xdr:colOff>1066800</xdr:colOff>
      <xdr:row>42</xdr:row>
      <xdr:rowOff>809625</xdr:rowOff>
    </xdr:to>
    <xdr:pic>
      <xdr:nvPicPr>
        <xdr:cNvPr id="3" name="Imagen 3"/>
        <xdr:cNvPicPr preferRelativeResize="1">
          <a:picLocks noChangeAspect="1"/>
        </xdr:cNvPicPr>
      </xdr:nvPicPr>
      <xdr:blipFill>
        <a:blip r:embed="rId2"/>
        <a:stretch>
          <a:fillRect/>
        </a:stretch>
      </xdr:blipFill>
      <xdr:spPr>
        <a:xfrm>
          <a:off x="10487025" y="21278850"/>
          <a:ext cx="20383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AN50"/>
  <sheetViews>
    <sheetView zoomScale="140" zoomScaleNormal="140" zoomScaleSheetLayoutView="75" workbookViewId="0" topLeftCell="C1">
      <selection activeCell="A1" sqref="A1:AB47"/>
    </sheetView>
  </sheetViews>
  <sheetFormatPr defaultColWidth="11.421875" defaultRowHeight="15"/>
  <cols>
    <col min="1" max="1" width="38.421875" style="0" customWidth="1"/>
    <col min="2" max="2" width="16.140625" style="0" customWidth="1"/>
    <col min="3" max="3" width="17.421875" style="0" customWidth="1"/>
    <col min="4" max="4" width="6.421875" style="0" customWidth="1"/>
    <col min="5" max="6" width="7.00390625" style="0" customWidth="1"/>
    <col min="7" max="7" width="6.7109375" style="0" customWidth="1"/>
    <col min="8" max="9" width="6.8515625" style="0" customWidth="1"/>
    <col min="10" max="10" width="6.421875" style="0" customWidth="1"/>
    <col min="11" max="11" width="6.7109375" style="0" customWidth="1"/>
    <col min="12" max="12" width="7.421875" style="0" customWidth="1"/>
    <col min="13" max="13" width="7.28125" style="0" customWidth="1"/>
    <col min="14" max="14" width="7.7109375" style="0" customWidth="1"/>
    <col min="15" max="15" width="7.8515625" style="0" customWidth="1"/>
    <col min="16" max="16" width="14.421875" style="0" customWidth="1"/>
    <col min="17" max="17" width="16.8515625" style="0" customWidth="1"/>
    <col min="18" max="18" width="16.421875" style="0" customWidth="1"/>
    <col min="19" max="19" width="9.421875" style="0" customWidth="1"/>
    <col min="20" max="20" width="37.28125" style="0" customWidth="1"/>
    <col min="21" max="21" width="9.421875" style="0" customWidth="1"/>
    <col min="22" max="22" width="7.8515625" style="0" customWidth="1"/>
    <col min="23" max="23" width="9.28125" style="0" customWidth="1"/>
    <col min="24" max="24" width="10.8515625" style="0" customWidth="1"/>
    <col min="25" max="25" width="9.7109375" style="0" customWidth="1"/>
    <col min="26" max="26" width="12.8515625" style="0" customWidth="1"/>
    <col min="27" max="27" width="6.28125" style="0" customWidth="1"/>
    <col min="28" max="28" width="14.7109375" style="0" customWidth="1"/>
    <col min="29" max="29" width="37.421875" style="18" customWidth="1"/>
    <col min="30" max="30" width="29.1406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9" max="39" width="18.421875" style="0" bestFit="1" customWidth="1"/>
    <col min="40" max="40" width="16.140625" style="0" customWidth="1"/>
  </cols>
  <sheetData>
    <row r="1" spans="1:28" ht="32.25" customHeight="1">
      <c r="A1" s="357"/>
      <c r="B1" s="391" t="s">
        <v>20</v>
      </c>
      <c r="C1" s="392"/>
      <c r="D1" s="392"/>
      <c r="E1" s="392"/>
      <c r="F1" s="392"/>
      <c r="G1" s="392"/>
      <c r="H1" s="392"/>
      <c r="I1" s="392"/>
      <c r="J1" s="392"/>
      <c r="K1" s="392"/>
      <c r="L1" s="392"/>
      <c r="M1" s="392"/>
      <c r="N1" s="392"/>
      <c r="O1" s="392"/>
      <c r="P1" s="392"/>
      <c r="Q1" s="392"/>
      <c r="R1" s="392"/>
      <c r="S1" s="392"/>
      <c r="T1" s="392"/>
      <c r="U1" s="392"/>
      <c r="V1" s="392"/>
      <c r="W1" s="392"/>
      <c r="X1" s="392"/>
      <c r="Y1" s="393"/>
      <c r="Z1" s="409" t="s">
        <v>22</v>
      </c>
      <c r="AA1" s="410"/>
      <c r="AB1" s="411"/>
    </row>
    <row r="2" spans="1:28" ht="30.75" customHeight="1">
      <c r="A2" s="358"/>
      <c r="B2" s="344" t="s">
        <v>21</v>
      </c>
      <c r="C2" s="345"/>
      <c r="D2" s="345"/>
      <c r="E2" s="345"/>
      <c r="F2" s="345"/>
      <c r="G2" s="345"/>
      <c r="H2" s="345"/>
      <c r="I2" s="345"/>
      <c r="J2" s="345"/>
      <c r="K2" s="345"/>
      <c r="L2" s="345"/>
      <c r="M2" s="345"/>
      <c r="N2" s="345"/>
      <c r="O2" s="345"/>
      <c r="P2" s="345"/>
      <c r="Q2" s="345"/>
      <c r="R2" s="345"/>
      <c r="S2" s="345"/>
      <c r="T2" s="345"/>
      <c r="U2" s="345"/>
      <c r="V2" s="345"/>
      <c r="W2" s="345"/>
      <c r="X2" s="345"/>
      <c r="Y2" s="346"/>
      <c r="Z2" s="334" t="s">
        <v>140</v>
      </c>
      <c r="AA2" s="335"/>
      <c r="AB2" s="336"/>
    </row>
    <row r="3" spans="1:28" ht="24" customHeight="1">
      <c r="A3" s="358"/>
      <c r="B3" s="347" t="s">
        <v>60</v>
      </c>
      <c r="C3" s="348"/>
      <c r="D3" s="348"/>
      <c r="E3" s="348"/>
      <c r="F3" s="348"/>
      <c r="G3" s="348"/>
      <c r="H3" s="348"/>
      <c r="I3" s="348"/>
      <c r="J3" s="348"/>
      <c r="K3" s="348"/>
      <c r="L3" s="348"/>
      <c r="M3" s="348"/>
      <c r="N3" s="348"/>
      <c r="O3" s="348"/>
      <c r="P3" s="348"/>
      <c r="Q3" s="348"/>
      <c r="R3" s="348"/>
      <c r="S3" s="348"/>
      <c r="T3" s="348"/>
      <c r="U3" s="348"/>
      <c r="V3" s="348"/>
      <c r="W3" s="348"/>
      <c r="X3" s="348"/>
      <c r="Y3" s="349"/>
      <c r="Z3" s="334" t="s">
        <v>141</v>
      </c>
      <c r="AA3" s="335"/>
      <c r="AB3" s="336"/>
    </row>
    <row r="4" spans="1:28" ht="15.75" customHeight="1" thickBot="1">
      <c r="A4" s="359"/>
      <c r="B4" s="350"/>
      <c r="C4" s="351"/>
      <c r="D4" s="351"/>
      <c r="E4" s="351"/>
      <c r="F4" s="351"/>
      <c r="G4" s="351"/>
      <c r="H4" s="351"/>
      <c r="I4" s="351"/>
      <c r="J4" s="351"/>
      <c r="K4" s="351"/>
      <c r="L4" s="351"/>
      <c r="M4" s="351"/>
      <c r="N4" s="351"/>
      <c r="O4" s="351"/>
      <c r="P4" s="351"/>
      <c r="Q4" s="351"/>
      <c r="R4" s="351"/>
      <c r="S4" s="351"/>
      <c r="T4" s="351"/>
      <c r="U4" s="351"/>
      <c r="V4" s="351"/>
      <c r="W4" s="351"/>
      <c r="X4" s="351"/>
      <c r="Y4" s="352"/>
      <c r="Z4" s="371" t="s">
        <v>144</v>
      </c>
      <c r="AA4" s="372"/>
      <c r="AB4" s="373"/>
    </row>
    <row r="5" spans="1:28" ht="9" customHeight="1" thickBot="1">
      <c r="A5" s="92"/>
      <c r="B5" s="90"/>
      <c r="C5" s="91"/>
      <c r="D5" s="7"/>
      <c r="E5" s="7"/>
      <c r="F5" s="7"/>
      <c r="G5" s="7"/>
      <c r="H5" s="7"/>
      <c r="I5" s="7"/>
      <c r="J5" s="7"/>
      <c r="K5" s="7"/>
      <c r="L5" s="7"/>
      <c r="M5" s="7"/>
      <c r="N5" s="7"/>
      <c r="O5" s="7"/>
      <c r="P5" s="7"/>
      <c r="Q5" s="7"/>
      <c r="R5" s="7"/>
      <c r="S5" s="7"/>
      <c r="T5" s="7"/>
      <c r="U5" s="7"/>
      <c r="V5" s="7"/>
      <c r="W5" s="7"/>
      <c r="X5" s="8"/>
      <c r="Y5" s="7"/>
      <c r="Z5" s="9"/>
      <c r="AA5" s="2"/>
      <c r="AB5" s="93"/>
    </row>
    <row r="6" spans="1:28" ht="9" customHeight="1" thickBot="1">
      <c r="A6" s="6"/>
      <c r="B6" s="7"/>
      <c r="C6" s="7"/>
      <c r="D6" s="7"/>
      <c r="E6" s="7"/>
      <c r="F6" s="7"/>
      <c r="G6" s="7"/>
      <c r="H6" s="7"/>
      <c r="I6" s="7"/>
      <c r="J6" s="7"/>
      <c r="K6" s="7"/>
      <c r="L6" s="7"/>
      <c r="M6" s="7"/>
      <c r="N6" s="7"/>
      <c r="O6" s="7"/>
      <c r="P6" s="7"/>
      <c r="Q6" s="7"/>
      <c r="R6" s="7"/>
      <c r="S6" s="7"/>
      <c r="T6" s="7"/>
      <c r="U6" s="7"/>
      <c r="V6" s="7"/>
      <c r="W6" s="7"/>
      <c r="X6" s="8"/>
      <c r="Y6" s="7"/>
      <c r="Z6" s="7"/>
      <c r="AA6" s="4"/>
      <c r="AB6" s="94"/>
    </row>
    <row r="7" spans="1:30" ht="15" customHeight="1">
      <c r="A7" s="360" t="s">
        <v>0</v>
      </c>
      <c r="B7" s="361"/>
      <c r="C7" s="400" t="s">
        <v>98</v>
      </c>
      <c r="D7" s="401"/>
      <c r="E7" s="401"/>
      <c r="F7" s="401"/>
      <c r="G7" s="401"/>
      <c r="H7" s="401"/>
      <c r="I7" s="401"/>
      <c r="J7" s="401"/>
      <c r="K7" s="402"/>
      <c r="L7" s="97"/>
      <c r="M7" s="87"/>
      <c r="N7" s="87"/>
      <c r="O7" s="87"/>
      <c r="P7" s="87"/>
      <c r="Q7" s="88"/>
      <c r="R7" s="309" t="s">
        <v>68</v>
      </c>
      <c r="S7" s="310"/>
      <c r="T7" s="311"/>
      <c r="U7" s="380">
        <v>44564</v>
      </c>
      <c r="V7" s="381"/>
      <c r="W7" s="309" t="s">
        <v>64</v>
      </c>
      <c r="X7" s="311"/>
      <c r="Y7" s="321" t="s">
        <v>67</v>
      </c>
      <c r="Z7" s="322"/>
      <c r="AA7" s="374"/>
      <c r="AB7" s="375"/>
      <c r="AC7" s="211"/>
      <c r="AD7" s="146"/>
    </row>
    <row r="8" spans="1:28" ht="15" customHeight="1">
      <c r="A8" s="396"/>
      <c r="B8" s="397"/>
      <c r="C8" s="403"/>
      <c r="D8" s="404"/>
      <c r="E8" s="404"/>
      <c r="F8" s="404"/>
      <c r="G8" s="404"/>
      <c r="H8" s="404"/>
      <c r="I8" s="404"/>
      <c r="J8" s="404"/>
      <c r="K8" s="405"/>
      <c r="L8" s="97"/>
      <c r="M8" s="87"/>
      <c r="N8" s="87"/>
      <c r="O8" s="87"/>
      <c r="P8" s="87"/>
      <c r="Q8" s="88"/>
      <c r="R8" s="312"/>
      <c r="S8" s="313"/>
      <c r="T8" s="314"/>
      <c r="U8" s="382"/>
      <c r="V8" s="383"/>
      <c r="W8" s="312"/>
      <c r="X8" s="314"/>
      <c r="Y8" s="376" t="s">
        <v>65</v>
      </c>
      <c r="Z8" s="377"/>
      <c r="AA8" s="337" t="s">
        <v>86</v>
      </c>
      <c r="AB8" s="338"/>
    </row>
    <row r="9" spans="1:28" ht="15" customHeight="1" thickBot="1">
      <c r="A9" s="398"/>
      <c r="B9" s="399"/>
      <c r="C9" s="406"/>
      <c r="D9" s="407"/>
      <c r="E9" s="407"/>
      <c r="F9" s="407"/>
      <c r="G9" s="407"/>
      <c r="H9" s="407"/>
      <c r="I9" s="407"/>
      <c r="J9" s="407"/>
      <c r="K9" s="408"/>
      <c r="L9" s="97"/>
      <c r="M9" s="87"/>
      <c r="N9" s="87"/>
      <c r="O9" s="87"/>
      <c r="P9" s="87"/>
      <c r="Q9" s="88"/>
      <c r="R9" s="315"/>
      <c r="S9" s="316"/>
      <c r="T9" s="317"/>
      <c r="U9" s="384"/>
      <c r="V9" s="385"/>
      <c r="W9" s="315"/>
      <c r="X9" s="317"/>
      <c r="Y9" s="389" t="s">
        <v>66</v>
      </c>
      <c r="Z9" s="390"/>
      <c r="AA9" s="339" t="s">
        <v>86</v>
      </c>
      <c r="AB9" s="340"/>
    </row>
    <row r="10" spans="1:28" ht="9" customHeight="1" thickBot="1">
      <c r="A10" s="89"/>
      <c r="B10" s="98"/>
      <c r="C10" s="13"/>
      <c r="D10" s="13"/>
      <c r="E10" s="13"/>
      <c r="F10" s="13"/>
      <c r="G10" s="13"/>
      <c r="H10" s="13"/>
      <c r="I10" s="13"/>
      <c r="J10" s="13"/>
      <c r="K10" s="13"/>
      <c r="L10" s="13"/>
      <c r="M10" s="123"/>
      <c r="N10" s="123"/>
      <c r="O10" s="123"/>
      <c r="P10" s="123"/>
      <c r="Q10" s="123"/>
      <c r="R10" s="105"/>
      <c r="S10" s="105"/>
      <c r="T10" s="105"/>
      <c r="U10" s="105"/>
      <c r="V10" s="105"/>
      <c r="W10" s="102"/>
      <c r="X10" s="102"/>
      <c r="Y10" s="102"/>
      <c r="Z10" s="102"/>
      <c r="AA10" s="102"/>
      <c r="AB10" s="103"/>
    </row>
    <row r="11" spans="1:30" ht="39" customHeight="1" thickBot="1">
      <c r="A11" s="394" t="s">
        <v>74</v>
      </c>
      <c r="B11" s="395"/>
      <c r="C11" s="362" t="s">
        <v>84</v>
      </c>
      <c r="D11" s="363"/>
      <c r="E11" s="363"/>
      <c r="F11" s="363"/>
      <c r="G11" s="363"/>
      <c r="H11" s="363"/>
      <c r="I11" s="363"/>
      <c r="J11" s="363"/>
      <c r="K11" s="364"/>
      <c r="L11" s="66"/>
      <c r="M11" s="323" t="s">
        <v>70</v>
      </c>
      <c r="N11" s="324"/>
      <c r="O11" s="324"/>
      <c r="P11" s="324"/>
      <c r="Q11" s="325"/>
      <c r="R11" s="365" t="s">
        <v>100</v>
      </c>
      <c r="S11" s="366"/>
      <c r="T11" s="366"/>
      <c r="U11" s="366"/>
      <c r="V11" s="367"/>
      <c r="W11" s="323" t="s">
        <v>69</v>
      </c>
      <c r="X11" s="325"/>
      <c r="Y11" s="412" t="s">
        <v>85</v>
      </c>
      <c r="Z11" s="413"/>
      <c r="AA11" s="413"/>
      <c r="AB11" s="414"/>
      <c r="AD11" s="146"/>
    </row>
    <row r="12" spans="1:28" ht="9" customHeight="1" thickBot="1">
      <c r="A12" s="73"/>
      <c r="B12" s="104"/>
      <c r="C12" s="415"/>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5"/>
      <c r="AB12" s="95"/>
    </row>
    <row r="13" spans="1:30" s="1" customFormat="1" ht="37.5" customHeight="1" thickBot="1">
      <c r="A13" s="360" t="s">
        <v>76</v>
      </c>
      <c r="B13" s="361"/>
      <c r="C13" s="386" t="s">
        <v>83</v>
      </c>
      <c r="D13" s="387"/>
      <c r="E13" s="387"/>
      <c r="F13" s="387"/>
      <c r="G13" s="387"/>
      <c r="H13" s="387"/>
      <c r="I13" s="387"/>
      <c r="J13" s="387"/>
      <c r="K13" s="387"/>
      <c r="L13" s="387"/>
      <c r="M13" s="387"/>
      <c r="N13" s="387"/>
      <c r="O13" s="387"/>
      <c r="P13" s="387"/>
      <c r="Q13" s="388"/>
      <c r="R13" s="7"/>
      <c r="S13" s="320" t="s">
        <v>18</v>
      </c>
      <c r="T13" s="320"/>
      <c r="U13" s="170">
        <v>0.35</v>
      </c>
      <c r="V13" s="343" t="s">
        <v>19</v>
      </c>
      <c r="W13" s="320"/>
      <c r="X13" s="320"/>
      <c r="Y13" s="320"/>
      <c r="Z13" s="7"/>
      <c r="AA13" s="378">
        <v>0.25</v>
      </c>
      <c r="AB13" s="379"/>
      <c r="AD13" s="146"/>
    </row>
    <row r="14" spans="1:28" ht="16.5" customHeight="1" thickBot="1">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96"/>
    </row>
    <row r="15" spans="1:28" ht="24" customHeight="1" thickBot="1">
      <c r="A15" s="353" t="s">
        <v>1</v>
      </c>
      <c r="B15" s="354"/>
      <c r="C15" s="100" t="s">
        <v>56</v>
      </c>
      <c r="D15" s="318" t="s">
        <v>23</v>
      </c>
      <c r="E15" s="319"/>
      <c r="F15" s="318" t="s">
        <v>24</v>
      </c>
      <c r="G15" s="319"/>
      <c r="H15" s="318" t="s">
        <v>25</v>
      </c>
      <c r="I15" s="417"/>
      <c r="J15" s="86"/>
      <c r="K15" s="65"/>
      <c r="L15" s="86"/>
      <c r="M15" s="4"/>
      <c r="N15" s="4"/>
      <c r="O15" s="4"/>
      <c r="P15" s="4"/>
      <c r="Q15" s="368" t="s">
        <v>2</v>
      </c>
      <c r="R15" s="369"/>
      <c r="S15" s="369"/>
      <c r="T15" s="369"/>
      <c r="U15" s="369"/>
      <c r="V15" s="369"/>
      <c r="W15" s="369"/>
      <c r="X15" s="369"/>
      <c r="Y15" s="369"/>
      <c r="Z15" s="369"/>
      <c r="AA15" s="369"/>
      <c r="AB15" s="370"/>
    </row>
    <row r="16" spans="1:28" ht="35.25" customHeight="1" thickBot="1">
      <c r="A16" s="355"/>
      <c r="B16" s="356"/>
      <c r="C16" s="99"/>
      <c r="D16" s="289"/>
      <c r="E16" s="290"/>
      <c r="F16" s="289"/>
      <c r="G16" s="290"/>
      <c r="H16" s="289" t="s">
        <v>196</v>
      </c>
      <c r="I16" s="331"/>
      <c r="J16" s="86"/>
      <c r="K16" s="86"/>
      <c r="L16" s="86"/>
      <c r="M16" s="4"/>
      <c r="N16" s="4"/>
      <c r="O16" s="4"/>
      <c r="P16" s="4"/>
      <c r="Q16" s="341" t="s">
        <v>3</v>
      </c>
      <c r="R16" s="304"/>
      <c r="S16" s="304"/>
      <c r="T16" s="304"/>
      <c r="U16" s="304"/>
      <c r="V16" s="342"/>
      <c r="W16" s="303" t="s">
        <v>4</v>
      </c>
      <c r="X16" s="304"/>
      <c r="Y16" s="304"/>
      <c r="Z16" s="304"/>
      <c r="AA16" s="304"/>
      <c r="AB16" s="305"/>
    </row>
    <row r="17" spans="1:31" ht="27" customHeight="1">
      <c r="A17" s="3"/>
      <c r="B17" s="4"/>
      <c r="C17" s="4"/>
      <c r="D17" s="12"/>
      <c r="E17" s="12"/>
      <c r="F17" s="12"/>
      <c r="G17" s="12"/>
      <c r="H17" s="12"/>
      <c r="I17" s="12"/>
      <c r="J17" s="12"/>
      <c r="K17" s="12"/>
      <c r="L17" s="12"/>
      <c r="M17" s="4"/>
      <c r="N17" s="4"/>
      <c r="O17" s="4"/>
      <c r="P17" s="4"/>
      <c r="Q17" s="332" t="s">
        <v>5</v>
      </c>
      <c r="R17" s="327"/>
      <c r="S17" s="328"/>
      <c r="T17" s="326" t="s">
        <v>6</v>
      </c>
      <c r="U17" s="327"/>
      <c r="V17" s="328"/>
      <c r="W17" s="326" t="s">
        <v>5</v>
      </c>
      <c r="X17" s="327"/>
      <c r="Y17" s="328"/>
      <c r="Z17" s="326" t="s">
        <v>6</v>
      </c>
      <c r="AA17" s="327"/>
      <c r="AB17" s="329"/>
      <c r="AC17" s="209"/>
      <c r="AE17" s="182"/>
    </row>
    <row r="18" spans="1:31" ht="18" customHeight="1" thickBot="1">
      <c r="A18" s="6"/>
      <c r="B18" s="7"/>
      <c r="C18" s="12"/>
      <c r="D18" s="12"/>
      <c r="E18" s="12"/>
      <c r="F18" s="12"/>
      <c r="G18" s="72"/>
      <c r="H18" s="72"/>
      <c r="I18" s="72"/>
      <c r="J18" s="72"/>
      <c r="K18" s="72"/>
      <c r="L18" s="72"/>
      <c r="M18" s="12"/>
      <c r="N18" s="12"/>
      <c r="O18" s="12"/>
      <c r="P18" s="12"/>
      <c r="Q18" s="300">
        <v>234792538</v>
      </c>
      <c r="R18" s="301"/>
      <c r="S18" s="302"/>
      <c r="T18" s="300">
        <v>234792538</v>
      </c>
      <c r="U18" s="301"/>
      <c r="V18" s="302"/>
      <c r="W18" s="333">
        <v>1977626896</v>
      </c>
      <c r="X18" s="301"/>
      <c r="Y18" s="302"/>
      <c r="Z18" s="306">
        <v>558560669</v>
      </c>
      <c r="AA18" s="307"/>
      <c r="AB18" s="308"/>
      <c r="AC18" s="226"/>
      <c r="AD18" s="187"/>
      <c r="AE18" s="183"/>
    </row>
    <row r="19" spans="1:28" ht="7.5" customHeight="1" thickBot="1">
      <c r="A19" s="6"/>
      <c r="B19" s="7"/>
      <c r="C19" s="12"/>
      <c r="D19" s="12"/>
      <c r="E19" s="12"/>
      <c r="F19" s="12"/>
      <c r="G19" s="12"/>
      <c r="H19" s="12"/>
      <c r="I19" s="12"/>
      <c r="J19" s="12"/>
      <c r="K19" s="12"/>
      <c r="L19" s="12"/>
      <c r="M19" s="12"/>
      <c r="N19" s="12"/>
      <c r="O19" s="12"/>
      <c r="P19" s="12"/>
      <c r="Q19" s="12"/>
      <c r="R19" s="12"/>
      <c r="S19" s="12"/>
      <c r="T19" s="12"/>
      <c r="U19" s="12"/>
      <c r="V19" s="12"/>
      <c r="W19" s="12"/>
      <c r="X19" s="12"/>
      <c r="Y19" s="12"/>
      <c r="Z19" s="12"/>
      <c r="AA19" s="4"/>
      <c r="AB19" s="94"/>
    </row>
    <row r="20" spans="1:28" ht="17.25" customHeight="1">
      <c r="A20" s="241" t="s">
        <v>73</v>
      </c>
      <c r="B20" s="242"/>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4"/>
    </row>
    <row r="21" spans="1:28" ht="15" customHeight="1">
      <c r="A21" s="277" t="s">
        <v>7</v>
      </c>
      <c r="B21" s="291" t="s">
        <v>8</v>
      </c>
      <c r="C21" s="292"/>
      <c r="D21" s="262" t="s">
        <v>9</v>
      </c>
      <c r="E21" s="263"/>
      <c r="F21" s="263"/>
      <c r="G21" s="263"/>
      <c r="H21" s="263"/>
      <c r="I21" s="263"/>
      <c r="J21" s="263"/>
      <c r="K21" s="263"/>
      <c r="L21" s="263"/>
      <c r="M21" s="263"/>
      <c r="N21" s="263"/>
      <c r="O21" s="283"/>
      <c r="P21" s="265" t="s">
        <v>10</v>
      </c>
      <c r="Q21" s="265" t="s">
        <v>81</v>
      </c>
      <c r="R21" s="265"/>
      <c r="S21" s="265"/>
      <c r="T21" s="265"/>
      <c r="U21" s="265"/>
      <c r="V21" s="265"/>
      <c r="W21" s="265"/>
      <c r="X21" s="265"/>
      <c r="Y21" s="265"/>
      <c r="Z21" s="265"/>
      <c r="AA21" s="265"/>
      <c r="AB21" s="330"/>
    </row>
    <row r="22" spans="1:28" ht="15" customHeight="1">
      <c r="A22" s="278"/>
      <c r="B22" s="245"/>
      <c r="C22" s="293"/>
      <c r="D22" s="262" t="s">
        <v>56</v>
      </c>
      <c r="E22" s="263"/>
      <c r="F22" s="283"/>
      <c r="G22" s="262" t="s">
        <v>23</v>
      </c>
      <c r="H22" s="263"/>
      <c r="I22" s="283"/>
      <c r="J22" s="262" t="s">
        <v>24</v>
      </c>
      <c r="K22" s="263"/>
      <c r="L22" s="283"/>
      <c r="M22" s="262" t="s">
        <v>25</v>
      </c>
      <c r="N22" s="263"/>
      <c r="O22" s="283"/>
      <c r="P22" s="283"/>
      <c r="Q22" s="265"/>
      <c r="R22" s="265"/>
      <c r="S22" s="265"/>
      <c r="T22" s="265"/>
      <c r="U22" s="265"/>
      <c r="V22" s="265"/>
      <c r="W22" s="265"/>
      <c r="X22" s="265"/>
      <c r="Y22" s="265"/>
      <c r="Z22" s="265"/>
      <c r="AA22" s="265"/>
      <c r="AB22" s="330"/>
    </row>
    <row r="23" spans="1:30" ht="121.5" customHeight="1">
      <c r="A23" s="279" t="str">
        <f>C13</f>
        <v> Operar (1) un Sistema de Información sobre los derechos de las mujeres, con datos  proveniente de diferentes fuentes de información internas y externas
</v>
      </c>
      <c r="B23" s="294" t="s">
        <v>99</v>
      </c>
      <c r="C23" s="295"/>
      <c r="D23" s="266"/>
      <c r="E23" s="267"/>
      <c r="F23" s="268"/>
      <c r="G23" s="266"/>
      <c r="H23" s="267"/>
      <c r="I23" s="268"/>
      <c r="J23" s="266"/>
      <c r="K23" s="267"/>
      <c r="L23" s="268"/>
      <c r="M23" s="266"/>
      <c r="N23" s="267"/>
      <c r="O23" s="268"/>
      <c r="P23" s="298"/>
      <c r="Q23" s="287" t="s">
        <v>181</v>
      </c>
      <c r="R23" s="287"/>
      <c r="S23" s="287"/>
      <c r="T23" s="287"/>
      <c r="U23" s="287"/>
      <c r="V23" s="287"/>
      <c r="W23" s="287"/>
      <c r="X23" s="287"/>
      <c r="Y23" s="287"/>
      <c r="Z23" s="287"/>
      <c r="AA23" s="287"/>
      <c r="AB23" s="288"/>
      <c r="AD23" s="146"/>
    </row>
    <row r="24" spans="1:28" ht="79.5" customHeight="1">
      <c r="A24" s="279"/>
      <c r="B24" s="296"/>
      <c r="C24" s="297"/>
      <c r="D24" s="269"/>
      <c r="E24" s="270"/>
      <c r="F24" s="271"/>
      <c r="G24" s="269"/>
      <c r="H24" s="270"/>
      <c r="I24" s="271"/>
      <c r="J24" s="269"/>
      <c r="K24" s="270"/>
      <c r="L24" s="271"/>
      <c r="M24" s="269"/>
      <c r="N24" s="270"/>
      <c r="O24" s="271"/>
      <c r="P24" s="299"/>
      <c r="Q24" s="287"/>
      <c r="R24" s="287"/>
      <c r="S24" s="287"/>
      <c r="T24" s="287"/>
      <c r="U24" s="287"/>
      <c r="V24" s="287"/>
      <c r="W24" s="287"/>
      <c r="X24" s="287"/>
      <c r="Y24" s="287"/>
      <c r="Z24" s="287"/>
      <c r="AA24" s="287"/>
      <c r="AB24" s="288"/>
    </row>
    <row r="25" spans="1:28" ht="63.75" customHeight="1" thickBot="1">
      <c r="A25" s="279"/>
      <c r="B25" s="296"/>
      <c r="C25" s="297"/>
      <c r="D25" s="269"/>
      <c r="E25" s="270"/>
      <c r="F25" s="271"/>
      <c r="G25" s="269"/>
      <c r="H25" s="270"/>
      <c r="I25" s="271"/>
      <c r="J25" s="269"/>
      <c r="K25" s="270"/>
      <c r="L25" s="271"/>
      <c r="M25" s="269"/>
      <c r="N25" s="270"/>
      <c r="O25" s="271"/>
      <c r="P25" s="299"/>
      <c r="Q25" s="287"/>
      <c r="R25" s="287"/>
      <c r="S25" s="287"/>
      <c r="T25" s="287"/>
      <c r="U25" s="287"/>
      <c r="V25" s="287"/>
      <c r="W25" s="287"/>
      <c r="X25" s="287"/>
      <c r="Y25" s="287"/>
      <c r="Z25" s="287"/>
      <c r="AA25" s="287"/>
      <c r="AB25" s="288"/>
    </row>
    <row r="26" spans="1:28" ht="15"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2"/>
    </row>
    <row r="27" spans="1:40" ht="18" customHeight="1">
      <c r="A27" s="277" t="s">
        <v>7</v>
      </c>
      <c r="B27" s="265" t="s">
        <v>58</v>
      </c>
      <c r="C27" s="265" t="s">
        <v>8</v>
      </c>
      <c r="D27" s="265" t="s">
        <v>55</v>
      </c>
      <c r="E27" s="265"/>
      <c r="F27" s="265"/>
      <c r="G27" s="265"/>
      <c r="H27" s="265"/>
      <c r="I27" s="265"/>
      <c r="J27" s="265"/>
      <c r="K27" s="265"/>
      <c r="L27" s="265"/>
      <c r="M27" s="265"/>
      <c r="N27" s="265"/>
      <c r="O27" s="265"/>
      <c r="P27" s="265"/>
      <c r="Q27" s="265" t="s">
        <v>82</v>
      </c>
      <c r="R27" s="265"/>
      <c r="S27" s="265"/>
      <c r="T27" s="265"/>
      <c r="U27" s="265"/>
      <c r="V27" s="265"/>
      <c r="W27" s="265"/>
      <c r="X27" s="265"/>
      <c r="Y27" s="265"/>
      <c r="Z27" s="265"/>
      <c r="AA27" s="265"/>
      <c r="AB27" s="265"/>
      <c r="AE27" s="83"/>
      <c r="AF27" s="83"/>
      <c r="AG27" s="83"/>
      <c r="AH27" s="83"/>
      <c r="AI27" s="83"/>
      <c r="AJ27" s="83"/>
      <c r="AK27" s="83"/>
      <c r="AL27" s="83"/>
      <c r="AM27" s="83"/>
      <c r="AN27" s="82"/>
    </row>
    <row r="28" spans="1:40" ht="24.75" customHeight="1">
      <c r="A28" s="277"/>
      <c r="B28" s="265"/>
      <c r="C28" s="425"/>
      <c r="D28" s="101" t="s">
        <v>43</v>
      </c>
      <c r="E28" s="101" t="s">
        <v>44</v>
      </c>
      <c r="F28" s="101" t="s">
        <v>45</v>
      </c>
      <c r="G28" s="101" t="s">
        <v>46</v>
      </c>
      <c r="H28" s="101" t="s">
        <v>47</v>
      </c>
      <c r="I28" s="101" t="s">
        <v>48</v>
      </c>
      <c r="J28" s="101" t="s">
        <v>49</v>
      </c>
      <c r="K28" s="101" t="s">
        <v>50</v>
      </c>
      <c r="L28" s="101" t="s">
        <v>51</v>
      </c>
      <c r="M28" s="101" t="s">
        <v>52</v>
      </c>
      <c r="N28" s="101" t="s">
        <v>53</v>
      </c>
      <c r="O28" s="101" t="s">
        <v>54</v>
      </c>
      <c r="P28" s="101" t="s">
        <v>10</v>
      </c>
      <c r="Q28" s="245" t="s">
        <v>77</v>
      </c>
      <c r="R28" s="246"/>
      <c r="S28" s="246"/>
      <c r="T28" s="293"/>
      <c r="U28" s="245" t="s">
        <v>78</v>
      </c>
      <c r="V28" s="246"/>
      <c r="W28" s="246"/>
      <c r="X28" s="293"/>
      <c r="Y28" s="245" t="s">
        <v>79</v>
      </c>
      <c r="Z28" s="246"/>
      <c r="AA28" s="246"/>
      <c r="AB28" s="247"/>
      <c r="AC28" s="236"/>
      <c r="AE28" s="83"/>
      <c r="AF28" s="83"/>
      <c r="AG28" s="83"/>
      <c r="AH28" s="83"/>
      <c r="AI28" s="83"/>
      <c r="AJ28" s="83"/>
      <c r="AK28" s="83"/>
      <c r="AL28" s="83"/>
      <c r="AM28" s="83"/>
      <c r="AN28" s="82"/>
    </row>
    <row r="29" spans="1:40" ht="379.5" customHeight="1" thickBot="1">
      <c r="A29" s="110" t="str">
        <f>C13</f>
        <v> Operar (1) un Sistema de Información sobre los derechos de las mujeres, con datos  proveniente de diferentes fuentes de información internas y externas
</v>
      </c>
      <c r="B29" s="80">
        <v>0.25</v>
      </c>
      <c r="C29" s="171">
        <v>0.35</v>
      </c>
      <c r="D29" s="194">
        <v>0.1</v>
      </c>
      <c r="E29" s="198">
        <f aca="true" t="shared" si="0" ref="E29:K29">((E34+E37+E40+E43+E46)/5)*0.25</f>
        <v>0.05</v>
      </c>
      <c r="F29" s="198">
        <f t="shared" si="0"/>
        <v>0.04</v>
      </c>
      <c r="G29" s="198">
        <f t="shared" si="0"/>
        <v>0.03</v>
      </c>
      <c r="H29" s="198">
        <f t="shared" si="0"/>
        <v>0.01</v>
      </c>
      <c r="I29" s="198">
        <f t="shared" si="0"/>
        <v>0.0125</v>
      </c>
      <c r="J29" s="198">
        <f t="shared" si="0"/>
        <v>0.02</v>
      </c>
      <c r="K29" s="198">
        <f t="shared" si="0"/>
        <v>0.015000000000000003</v>
      </c>
      <c r="L29" s="215">
        <f>((L34+L37+L40+L43+L46)/5)*0.25</f>
        <v>0.004</v>
      </c>
      <c r="M29" s="215">
        <f>((M34+M37+M40+M43+M46)/5)*0.25</f>
        <v>0.0085</v>
      </c>
      <c r="N29" s="215">
        <f>((N34+N37+N40+N43+N46)/5)*0.25</f>
        <v>0.001</v>
      </c>
      <c r="O29" s="215">
        <f>((O34+O37+O40+O43+O46)/5)*0.25</f>
        <v>0.0125</v>
      </c>
      <c r="P29" s="169">
        <f>SUM(D29:O29)</f>
        <v>0.3035000000000001</v>
      </c>
      <c r="Q29" s="284" t="s">
        <v>208</v>
      </c>
      <c r="R29" s="285"/>
      <c r="S29" s="285"/>
      <c r="T29" s="286"/>
      <c r="U29" s="284" t="s">
        <v>206</v>
      </c>
      <c r="V29" s="285"/>
      <c r="W29" s="285"/>
      <c r="X29" s="286"/>
      <c r="Y29" s="422" t="s">
        <v>175</v>
      </c>
      <c r="Z29" s="423"/>
      <c r="AA29" s="423"/>
      <c r="AB29" s="424"/>
      <c r="AC29" s="238"/>
      <c r="AD29" s="228"/>
      <c r="AE29" s="150"/>
      <c r="AF29" s="83"/>
      <c r="AG29" s="83"/>
      <c r="AH29" s="83"/>
      <c r="AI29" s="83"/>
      <c r="AJ29" s="83"/>
      <c r="AK29" s="83"/>
      <c r="AL29" s="83"/>
      <c r="AM29" s="83"/>
      <c r="AN29" s="82"/>
    </row>
    <row r="30" spans="1:40" ht="15" customHeight="1">
      <c r="A30" s="420"/>
      <c r="B30" s="293"/>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421"/>
      <c r="AD30" s="15"/>
      <c r="AE30" s="83"/>
      <c r="AF30" s="83"/>
      <c r="AG30" s="83"/>
      <c r="AH30" s="83"/>
      <c r="AI30" s="83"/>
      <c r="AJ30" s="83"/>
      <c r="AK30" s="83"/>
      <c r="AL30" s="83"/>
      <c r="AM30" s="83"/>
      <c r="AN30" s="82"/>
    </row>
    <row r="31" spans="1:40" ht="24" customHeight="1">
      <c r="A31" s="277" t="s">
        <v>13</v>
      </c>
      <c r="B31" s="251" t="s">
        <v>57</v>
      </c>
      <c r="C31" s="265" t="s">
        <v>14</v>
      </c>
      <c r="D31" s="265"/>
      <c r="E31" s="265"/>
      <c r="F31" s="265"/>
      <c r="G31" s="265"/>
      <c r="H31" s="265"/>
      <c r="I31" s="265"/>
      <c r="J31" s="265"/>
      <c r="K31" s="265"/>
      <c r="L31" s="265"/>
      <c r="M31" s="265"/>
      <c r="N31" s="265"/>
      <c r="O31" s="265"/>
      <c r="P31" s="265"/>
      <c r="Q31" s="262" t="s">
        <v>75</v>
      </c>
      <c r="R31" s="263"/>
      <c r="S31" s="263"/>
      <c r="T31" s="263"/>
      <c r="U31" s="263"/>
      <c r="V31" s="263"/>
      <c r="W31" s="263"/>
      <c r="X31" s="263"/>
      <c r="Y31" s="263"/>
      <c r="Z31" s="263"/>
      <c r="AA31" s="263"/>
      <c r="AB31" s="264"/>
      <c r="AE31" s="83"/>
      <c r="AF31" s="83"/>
      <c r="AG31" s="83"/>
      <c r="AH31" s="83"/>
      <c r="AI31" s="83"/>
      <c r="AJ31" s="83"/>
      <c r="AK31" s="83"/>
      <c r="AL31" s="83"/>
      <c r="AM31" s="83"/>
      <c r="AN31" s="82"/>
    </row>
    <row r="32" spans="1:40" ht="39.75" customHeight="1">
      <c r="A32" s="277"/>
      <c r="B32" s="252"/>
      <c r="C32" s="101" t="s">
        <v>15</v>
      </c>
      <c r="D32" s="159" t="s">
        <v>43</v>
      </c>
      <c r="E32" s="159" t="s">
        <v>44</v>
      </c>
      <c r="F32" s="159" t="s">
        <v>45</v>
      </c>
      <c r="G32" s="159" t="s">
        <v>46</v>
      </c>
      <c r="H32" s="159" t="s">
        <v>47</v>
      </c>
      <c r="I32" s="159" t="s">
        <v>48</v>
      </c>
      <c r="J32" s="159" t="s">
        <v>49</v>
      </c>
      <c r="K32" s="159" t="s">
        <v>50</v>
      </c>
      <c r="L32" s="159" t="s">
        <v>51</v>
      </c>
      <c r="M32" s="159" t="s">
        <v>52</v>
      </c>
      <c r="N32" s="159" t="s">
        <v>53</v>
      </c>
      <c r="O32" s="159" t="s">
        <v>54</v>
      </c>
      <c r="P32" s="101" t="s">
        <v>59</v>
      </c>
      <c r="Q32" s="262" t="s">
        <v>80</v>
      </c>
      <c r="R32" s="263"/>
      <c r="S32" s="263"/>
      <c r="T32" s="263"/>
      <c r="U32" s="263"/>
      <c r="V32" s="263"/>
      <c r="W32" s="263"/>
      <c r="X32" s="263"/>
      <c r="Y32" s="263"/>
      <c r="Z32" s="263"/>
      <c r="AA32" s="263"/>
      <c r="AB32" s="264"/>
      <c r="AD32" s="147"/>
      <c r="AE32" s="84"/>
      <c r="AF32" s="84"/>
      <c r="AG32" s="84"/>
      <c r="AH32" s="84"/>
      <c r="AI32" s="84"/>
      <c r="AJ32" s="84"/>
      <c r="AK32" s="84"/>
      <c r="AL32" s="84"/>
      <c r="AM32" s="84"/>
      <c r="AN32" s="82"/>
    </row>
    <row r="33" spans="1:40" ht="189.75" customHeight="1">
      <c r="A33" s="418" t="s">
        <v>156</v>
      </c>
      <c r="B33" s="274">
        <v>5</v>
      </c>
      <c r="C33" s="74" t="s">
        <v>11</v>
      </c>
      <c r="D33" s="75">
        <v>0</v>
      </c>
      <c r="E33" s="75">
        <v>0.2</v>
      </c>
      <c r="F33" s="75">
        <v>0.2</v>
      </c>
      <c r="G33" s="75">
        <v>0.2</v>
      </c>
      <c r="H33" s="75">
        <v>0.05</v>
      </c>
      <c r="I33" s="75">
        <v>0.05</v>
      </c>
      <c r="J33" s="75">
        <v>0.05</v>
      </c>
      <c r="K33" s="75">
        <v>0.05</v>
      </c>
      <c r="L33" s="75">
        <v>0.05</v>
      </c>
      <c r="M33" s="75">
        <v>0.05</v>
      </c>
      <c r="N33" s="75">
        <v>0.05</v>
      </c>
      <c r="O33" s="75">
        <v>0.05</v>
      </c>
      <c r="P33" s="76">
        <f>SUM(D33:O33)</f>
        <v>1.0000000000000004</v>
      </c>
      <c r="Q33" s="426" t="s">
        <v>207</v>
      </c>
      <c r="R33" s="427"/>
      <c r="S33" s="427"/>
      <c r="T33" s="427"/>
      <c r="U33" s="427"/>
      <c r="V33" s="427"/>
      <c r="W33" s="427"/>
      <c r="X33" s="427"/>
      <c r="Y33" s="427"/>
      <c r="Z33" s="427"/>
      <c r="AA33" s="427"/>
      <c r="AB33" s="428"/>
      <c r="AC33" s="206"/>
      <c r="AD33" s="172"/>
      <c r="AE33" s="85"/>
      <c r="AF33" s="85"/>
      <c r="AG33" s="85"/>
      <c r="AH33" s="85"/>
      <c r="AI33" s="85"/>
      <c r="AJ33" s="85"/>
      <c r="AK33" s="85"/>
      <c r="AL33" s="85"/>
      <c r="AM33" s="85"/>
      <c r="AN33" s="82"/>
    </row>
    <row r="34" spans="1:40" ht="144.75" customHeight="1">
      <c r="A34" s="419"/>
      <c r="B34" s="274"/>
      <c r="C34" s="69" t="s">
        <v>12</v>
      </c>
      <c r="D34" s="14"/>
      <c r="E34" s="14">
        <v>0.2</v>
      </c>
      <c r="F34" s="14">
        <v>0.05</v>
      </c>
      <c r="G34" s="14">
        <v>0.1</v>
      </c>
      <c r="H34" s="14">
        <v>0.05</v>
      </c>
      <c r="I34" s="14">
        <v>0.05</v>
      </c>
      <c r="J34" s="14">
        <v>0.05</v>
      </c>
      <c r="K34" s="14">
        <v>0.05</v>
      </c>
      <c r="L34" s="14">
        <v>0.02</v>
      </c>
      <c r="M34" s="14">
        <v>0.03</v>
      </c>
      <c r="N34" s="14">
        <v>0</v>
      </c>
      <c r="O34" s="14">
        <v>0</v>
      </c>
      <c r="P34" s="16">
        <f aca="true" t="shared" si="1" ref="P34:P43">SUM(D34:O34)</f>
        <v>0.6</v>
      </c>
      <c r="Q34" s="429"/>
      <c r="R34" s="430"/>
      <c r="S34" s="430"/>
      <c r="T34" s="430"/>
      <c r="U34" s="430"/>
      <c r="V34" s="430"/>
      <c r="W34" s="430"/>
      <c r="X34" s="430"/>
      <c r="Y34" s="430"/>
      <c r="Z34" s="430"/>
      <c r="AA34" s="430"/>
      <c r="AB34" s="431"/>
      <c r="AC34" s="206"/>
      <c r="AD34" s="187"/>
      <c r="AE34" s="82"/>
      <c r="AF34" s="82"/>
      <c r="AG34" s="82"/>
      <c r="AH34" s="82"/>
      <c r="AI34" s="82"/>
      <c r="AJ34" s="82"/>
      <c r="AK34" s="82"/>
      <c r="AL34" s="82"/>
      <c r="AM34" s="82"/>
      <c r="AN34" s="82"/>
    </row>
    <row r="35" spans="1:40" ht="48.75" customHeight="1">
      <c r="A35" s="248" t="s">
        <v>170</v>
      </c>
      <c r="B35" s="248"/>
      <c r="C35" s="69"/>
      <c r="D35" s="71"/>
      <c r="E35" s="173">
        <f>E29</f>
        <v>0.05</v>
      </c>
      <c r="F35" s="173">
        <f aca="true" t="shared" si="2" ref="F35:O35">F29</f>
        <v>0.04</v>
      </c>
      <c r="G35" s="173">
        <f t="shared" si="2"/>
        <v>0.03</v>
      </c>
      <c r="H35" s="173">
        <f t="shared" si="2"/>
        <v>0.01</v>
      </c>
      <c r="I35" s="173">
        <f t="shared" si="2"/>
        <v>0.0125</v>
      </c>
      <c r="J35" s="173">
        <f t="shared" si="2"/>
        <v>0.02</v>
      </c>
      <c r="K35" s="173">
        <f>K29</f>
        <v>0.015000000000000003</v>
      </c>
      <c r="L35" s="173">
        <f t="shared" si="2"/>
        <v>0.004</v>
      </c>
      <c r="M35" s="173">
        <f t="shared" si="2"/>
        <v>0.0085</v>
      </c>
      <c r="N35" s="173">
        <f t="shared" si="2"/>
        <v>0.001</v>
      </c>
      <c r="O35" s="173">
        <f t="shared" si="2"/>
        <v>0.0125</v>
      </c>
      <c r="P35" s="173">
        <f>SUM(D35:O35)</f>
        <v>0.20350000000000004</v>
      </c>
      <c r="Q35" s="432"/>
      <c r="R35" s="433"/>
      <c r="S35" s="433"/>
      <c r="T35" s="433"/>
      <c r="U35" s="433"/>
      <c r="V35" s="433"/>
      <c r="W35" s="433"/>
      <c r="X35" s="433"/>
      <c r="Y35" s="433"/>
      <c r="Z35" s="433"/>
      <c r="AA35" s="433"/>
      <c r="AB35" s="434"/>
      <c r="AC35" s="206"/>
      <c r="AD35" s="146"/>
      <c r="AE35" s="82"/>
      <c r="AF35" s="82"/>
      <c r="AG35" s="82"/>
      <c r="AH35" s="82"/>
      <c r="AI35" s="82"/>
      <c r="AJ35" s="82"/>
      <c r="AK35" s="82"/>
      <c r="AL35" s="82"/>
      <c r="AM35" s="82"/>
      <c r="AN35" s="82"/>
    </row>
    <row r="36" spans="1:40" ht="246.75" customHeight="1">
      <c r="A36" s="275" t="s">
        <v>148</v>
      </c>
      <c r="B36" s="249">
        <v>5</v>
      </c>
      <c r="C36" s="68" t="s">
        <v>11</v>
      </c>
      <c r="D36" s="70">
        <v>0</v>
      </c>
      <c r="E36" s="70">
        <v>0.4</v>
      </c>
      <c r="F36" s="70">
        <v>0.4</v>
      </c>
      <c r="G36" s="70">
        <v>0.2</v>
      </c>
      <c r="H36" s="70">
        <v>0</v>
      </c>
      <c r="I36" s="70">
        <v>0</v>
      </c>
      <c r="J36" s="70">
        <v>0</v>
      </c>
      <c r="K36" s="70">
        <v>0</v>
      </c>
      <c r="L36" s="70">
        <v>0</v>
      </c>
      <c r="M36" s="70">
        <v>0</v>
      </c>
      <c r="N36" s="70">
        <v>0</v>
      </c>
      <c r="O36" s="70">
        <v>0</v>
      </c>
      <c r="P36" s="16">
        <f t="shared" si="1"/>
        <v>1</v>
      </c>
      <c r="Q36" s="253" t="s">
        <v>185</v>
      </c>
      <c r="R36" s="254"/>
      <c r="S36" s="254"/>
      <c r="T36" s="254"/>
      <c r="U36" s="254"/>
      <c r="V36" s="254"/>
      <c r="W36" s="254"/>
      <c r="X36" s="254"/>
      <c r="Y36" s="254"/>
      <c r="Z36" s="254"/>
      <c r="AA36" s="254"/>
      <c r="AB36" s="255"/>
      <c r="AC36" s="206"/>
      <c r="AM36" s="82"/>
      <c r="AN36" s="82"/>
    </row>
    <row r="37" spans="1:40" ht="175.5" customHeight="1">
      <c r="A37" s="276"/>
      <c r="B37" s="274"/>
      <c r="C37" s="69" t="s">
        <v>12</v>
      </c>
      <c r="D37" s="14"/>
      <c r="E37" s="14">
        <v>0.4</v>
      </c>
      <c r="F37" s="14">
        <v>0.4</v>
      </c>
      <c r="G37" s="14">
        <v>0.2</v>
      </c>
      <c r="H37" s="14">
        <v>0</v>
      </c>
      <c r="I37" s="14">
        <v>0</v>
      </c>
      <c r="J37" s="14">
        <v>0</v>
      </c>
      <c r="K37" s="67">
        <v>0</v>
      </c>
      <c r="L37" s="67">
        <v>0</v>
      </c>
      <c r="M37" s="67">
        <v>0</v>
      </c>
      <c r="N37" s="67">
        <v>0</v>
      </c>
      <c r="O37" s="67">
        <v>0</v>
      </c>
      <c r="P37" s="16">
        <f t="shared" si="1"/>
        <v>1</v>
      </c>
      <c r="Q37" s="256"/>
      <c r="R37" s="257"/>
      <c r="S37" s="257"/>
      <c r="T37" s="257"/>
      <c r="U37" s="257"/>
      <c r="V37" s="257"/>
      <c r="W37" s="257"/>
      <c r="X37" s="257"/>
      <c r="Y37" s="257"/>
      <c r="Z37" s="257"/>
      <c r="AA37" s="257"/>
      <c r="AB37" s="258"/>
      <c r="AC37" s="64"/>
      <c r="AM37" s="82"/>
      <c r="AN37" s="82"/>
    </row>
    <row r="38" spans="1:40" ht="34.5" customHeight="1">
      <c r="A38" s="248" t="s">
        <v>163</v>
      </c>
      <c r="B38" s="248"/>
      <c r="C38" s="69"/>
      <c r="D38" s="71"/>
      <c r="E38" s="71"/>
      <c r="F38" s="71"/>
      <c r="G38" s="233">
        <v>1</v>
      </c>
      <c r="H38" s="71"/>
      <c r="I38" s="71"/>
      <c r="J38" s="71"/>
      <c r="K38" s="71"/>
      <c r="L38" s="71"/>
      <c r="M38" s="71"/>
      <c r="N38" s="71"/>
      <c r="O38" s="71"/>
      <c r="P38" s="181"/>
      <c r="Q38" s="259"/>
      <c r="R38" s="260"/>
      <c r="S38" s="260"/>
      <c r="T38" s="260"/>
      <c r="U38" s="260"/>
      <c r="V38" s="260"/>
      <c r="W38" s="260"/>
      <c r="X38" s="260"/>
      <c r="Y38" s="260"/>
      <c r="Z38" s="260"/>
      <c r="AA38" s="260"/>
      <c r="AB38" s="261"/>
      <c r="AC38" s="206"/>
      <c r="AM38" s="85"/>
      <c r="AN38" s="82"/>
    </row>
    <row r="39" spans="1:29" ht="120" customHeight="1">
      <c r="A39" s="275" t="s">
        <v>157</v>
      </c>
      <c r="B39" s="249">
        <v>5</v>
      </c>
      <c r="C39" s="68" t="s">
        <v>11</v>
      </c>
      <c r="D39" s="70">
        <v>0</v>
      </c>
      <c r="E39" s="70">
        <v>0.2</v>
      </c>
      <c r="F39" s="70">
        <v>0.2</v>
      </c>
      <c r="G39" s="70">
        <v>0.2</v>
      </c>
      <c r="H39" s="70">
        <v>0.05</v>
      </c>
      <c r="I39" s="70">
        <v>0.05</v>
      </c>
      <c r="J39" s="70">
        <v>0.05</v>
      </c>
      <c r="K39" s="70">
        <v>0.05</v>
      </c>
      <c r="L39" s="70">
        <v>0.05</v>
      </c>
      <c r="M39" s="70">
        <v>0.05</v>
      </c>
      <c r="N39" s="70">
        <v>0.05</v>
      </c>
      <c r="O39" s="70">
        <v>0.05</v>
      </c>
      <c r="P39" s="16">
        <f>SUM(D39:O39)</f>
        <v>1.0000000000000004</v>
      </c>
      <c r="Q39" s="253" t="s">
        <v>200</v>
      </c>
      <c r="R39" s="254"/>
      <c r="S39" s="254"/>
      <c r="T39" s="254"/>
      <c r="U39" s="254"/>
      <c r="V39" s="254"/>
      <c r="W39" s="254"/>
      <c r="X39" s="254"/>
      <c r="Y39" s="254"/>
      <c r="Z39" s="254"/>
      <c r="AA39" s="254"/>
      <c r="AB39" s="255"/>
      <c r="AC39" s="206"/>
    </row>
    <row r="40" spans="1:40" ht="93" customHeight="1">
      <c r="A40" s="276"/>
      <c r="B40" s="274"/>
      <c r="C40" s="69" t="s">
        <v>12</v>
      </c>
      <c r="D40" s="14"/>
      <c r="E40" s="14">
        <v>0.2</v>
      </c>
      <c r="F40" s="14">
        <v>0.15</v>
      </c>
      <c r="G40" s="78">
        <v>0.05</v>
      </c>
      <c r="H40" s="14">
        <v>0.05</v>
      </c>
      <c r="I40" s="14">
        <v>0.05</v>
      </c>
      <c r="J40" s="14">
        <v>0.1</v>
      </c>
      <c r="K40" s="14">
        <v>0.1</v>
      </c>
      <c r="L40" s="67">
        <v>0.05</v>
      </c>
      <c r="M40" s="67">
        <v>0.05</v>
      </c>
      <c r="N40" s="67">
        <v>0.01</v>
      </c>
      <c r="O40" s="67">
        <v>0.19</v>
      </c>
      <c r="P40" s="16">
        <f t="shared" si="1"/>
        <v>1</v>
      </c>
      <c r="Q40" s="256"/>
      <c r="R40" s="257"/>
      <c r="S40" s="257"/>
      <c r="T40" s="257"/>
      <c r="U40" s="257"/>
      <c r="V40" s="257"/>
      <c r="W40" s="257"/>
      <c r="X40" s="257"/>
      <c r="Y40" s="257"/>
      <c r="Z40" s="257"/>
      <c r="AA40" s="257"/>
      <c r="AB40" s="258"/>
      <c r="AC40" s="210"/>
      <c r="AD40" s="187"/>
      <c r="AE40" s="187"/>
      <c r="AN40" s="82"/>
    </row>
    <row r="41" spans="1:29" ht="33.75" customHeight="1">
      <c r="A41" s="248" t="s">
        <v>171</v>
      </c>
      <c r="B41" s="248"/>
      <c r="C41" s="69" t="s">
        <v>162</v>
      </c>
      <c r="D41" s="71"/>
      <c r="E41" s="173">
        <f>E40*25%</f>
        <v>0.05</v>
      </c>
      <c r="F41" s="173">
        <f aca="true" t="shared" si="3" ref="F41:O41">F40*25%</f>
        <v>0.0375</v>
      </c>
      <c r="G41" s="173">
        <f t="shared" si="3"/>
        <v>0.0125</v>
      </c>
      <c r="H41" s="173">
        <f t="shared" si="3"/>
        <v>0.0125</v>
      </c>
      <c r="I41" s="173">
        <f t="shared" si="3"/>
        <v>0.0125</v>
      </c>
      <c r="J41" s="173">
        <f t="shared" si="3"/>
        <v>0.025</v>
      </c>
      <c r="K41" s="173">
        <f t="shared" si="3"/>
        <v>0.025</v>
      </c>
      <c r="L41" s="173">
        <f t="shared" si="3"/>
        <v>0.0125</v>
      </c>
      <c r="M41" s="173">
        <f t="shared" si="3"/>
        <v>0.0125</v>
      </c>
      <c r="N41" s="173">
        <f t="shared" si="3"/>
        <v>0.0025</v>
      </c>
      <c r="O41" s="173">
        <f t="shared" si="3"/>
        <v>0.0475</v>
      </c>
      <c r="P41" s="208">
        <f>SUM(D41:O41)</f>
        <v>0.25</v>
      </c>
      <c r="Q41" s="259"/>
      <c r="R41" s="260"/>
      <c r="S41" s="260"/>
      <c r="T41" s="260"/>
      <c r="U41" s="260"/>
      <c r="V41" s="260"/>
      <c r="W41" s="260"/>
      <c r="X41" s="260"/>
      <c r="Y41" s="260"/>
      <c r="Z41" s="260"/>
      <c r="AA41" s="260"/>
      <c r="AB41" s="261"/>
      <c r="AC41" s="64"/>
    </row>
    <row r="42" spans="1:29" ht="149.25" customHeight="1">
      <c r="A42" s="272" t="s">
        <v>149</v>
      </c>
      <c r="B42" s="249">
        <v>5</v>
      </c>
      <c r="C42" s="68" t="s">
        <v>11</v>
      </c>
      <c r="D42" s="70">
        <v>0</v>
      </c>
      <c r="E42" s="70">
        <v>0.15</v>
      </c>
      <c r="F42" s="70">
        <v>0.15</v>
      </c>
      <c r="G42" s="70">
        <v>0.15</v>
      </c>
      <c r="H42" s="70">
        <v>0.15</v>
      </c>
      <c r="I42" s="70">
        <v>0.15</v>
      </c>
      <c r="J42" s="70">
        <v>0.15</v>
      </c>
      <c r="K42" s="70">
        <v>0.1</v>
      </c>
      <c r="L42" s="70">
        <v>0</v>
      </c>
      <c r="M42" s="70">
        <v>0</v>
      </c>
      <c r="N42" s="70">
        <v>0</v>
      </c>
      <c r="O42" s="70">
        <v>0</v>
      </c>
      <c r="P42" s="16">
        <f t="shared" si="1"/>
        <v>1</v>
      </c>
      <c r="Q42" s="253" t="s">
        <v>205</v>
      </c>
      <c r="R42" s="254"/>
      <c r="S42" s="254"/>
      <c r="T42" s="254"/>
      <c r="U42" s="254"/>
      <c r="V42" s="254"/>
      <c r="W42" s="254"/>
      <c r="X42" s="254"/>
      <c r="Y42" s="254"/>
      <c r="Z42" s="254"/>
      <c r="AA42" s="254"/>
      <c r="AB42" s="255"/>
      <c r="AC42" s="210"/>
    </row>
    <row r="43" spans="1:29" ht="142.5" customHeight="1">
      <c r="A43" s="273"/>
      <c r="B43" s="250"/>
      <c r="C43" s="69" t="s">
        <v>12</v>
      </c>
      <c r="D43" s="14"/>
      <c r="E43" s="14">
        <v>0.15</v>
      </c>
      <c r="F43" s="14">
        <v>0.15</v>
      </c>
      <c r="G43" s="14">
        <v>0.15</v>
      </c>
      <c r="H43" s="14">
        <v>0.1</v>
      </c>
      <c r="I43" s="14">
        <v>0.15</v>
      </c>
      <c r="J43" s="14">
        <v>0.15</v>
      </c>
      <c r="K43" s="14">
        <v>0.05</v>
      </c>
      <c r="L43" s="67">
        <v>0</v>
      </c>
      <c r="M43" s="67">
        <v>0.05</v>
      </c>
      <c r="N43" s="67">
        <v>0.01</v>
      </c>
      <c r="O43" s="67">
        <v>0.01</v>
      </c>
      <c r="P43" s="16">
        <f t="shared" si="1"/>
        <v>0.9700000000000001</v>
      </c>
      <c r="Q43" s="256"/>
      <c r="R43" s="257"/>
      <c r="S43" s="257"/>
      <c r="T43" s="257"/>
      <c r="U43" s="257"/>
      <c r="V43" s="257"/>
      <c r="W43" s="257"/>
      <c r="X43" s="257"/>
      <c r="Y43" s="257"/>
      <c r="Z43" s="257"/>
      <c r="AA43" s="257"/>
      <c r="AB43" s="258"/>
      <c r="AC43" s="206"/>
    </row>
    <row r="44" spans="1:29" ht="28.5" customHeight="1">
      <c r="A44" s="248" t="s">
        <v>150</v>
      </c>
      <c r="B44" s="248"/>
      <c r="C44" s="69"/>
      <c r="D44" s="71"/>
      <c r="E44" s="71"/>
      <c r="F44" s="71"/>
      <c r="G44" s="71"/>
      <c r="H44" s="71"/>
      <c r="I44" s="71"/>
      <c r="J44" s="232">
        <v>1</v>
      </c>
      <c r="K44" s="232">
        <v>1</v>
      </c>
      <c r="L44" s="79"/>
      <c r="M44" s="79"/>
      <c r="N44" s="234">
        <v>1</v>
      </c>
      <c r="O44" s="79"/>
      <c r="P44" s="189"/>
      <c r="Q44" s="259"/>
      <c r="R44" s="260"/>
      <c r="S44" s="260"/>
      <c r="T44" s="260"/>
      <c r="U44" s="260"/>
      <c r="V44" s="260"/>
      <c r="W44" s="260"/>
      <c r="X44" s="260"/>
      <c r="Y44" s="260"/>
      <c r="Z44" s="260"/>
      <c r="AA44" s="260"/>
      <c r="AB44" s="261"/>
      <c r="AC44" s="206"/>
    </row>
    <row r="45" spans="1:30" ht="217.5" customHeight="1">
      <c r="A45" s="272" t="s">
        <v>167</v>
      </c>
      <c r="B45" s="249">
        <v>5</v>
      </c>
      <c r="C45" s="68" t="s">
        <v>11</v>
      </c>
      <c r="D45" s="70">
        <v>0</v>
      </c>
      <c r="E45" s="70">
        <v>0.05</v>
      </c>
      <c r="F45" s="70">
        <v>0.05</v>
      </c>
      <c r="G45" s="70">
        <v>0.1</v>
      </c>
      <c r="H45" s="70">
        <v>0.1</v>
      </c>
      <c r="I45" s="70">
        <v>0.1</v>
      </c>
      <c r="J45" s="70">
        <v>0.1</v>
      </c>
      <c r="K45" s="70">
        <v>0.1</v>
      </c>
      <c r="L45" s="70">
        <v>0.1</v>
      </c>
      <c r="M45" s="70">
        <v>0.1</v>
      </c>
      <c r="N45" s="70">
        <v>0.1</v>
      </c>
      <c r="O45" s="70">
        <v>0.1</v>
      </c>
      <c r="P45" s="16">
        <f>SUM(D45:O45)</f>
        <v>0.9999999999999999</v>
      </c>
      <c r="Q45" s="253" t="s">
        <v>213</v>
      </c>
      <c r="R45" s="254"/>
      <c r="S45" s="254"/>
      <c r="T45" s="254"/>
      <c r="U45" s="254"/>
      <c r="V45" s="254"/>
      <c r="W45" s="254"/>
      <c r="X45" s="254"/>
      <c r="Y45" s="254"/>
      <c r="Z45" s="254"/>
      <c r="AA45" s="254"/>
      <c r="AB45" s="255"/>
      <c r="AC45" s="206"/>
      <c r="AD45" s="187"/>
    </row>
    <row r="46" spans="1:29" ht="195" customHeight="1">
      <c r="A46" s="273"/>
      <c r="B46" s="250"/>
      <c r="C46" s="69" t="s">
        <v>12</v>
      </c>
      <c r="D46" s="14"/>
      <c r="E46" s="14">
        <v>0.05</v>
      </c>
      <c r="F46" s="14">
        <v>0.05</v>
      </c>
      <c r="G46" s="14">
        <v>0.1</v>
      </c>
      <c r="H46" s="14">
        <v>0</v>
      </c>
      <c r="I46" s="14">
        <v>0</v>
      </c>
      <c r="J46" s="14">
        <v>0.1</v>
      </c>
      <c r="K46" s="14">
        <v>0.1</v>
      </c>
      <c r="L46" s="67">
        <v>0.01</v>
      </c>
      <c r="M46" s="67">
        <v>0.04</v>
      </c>
      <c r="N46" s="67">
        <v>0</v>
      </c>
      <c r="O46" s="67">
        <v>0.05</v>
      </c>
      <c r="P46" s="16">
        <f>SUM(D46:O46)</f>
        <v>0.5</v>
      </c>
      <c r="Q46" s="256"/>
      <c r="R46" s="257"/>
      <c r="S46" s="257"/>
      <c r="T46" s="257"/>
      <c r="U46" s="257"/>
      <c r="V46" s="257"/>
      <c r="W46" s="257"/>
      <c r="X46" s="257"/>
      <c r="Y46" s="257"/>
      <c r="Z46" s="257"/>
      <c r="AA46" s="257"/>
      <c r="AB46" s="258"/>
      <c r="AC46" s="206"/>
    </row>
    <row r="47" spans="1:28" ht="15">
      <c r="A47" s="191"/>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3"/>
    </row>
    <row r="50" ht="15">
      <c r="B50" s="151"/>
    </row>
  </sheetData>
  <sheetProtection/>
  <mergeCells count="104">
    <mergeCell ref="Q45:AB46"/>
    <mergeCell ref="Y29:AB29"/>
    <mergeCell ref="C31:P31"/>
    <mergeCell ref="Q32:AB32"/>
    <mergeCell ref="C27:C28"/>
    <mergeCell ref="U28:X28"/>
    <mergeCell ref="Q42:AB44"/>
    <mergeCell ref="Q33:AB35"/>
    <mergeCell ref="Q36:AB38"/>
    <mergeCell ref="C12:Z12"/>
    <mergeCell ref="H15:I15"/>
    <mergeCell ref="A38:B38"/>
    <mergeCell ref="A42:A43"/>
    <mergeCell ref="A33:A34"/>
    <mergeCell ref="A31:A32"/>
    <mergeCell ref="B33:B34"/>
    <mergeCell ref="M23:O25"/>
    <mergeCell ref="J23:L25"/>
    <mergeCell ref="A30:AB30"/>
    <mergeCell ref="C13:Q13"/>
    <mergeCell ref="Y9:Z9"/>
    <mergeCell ref="B1:Y1"/>
    <mergeCell ref="A11:B11"/>
    <mergeCell ref="Q28:T28"/>
    <mergeCell ref="A7:B9"/>
    <mergeCell ref="C7:K9"/>
    <mergeCell ref="Z1:AB1"/>
    <mergeCell ref="Z3:AB3"/>
    <mergeCell ref="Y11:AB11"/>
    <mergeCell ref="A13:B13"/>
    <mergeCell ref="W11:X11"/>
    <mergeCell ref="C11:K11"/>
    <mergeCell ref="R11:V11"/>
    <mergeCell ref="Q15:AB15"/>
    <mergeCell ref="Z4:AB4"/>
    <mergeCell ref="AA7:AB7"/>
    <mergeCell ref="Y8:Z8"/>
    <mergeCell ref="AA13:AB13"/>
    <mergeCell ref="U7:V9"/>
    <mergeCell ref="Z2:AB2"/>
    <mergeCell ref="Q18:S18"/>
    <mergeCell ref="AA8:AB8"/>
    <mergeCell ref="AA9:AB9"/>
    <mergeCell ref="Q16:V16"/>
    <mergeCell ref="V13:Y13"/>
    <mergeCell ref="B2:Y2"/>
    <mergeCell ref="B3:Y4"/>
    <mergeCell ref="A15:B16"/>
    <mergeCell ref="A1:A4"/>
    <mergeCell ref="D15:E15"/>
    <mergeCell ref="T17:V17"/>
    <mergeCell ref="G22:I22"/>
    <mergeCell ref="Z17:AB17"/>
    <mergeCell ref="Q21:AB22"/>
    <mergeCell ref="J22:L22"/>
    <mergeCell ref="H16:I16"/>
    <mergeCell ref="Q17:S17"/>
    <mergeCell ref="W18:Y18"/>
    <mergeCell ref="W17:Y17"/>
    <mergeCell ref="T18:V18"/>
    <mergeCell ref="W16:AB16"/>
    <mergeCell ref="Z18:AB18"/>
    <mergeCell ref="R7:T9"/>
    <mergeCell ref="F15:G15"/>
    <mergeCell ref="F16:G16"/>
    <mergeCell ref="S13:T13"/>
    <mergeCell ref="Y7:Z7"/>
    <mergeCell ref="W7:X9"/>
    <mergeCell ref="M11:Q11"/>
    <mergeCell ref="D16:E16"/>
    <mergeCell ref="P21:P22"/>
    <mergeCell ref="B21:C22"/>
    <mergeCell ref="B23:C25"/>
    <mergeCell ref="A27:A28"/>
    <mergeCell ref="D21:O21"/>
    <mergeCell ref="M22:O22"/>
    <mergeCell ref="D27:P27"/>
    <mergeCell ref="P23:P25"/>
    <mergeCell ref="D23:F25"/>
    <mergeCell ref="A21:A22"/>
    <mergeCell ref="A23:A25"/>
    <mergeCell ref="B27:B28"/>
    <mergeCell ref="A26:AB26"/>
    <mergeCell ref="D22:F22"/>
    <mergeCell ref="U29:X29"/>
    <mergeCell ref="Q29:T29"/>
    <mergeCell ref="Q23:AB25"/>
    <mergeCell ref="A45:A46"/>
    <mergeCell ref="B45:B46"/>
    <mergeCell ref="B36:B37"/>
    <mergeCell ref="B39:B40"/>
    <mergeCell ref="A36:A37"/>
    <mergeCell ref="A39:A40"/>
    <mergeCell ref="A44:B44"/>
    <mergeCell ref="A20:AB20"/>
    <mergeCell ref="Y28:AB28"/>
    <mergeCell ref="A41:B41"/>
    <mergeCell ref="B42:B43"/>
    <mergeCell ref="A35:B35"/>
    <mergeCell ref="B31:B32"/>
    <mergeCell ref="Q39:AB41"/>
    <mergeCell ref="Q31:AB31"/>
    <mergeCell ref="Q27:AB27"/>
    <mergeCell ref="G23:I25"/>
  </mergeCells>
  <dataValidations count="3">
    <dataValidation type="textLength" operator="lessThanOrEqual" allowBlank="1" showInputMessage="1" showErrorMessage="1" promptTitle="2.000 caracteres" errorTitle="Máximo 2.000 caracteres" error="Máximo 2.000 caracteres" sqref="Q23:AB25">
      <formula1>2000</formula1>
    </dataValidation>
    <dataValidation type="textLength" operator="lessThanOrEqual" allowBlank="1" showInputMessage="1" showErrorMessage="1" errorTitle="Máximo 2.000 caracteres" error="Máximo 2.000 caracteres" sqref="Q29:T29 Q33:AB46">
      <formula1>2000</formula1>
    </dataValidation>
    <dataValidation type="textLength" operator="lessThanOrEqual" allowBlank="1" showInputMessage="1" showErrorMessage="1" errorTitle="Máximo 1.000 caracteres" error="Máximo 1.000 caracteres" sqref="U29:AB29">
      <formula1>1000</formula1>
    </dataValidation>
  </dataValidations>
  <printOptions horizontalCentered="1"/>
  <pageMargins left="0.196850393700787" right="0.196850393700787" top="0.196850393700787" bottom="0.196850393700787" header="0" footer="0"/>
  <pageSetup fitToHeight="0" fitToWidth="1" horizontalDpi="600" verticalDpi="600" orientation="landscape" paperSize="9" scale="39"/>
  <rowBreaks count="1" manualBreakCount="1">
    <brk id="38" max="27"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N44"/>
  <sheetViews>
    <sheetView zoomScale="91" zoomScaleNormal="91" zoomScaleSheetLayoutView="70" zoomScalePageLayoutView="0" workbookViewId="0" topLeftCell="A1">
      <selection activeCell="A1" sqref="A1:AB39"/>
    </sheetView>
  </sheetViews>
  <sheetFormatPr defaultColWidth="11.421875" defaultRowHeight="15"/>
  <cols>
    <col min="1" max="1" width="38.421875" style="0" customWidth="1"/>
    <col min="2" max="2" width="18.8515625" style="0" customWidth="1"/>
    <col min="3" max="3" width="17.421875" style="0" customWidth="1"/>
    <col min="4" max="4" width="7.140625" style="0" customWidth="1"/>
    <col min="5" max="5" width="7.8515625" style="0" customWidth="1"/>
    <col min="6" max="6" width="8.140625" style="0" customWidth="1"/>
    <col min="7" max="7" width="8.421875" style="0" customWidth="1"/>
    <col min="8" max="8" width="7.8515625" style="0" customWidth="1"/>
    <col min="9" max="10" width="8.421875" style="0" customWidth="1"/>
    <col min="11" max="11" width="7.8515625" style="0" customWidth="1"/>
    <col min="12" max="12" width="8.421875" style="0" customWidth="1"/>
    <col min="13" max="13" width="8.8515625" style="0" customWidth="1"/>
    <col min="14" max="14" width="8.00390625" style="0" customWidth="1"/>
    <col min="15" max="15" width="9.00390625" style="0" customWidth="1"/>
    <col min="16" max="16" width="9.421875" style="0" customWidth="1"/>
    <col min="17" max="17" width="19.7109375" style="0" customWidth="1"/>
    <col min="18" max="18" width="11.00390625" style="0" customWidth="1"/>
    <col min="19" max="19" width="10.00390625" style="0" customWidth="1"/>
    <col min="20" max="20" width="51.421875" style="0" customWidth="1"/>
    <col min="21" max="21" width="13.00390625" style="0" customWidth="1"/>
    <col min="22" max="22" width="7.421875" style="0" customWidth="1"/>
    <col min="23" max="23" width="9.140625" style="0" customWidth="1"/>
    <col min="24" max="24" width="4.421875" style="0" customWidth="1"/>
    <col min="25" max="25" width="9.7109375" style="0" customWidth="1"/>
    <col min="26" max="26" width="12.8515625" style="0" customWidth="1"/>
    <col min="27" max="27" width="6.28125" style="0" customWidth="1"/>
    <col min="28" max="28" width="9.7109375" style="0" customWidth="1"/>
    <col min="29" max="29" width="50.28125" style="18" customWidth="1"/>
    <col min="30" max="30" width="38.281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9" max="39" width="18.421875" style="0" bestFit="1" customWidth="1"/>
    <col min="40" max="40" width="16.140625" style="0" customWidth="1"/>
  </cols>
  <sheetData>
    <row r="1" spans="1:28" ht="32.25" customHeight="1">
      <c r="A1" s="357"/>
      <c r="B1" s="391" t="s">
        <v>20</v>
      </c>
      <c r="C1" s="392"/>
      <c r="D1" s="392"/>
      <c r="E1" s="392"/>
      <c r="F1" s="392"/>
      <c r="G1" s="392"/>
      <c r="H1" s="392"/>
      <c r="I1" s="392"/>
      <c r="J1" s="392"/>
      <c r="K1" s="392"/>
      <c r="L1" s="392"/>
      <c r="M1" s="392"/>
      <c r="N1" s="392"/>
      <c r="O1" s="392"/>
      <c r="P1" s="392"/>
      <c r="Q1" s="392"/>
      <c r="R1" s="392"/>
      <c r="S1" s="392"/>
      <c r="T1" s="392"/>
      <c r="U1" s="392"/>
      <c r="V1" s="392"/>
      <c r="W1" s="392"/>
      <c r="X1" s="392"/>
      <c r="Y1" s="393"/>
      <c r="Z1" s="468" t="s">
        <v>22</v>
      </c>
      <c r="AA1" s="469"/>
      <c r="AB1" s="470"/>
    </row>
    <row r="2" spans="1:28" ht="30.75" customHeight="1">
      <c r="A2" s="358"/>
      <c r="B2" s="344" t="s">
        <v>21</v>
      </c>
      <c r="C2" s="345"/>
      <c r="D2" s="345"/>
      <c r="E2" s="345"/>
      <c r="F2" s="345"/>
      <c r="G2" s="345"/>
      <c r="H2" s="345"/>
      <c r="I2" s="345"/>
      <c r="J2" s="345"/>
      <c r="K2" s="345"/>
      <c r="L2" s="345"/>
      <c r="M2" s="345"/>
      <c r="N2" s="345"/>
      <c r="O2" s="345"/>
      <c r="P2" s="345"/>
      <c r="Q2" s="345"/>
      <c r="R2" s="345"/>
      <c r="S2" s="345"/>
      <c r="T2" s="345"/>
      <c r="U2" s="345"/>
      <c r="V2" s="345"/>
      <c r="W2" s="345"/>
      <c r="X2" s="345"/>
      <c r="Y2" s="346"/>
      <c r="Z2" s="471" t="s">
        <v>140</v>
      </c>
      <c r="AA2" s="472"/>
      <c r="AB2" s="473"/>
    </row>
    <row r="3" spans="1:28" ht="24" customHeight="1">
      <c r="A3" s="358"/>
      <c r="B3" s="347" t="s">
        <v>60</v>
      </c>
      <c r="C3" s="348"/>
      <c r="D3" s="348"/>
      <c r="E3" s="348"/>
      <c r="F3" s="348"/>
      <c r="G3" s="348"/>
      <c r="H3" s="348"/>
      <c r="I3" s="348"/>
      <c r="J3" s="348"/>
      <c r="K3" s="348"/>
      <c r="L3" s="348"/>
      <c r="M3" s="348"/>
      <c r="N3" s="348"/>
      <c r="O3" s="348"/>
      <c r="P3" s="348"/>
      <c r="Q3" s="348"/>
      <c r="R3" s="348"/>
      <c r="S3" s="348"/>
      <c r="T3" s="348"/>
      <c r="U3" s="348"/>
      <c r="V3" s="348"/>
      <c r="W3" s="348"/>
      <c r="X3" s="348"/>
      <c r="Y3" s="349"/>
      <c r="Z3" s="471" t="s">
        <v>141</v>
      </c>
      <c r="AA3" s="472"/>
      <c r="AB3" s="473"/>
    </row>
    <row r="4" spans="1:28" ht="15.75" customHeight="1" thickBot="1">
      <c r="A4" s="359"/>
      <c r="B4" s="350"/>
      <c r="C4" s="351"/>
      <c r="D4" s="351"/>
      <c r="E4" s="351"/>
      <c r="F4" s="351"/>
      <c r="G4" s="351"/>
      <c r="H4" s="351"/>
      <c r="I4" s="351"/>
      <c r="J4" s="351"/>
      <c r="K4" s="351"/>
      <c r="L4" s="351"/>
      <c r="M4" s="351"/>
      <c r="N4" s="351"/>
      <c r="O4" s="351"/>
      <c r="P4" s="351"/>
      <c r="Q4" s="351"/>
      <c r="R4" s="351"/>
      <c r="S4" s="351"/>
      <c r="T4" s="351"/>
      <c r="U4" s="351"/>
      <c r="V4" s="351"/>
      <c r="W4" s="351"/>
      <c r="X4" s="351"/>
      <c r="Y4" s="352"/>
      <c r="Z4" s="474" t="s">
        <v>144</v>
      </c>
      <c r="AA4" s="475"/>
      <c r="AB4" s="476"/>
    </row>
    <row r="5" spans="1:28" ht="9" customHeight="1" thickBot="1">
      <c r="A5" s="92"/>
      <c r="B5" s="90"/>
      <c r="C5" s="91"/>
      <c r="D5" s="7"/>
      <c r="E5" s="7"/>
      <c r="F5" s="7"/>
      <c r="G5" s="7"/>
      <c r="H5" s="7"/>
      <c r="I5" s="7"/>
      <c r="J5" s="7"/>
      <c r="K5" s="7"/>
      <c r="L5" s="7"/>
      <c r="M5" s="7"/>
      <c r="N5" s="7"/>
      <c r="O5" s="7"/>
      <c r="P5" s="7"/>
      <c r="Q5" s="7"/>
      <c r="R5" s="7"/>
      <c r="S5" s="7"/>
      <c r="T5" s="7"/>
      <c r="U5" s="7"/>
      <c r="V5" s="7"/>
      <c r="W5" s="7"/>
      <c r="X5" s="8"/>
      <c r="Y5" s="7"/>
      <c r="Z5" s="9"/>
      <c r="AA5" s="2"/>
      <c r="AB5" s="93"/>
    </row>
    <row r="6" spans="1:28" ht="9" customHeight="1" thickBot="1">
      <c r="A6" s="6"/>
      <c r="B6" s="7"/>
      <c r="C6" s="7"/>
      <c r="D6" s="7"/>
      <c r="E6" s="7"/>
      <c r="F6" s="7"/>
      <c r="G6" s="7"/>
      <c r="H6" s="7"/>
      <c r="I6" s="7"/>
      <c r="J6" s="7"/>
      <c r="K6" s="7"/>
      <c r="L6" s="7"/>
      <c r="M6" s="7"/>
      <c r="N6" s="7"/>
      <c r="O6" s="7"/>
      <c r="P6" s="7"/>
      <c r="Q6" s="7"/>
      <c r="R6" s="7"/>
      <c r="S6" s="7"/>
      <c r="T6" s="7"/>
      <c r="U6" s="7"/>
      <c r="V6" s="7"/>
      <c r="W6" s="7"/>
      <c r="X6" s="8"/>
      <c r="Y6" s="7"/>
      <c r="Z6" s="7"/>
      <c r="AA6" s="4"/>
      <c r="AB6" s="94"/>
    </row>
    <row r="7" spans="1:30" ht="15" customHeight="1">
      <c r="A7" s="360" t="s">
        <v>0</v>
      </c>
      <c r="B7" s="361"/>
      <c r="C7" s="400" t="s">
        <v>98</v>
      </c>
      <c r="D7" s="401"/>
      <c r="E7" s="401"/>
      <c r="F7" s="401"/>
      <c r="G7" s="401"/>
      <c r="H7" s="401"/>
      <c r="I7" s="401"/>
      <c r="J7" s="401"/>
      <c r="K7" s="402"/>
      <c r="L7" s="97"/>
      <c r="M7" s="87"/>
      <c r="N7" s="87"/>
      <c r="O7" s="87"/>
      <c r="P7" s="87"/>
      <c r="Q7" s="88"/>
      <c r="R7" s="309" t="s">
        <v>68</v>
      </c>
      <c r="S7" s="310"/>
      <c r="T7" s="311"/>
      <c r="U7" s="380">
        <v>44564</v>
      </c>
      <c r="V7" s="381"/>
      <c r="W7" s="309" t="s">
        <v>64</v>
      </c>
      <c r="X7" s="311"/>
      <c r="Y7" s="321" t="s">
        <v>67</v>
      </c>
      <c r="Z7" s="322"/>
      <c r="AA7" s="374"/>
      <c r="AB7" s="375"/>
      <c r="AD7" s="146"/>
    </row>
    <row r="8" spans="1:28" ht="15" customHeight="1">
      <c r="A8" s="396"/>
      <c r="B8" s="397"/>
      <c r="C8" s="403"/>
      <c r="D8" s="404"/>
      <c r="E8" s="404"/>
      <c r="F8" s="404"/>
      <c r="G8" s="404"/>
      <c r="H8" s="404"/>
      <c r="I8" s="404"/>
      <c r="J8" s="404"/>
      <c r="K8" s="405"/>
      <c r="L8" s="97"/>
      <c r="M8" s="87"/>
      <c r="N8" s="87"/>
      <c r="O8" s="87"/>
      <c r="P8" s="87"/>
      <c r="Q8" s="88"/>
      <c r="R8" s="312"/>
      <c r="S8" s="313"/>
      <c r="T8" s="314"/>
      <c r="U8" s="382"/>
      <c r="V8" s="383"/>
      <c r="W8" s="312"/>
      <c r="X8" s="314"/>
      <c r="Y8" s="376" t="s">
        <v>65</v>
      </c>
      <c r="Z8" s="377"/>
      <c r="AA8" s="337" t="s">
        <v>86</v>
      </c>
      <c r="AB8" s="338"/>
    </row>
    <row r="9" spans="1:28" ht="15" customHeight="1" thickBot="1">
      <c r="A9" s="398"/>
      <c r="B9" s="399"/>
      <c r="C9" s="406"/>
      <c r="D9" s="407"/>
      <c r="E9" s="407"/>
      <c r="F9" s="407"/>
      <c r="G9" s="407"/>
      <c r="H9" s="407"/>
      <c r="I9" s="407"/>
      <c r="J9" s="407"/>
      <c r="K9" s="408"/>
      <c r="L9" s="97"/>
      <c r="M9" s="87"/>
      <c r="N9" s="87"/>
      <c r="O9" s="87"/>
      <c r="P9" s="87"/>
      <c r="Q9" s="88"/>
      <c r="R9" s="315"/>
      <c r="S9" s="316"/>
      <c r="T9" s="317"/>
      <c r="U9" s="384"/>
      <c r="V9" s="385"/>
      <c r="W9" s="315"/>
      <c r="X9" s="317"/>
      <c r="Y9" s="389" t="s">
        <v>66</v>
      </c>
      <c r="Z9" s="390"/>
      <c r="AA9" s="339" t="s">
        <v>86</v>
      </c>
      <c r="AB9" s="340"/>
    </row>
    <row r="10" spans="1:28" ht="9" customHeight="1" thickBot="1">
      <c r="A10" s="89"/>
      <c r="B10" s="98"/>
      <c r="C10" s="13"/>
      <c r="D10" s="13"/>
      <c r="E10" s="13"/>
      <c r="F10" s="13"/>
      <c r="G10" s="13"/>
      <c r="H10" s="13"/>
      <c r="I10" s="13"/>
      <c r="J10" s="13"/>
      <c r="K10" s="13"/>
      <c r="L10" s="13"/>
      <c r="M10" s="123"/>
      <c r="N10" s="123"/>
      <c r="O10" s="123"/>
      <c r="P10" s="123"/>
      <c r="Q10" s="123"/>
      <c r="R10" s="105"/>
      <c r="S10" s="105"/>
      <c r="T10" s="105"/>
      <c r="U10" s="105"/>
      <c r="V10" s="105"/>
      <c r="W10" s="102"/>
      <c r="X10" s="102"/>
      <c r="Y10" s="102"/>
      <c r="Z10" s="102"/>
      <c r="AA10" s="102"/>
      <c r="AB10" s="103"/>
    </row>
    <row r="11" spans="1:30" ht="39" customHeight="1" thickBot="1">
      <c r="A11" s="394" t="s">
        <v>74</v>
      </c>
      <c r="B11" s="395"/>
      <c r="C11" s="362" t="s">
        <v>84</v>
      </c>
      <c r="D11" s="363"/>
      <c r="E11" s="363"/>
      <c r="F11" s="363"/>
      <c r="G11" s="363"/>
      <c r="H11" s="363"/>
      <c r="I11" s="363"/>
      <c r="J11" s="363"/>
      <c r="K11" s="364"/>
      <c r="L11" s="66"/>
      <c r="M11" s="323" t="s">
        <v>70</v>
      </c>
      <c r="N11" s="324"/>
      <c r="O11" s="324"/>
      <c r="P11" s="324"/>
      <c r="Q11" s="325"/>
      <c r="R11" s="365" t="s">
        <v>100</v>
      </c>
      <c r="S11" s="366"/>
      <c r="T11" s="366"/>
      <c r="U11" s="366"/>
      <c r="V11" s="367"/>
      <c r="W11" s="323" t="s">
        <v>69</v>
      </c>
      <c r="X11" s="325"/>
      <c r="Y11" s="412" t="s">
        <v>85</v>
      </c>
      <c r="Z11" s="413"/>
      <c r="AA11" s="413"/>
      <c r="AB11" s="414"/>
      <c r="AD11" s="146"/>
    </row>
    <row r="12" spans="1:28" ht="9" customHeight="1" thickBot="1">
      <c r="A12" s="73"/>
      <c r="B12" s="104"/>
      <c r="C12" s="415"/>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5"/>
      <c r="AB12" s="95"/>
    </row>
    <row r="13" spans="1:30" s="1" customFormat="1" ht="37.5" customHeight="1" thickBot="1">
      <c r="A13" s="360" t="s">
        <v>76</v>
      </c>
      <c r="B13" s="361"/>
      <c r="C13" s="386" t="s">
        <v>88</v>
      </c>
      <c r="D13" s="387"/>
      <c r="E13" s="387"/>
      <c r="F13" s="387"/>
      <c r="G13" s="387"/>
      <c r="H13" s="387"/>
      <c r="I13" s="387"/>
      <c r="J13" s="387"/>
      <c r="K13" s="387"/>
      <c r="L13" s="387"/>
      <c r="M13" s="387"/>
      <c r="N13" s="387"/>
      <c r="O13" s="387"/>
      <c r="P13" s="387"/>
      <c r="Q13" s="388"/>
      <c r="R13" s="7"/>
      <c r="S13" s="320" t="s">
        <v>18</v>
      </c>
      <c r="T13" s="320"/>
      <c r="U13" s="125">
        <v>0.25</v>
      </c>
      <c r="V13" s="343" t="s">
        <v>19</v>
      </c>
      <c r="W13" s="320"/>
      <c r="X13" s="320"/>
      <c r="Y13" s="320"/>
      <c r="Z13" s="7"/>
      <c r="AA13" s="378">
        <v>0.05</v>
      </c>
      <c r="AB13" s="379"/>
      <c r="AD13" s="148"/>
    </row>
    <row r="14" spans="1:28" ht="16.5" customHeight="1" thickBot="1">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96"/>
    </row>
    <row r="15" spans="1:28" ht="24" customHeight="1" thickBot="1">
      <c r="A15" s="353" t="s">
        <v>1</v>
      </c>
      <c r="B15" s="354"/>
      <c r="C15" s="109" t="s">
        <v>56</v>
      </c>
      <c r="D15" s="318" t="s">
        <v>23</v>
      </c>
      <c r="E15" s="319"/>
      <c r="F15" s="318" t="s">
        <v>24</v>
      </c>
      <c r="G15" s="319"/>
      <c r="H15" s="318" t="s">
        <v>25</v>
      </c>
      <c r="I15" s="417"/>
      <c r="J15" s="108"/>
      <c r="K15" s="65"/>
      <c r="L15" s="108"/>
      <c r="M15" s="4"/>
      <c r="N15" s="4"/>
      <c r="O15" s="4"/>
      <c r="P15" s="4"/>
      <c r="Q15" s="368" t="s">
        <v>2</v>
      </c>
      <c r="R15" s="369"/>
      <c r="S15" s="369"/>
      <c r="T15" s="369"/>
      <c r="U15" s="369"/>
      <c r="V15" s="369"/>
      <c r="W15" s="369"/>
      <c r="X15" s="369"/>
      <c r="Y15" s="369"/>
      <c r="Z15" s="369"/>
      <c r="AA15" s="369"/>
      <c r="AB15" s="370"/>
    </row>
    <row r="16" spans="1:30" ht="35.25" customHeight="1" thickBot="1">
      <c r="A16" s="355"/>
      <c r="B16" s="356"/>
      <c r="C16" s="99"/>
      <c r="D16" s="289"/>
      <c r="E16" s="290"/>
      <c r="F16" s="289"/>
      <c r="G16" s="290"/>
      <c r="H16" s="289" t="s">
        <v>196</v>
      </c>
      <c r="I16" s="331"/>
      <c r="J16" s="108"/>
      <c r="K16" s="108"/>
      <c r="L16" s="108"/>
      <c r="M16" s="4"/>
      <c r="N16" s="4"/>
      <c r="O16" s="4"/>
      <c r="P16" s="4"/>
      <c r="Q16" s="341" t="s">
        <v>3</v>
      </c>
      <c r="R16" s="304"/>
      <c r="S16" s="304"/>
      <c r="T16" s="304"/>
      <c r="U16" s="304"/>
      <c r="V16" s="342"/>
      <c r="W16" s="303" t="s">
        <v>4</v>
      </c>
      <c r="X16" s="304"/>
      <c r="Y16" s="304"/>
      <c r="Z16" s="304"/>
      <c r="AA16" s="304"/>
      <c r="AB16" s="305"/>
      <c r="AD16" s="187"/>
    </row>
    <row r="17" spans="1:30" ht="27" customHeight="1">
      <c r="A17" s="3"/>
      <c r="B17" s="4"/>
      <c r="C17" s="4"/>
      <c r="D17" s="12"/>
      <c r="E17" s="12"/>
      <c r="F17" s="12"/>
      <c r="G17" s="12"/>
      <c r="H17" s="12"/>
      <c r="I17" s="12"/>
      <c r="J17" s="12"/>
      <c r="K17" s="12"/>
      <c r="L17" s="12"/>
      <c r="M17" s="4"/>
      <c r="N17" s="4"/>
      <c r="O17" s="4"/>
      <c r="P17" s="4"/>
      <c r="Q17" s="332" t="s">
        <v>5</v>
      </c>
      <c r="R17" s="327"/>
      <c r="S17" s="328"/>
      <c r="T17" s="326" t="s">
        <v>6</v>
      </c>
      <c r="U17" s="327"/>
      <c r="V17" s="328"/>
      <c r="W17" s="326" t="s">
        <v>5</v>
      </c>
      <c r="X17" s="327"/>
      <c r="Y17" s="328"/>
      <c r="Z17" s="326" t="s">
        <v>6</v>
      </c>
      <c r="AA17" s="327"/>
      <c r="AB17" s="329"/>
      <c r="AC17" s="17"/>
      <c r="AD17" s="17"/>
    </row>
    <row r="18" spans="1:30" ht="18" customHeight="1" thickBot="1">
      <c r="A18" s="6"/>
      <c r="B18" s="7"/>
      <c r="C18" s="12"/>
      <c r="D18" s="12"/>
      <c r="E18" s="12"/>
      <c r="F18" s="12"/>
      <c r="G18" s="72"/>
      <c r="H18" s="72"/>
      <c r="I18" s="72"/>
      <c r="J18" s="72"/>
      <c r="K18" s="72"/>
      <c r="L18" s="72"/>
      <c r="M18" s="12"/>
      <c r="N18" s="12"/>
      <c r="O18" s="12"/>
      <c r="P18" s="12"/>
      <c r="Q18" s="300">
        <v>13310833</v>
      </c>
      <c r="R18" s="301"/>
      <c r="S18" s="302"/>
      <c r="T18" s="333">
        <v>13310833</v>
      </c>
      <c r="U18" s="301"/>
      <c r="V18" s="302"/>
      <c r="W18" s="333">
        <v>320262354</v>
      </c>
      <c r="X18" s="301"/>
      <c r="Y18" s="302"/>
      <c r="Z18" s="333">
        <v>292853929</v>
      </c>
      <c r="AA18" s="301"/>
      <c r="AB18" s="465"/>
      <c r="AC18" s="227"/>
      <c r="AD18" s="209"/>
    </row>
    <row r="19" spans="1:28" ht="7.5" customHeight="1" thickBot="1">
      <c r="A19" s="6"/>
      <c r="B19" s="7"/>
      <c r="C19" s="12"/>
      <c r="D19" s="12"/>
      <c r="E19" s="12"/>
      <c r="F19" s="12"/>
      <c r="G19" s="12"/>
      <c r="H19" s="12"/>
      <c r="I19" s="12"/>
      <c r="J19" s="12"/>
      <c r="K19" s="12"/>
      <c r="L19" s="12"/>
      <c r="M19" s="12"/>
      <c r="N19" s="12"/>
      <c r="O19" s="12"/>
      <c r="P19" s="12"/>
      <c r="Q19" s="12"/>
      <c r="R19" s="12"/>
      <c r="S19" s="12"/>
      <c r="T19" s="12"/>
      <c r="U19" s="12"/>
      <c r="V19" s="12"/>
      <c r="W19" s="12"/>
      <c r="X19" s="12"/>
      <c r="Y19" s="12"/>
      <c r="Z19" s="12"/>
      <c r="AA19" s="4"/>
      <c r="AB19" s="94"/>
    </row>
    <row r="20" spans="1:28" ht="17.25" customHeight="1">
      <c r="A20" s="241" t="s">
        <v>73</v>
      </c>
      <c r="B20" s="242"/>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4"/>
    </row>
    <row r="21" spans="1:28" ht="15" customHeight="1">
      <c r="A21" s="277" t="s">
        <v>7</v>
      </c>
      <c r="B21" s="291" t="s">
        <v>8</v>
      </c>
      <c r="C21" s="292"/>
      <c r="D21" s="262" t="s">
        <v>9</v>
      </c>
      <c r="E21" s="263"/>
      <c r="F21" s="263"/>
      <c r="G21" s="263"/>
      <c r="H21" s="263"/>
      <c r="I21" s="263"/>
      <c r="J21" s="263"/>
      <c r="K21" s="263"/>
      <c r="L21" s="263"/>
      <c r="M21" s="263"/>
      <c r="N21" s="263"/>
      <c r="O21" s="283"/>
      <c r="P21" s="265" t="s">
        <v>10</v>
      </c>
      <c r="Q21" s="265" t="s">
        <v>81</v>
      </c>
      <c r="R21" s="265"/>
      <c r="S21" s="265"/>
      <c r="T21" s="265"/>
      <c r="U21" s="265"/>
      <c r="V21" s="265"/>
      <c r="W21" s="265"/>
      <c r="X21" s="265"/>
      <c r="Y21" s="265"/>
      <c r="Z21" s="265"/>
      <c r="AA21" s="265"/>
      <c r="AB21" s="330"/>
    </row>
    <row r="22" spans="1:28" ht="15" customHeight="1">
      <c r="A22" s="278"/>
      <c r="B22" s="245"/>
      <c r="C22" s="293"/>
      <c r="D22" s="262" t="s">
        <v>56</v>
      </c>
      <c r="E22" s="263"/>
      <c r="F22" s="283"/>
      <c r="G22" s="262" t="s">
        <v>23</v>
      </c>
      <c r="H22" s="263"/>
      <c r="I22" s="283"/>
      <c r="J22" s="262" t="s">
        <v>24</v>
      </c>
      <c r="K22" s="263"/>
      <c r="L22" s="283"/>
      <c r="M22" s="262" t="s">
        <v>25</v>
      </c>
      <c r="N22" s="263"/>
      <c r="O22" s="283"/>
      <c r="P22" s="283"/>
      <c r="Q22" s="265"/>
      <c r="R22" s="265"/>
      <c r="S22" s="265"/>
      <c r="T22" s="265"/>
      <c r="U22" s="265"/>
      <c r="V22" s="265"/>
      <c r="W22" s="265"/>
      <c r="X22" s="265"/>
      <c r="Y22" s="265"/>
      <c r="Z22" s="265"/>
      <c r="AA22" s="265"/>
      <c r="AB22" s="330"/>
    </row>
    <row r="23" spans="1:28" ht="15">
      <c r="A23" s="454" t="s">
        <v>87</v>
      </c>
      <c r="B23" s="455" t="s">
        <v>99</v>
      </c>
      <c r="C23" s="456"/>
      <c r="D23" s="266"/>
      <c r="E23" s="267"/>
      <c r="F23" s="268"/>
      <c r="G23" s="266"/>
      <c r="H23" s="267"/>
      <c r="I23" s="268"/>
      <c r="J23" s="459"/>
      <c r="K23" s="460"/>
      <c r="L23" s="461"/>
      <c r="M23" s="266"/>
      <c r="N23" s="267"/>
      <c r="O23" s="268"/>
      <c r="P23" s="298"/>
      <c r="Q23" s="287" t="s">
        <v>176</v>
      </c>
      <c r="R23" s="287"/>
      <c r="S23" s="287"/>
      <c r="T23" s="287"/>
      <c r="U23" s="287"/>
      <c r="V23" s="287"/>
      <c r="W23" s="287"/>
      <c r="X23" s="287"/>
      <c r="Y23" s="287"/>
      <c r="Z23" s="287"/>
      <c r="AA23" s="287"/>
      <c r="AB23" s="288"/>
    </row>
    <row r="24" spans="1:28" ht="15">
      <c r="A24" s="454"/>
      <c r="B24" s="457"/>
      <c r="C24" s="458"/>
      <c r="D24" s="269"/>
      <c r="E24" s="270"/>
      <c r="F24" s="271"/>
      <c r="G24" s="269"/>
      <c r="H24" s="270"/>
      <c r="I24" s="271"/>
      <c r="J24" s="462"/>
      <c r="K24" s="463"/>
      <c r="L24" s="464"/>
      <c r="M24" s="269"/>
      <c r="N24" s="270"/>
      <c r="O24" s="271"/>
      <c r="P24" s="299"/>
      <c r="Q24" s="287"/>
      <c r="R24" s="287"/>
      <c r="S24" s="287"/>
      <c r="T24" s="287"/>
      <c r="U24" s="287"/>
      <c r="V24" s="287"/>
      <c r="W24" s="287"/>
      <c r="X24" s="287"/>
      <c r="Y24" s="287"/>
      <c r="Z24" s="287"/>
      <c r="AA24" s="287"/>
      <c r="AB24" s="288"/>
    </row>
    <row r="25" spans="1:28" ht="15">
      <c r="A25" s="454"/>
      <c r="B25" s="457"/>
      <c r="C25" s="458"/>
      <c r="D25" s="269"/>
      <c r="E25" s="270"/>
      <c r="F25" s="271"/>
      <c r="G25" s="269"/>
      <c r="H25" s="270"/>
      <c r="I25" s="271"/>
      <c r="J25" s="462"/>
      <c r="K25" s="463"/>
      <c r="L25" s="464"/>
      <c r="M25" s="269"/>
      <c r="N25" s="270"/>
      <c r="O25" s="271"/>
      <c r="P25" s="299"/>
      <c r="Q25" s="287"/>
      <c r="R25" s="287"/>
      <c r="S25" s="287"/>
      <c r="T25" s="287"/>
      <c r="U25" s="287"/>
      <c r="V25" s="287"/>
      <c r="W25" s="287"/>
      <c r="X25" s="287"/>
      <c r="Y25" s="287"/>
      <c r="Z25" s="287"/>
      <c r="AA25" s="287"/>
      <c r="AB25" s="288"/>
    </row>
    <row r="26" spans="1:28" ht="30.75" customHeight="1" thickBot="1">
      <c r="A26" s="275"/>
      <c r="B26" s="457"/>
      <c r="C26" s="458"/>
      <c r="D26" s="269"/>
      <c r="E26" s="270"/>
      <c r="F26" s="271"/>
      <c r="G26" s="269"/>
      <c r="H26" s="270"/>
      <c r="I26" s="271"/>
      <c r="J26" s="462"/>
      <c r="K26" s="463"/>
      <c r="L26" s="464"/>
      <c r="M26" s="269"/>
      <c r="N26" s="270"/>
      <c r="O26" s="271"/>
      <c r="P26" s="299"/>
      <c r="Q26" s="452"/>
      <c r="R26" s="452"/>
      <c r="S26" s="452"/>
      <c r="T26" s="452"/>
      <c r="U26" s="452"/>
      <c r="V26" s="452"/>
      <c r="W26" s="452"/>
      <c r="X26" s="452"/>
      <c r="Y26" s="452"/>
      <c r="Z26" s="452"/>
      <c r="AA26" s="452"/>
      <c r="AB26" s="453"/>
    </row>
    <row r="27" spans="1:28" ht="15" customHeight="1">
      <c r="A27" s="280"/>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2"/>
    </row>
    <row r="28" spans="1:40" ht="15" customHeight="1">
      <c r="A28" s="277" t="s">
        <v>7</v>
      </c>
      <c r="B28" s="265" t="s">
        <v>58</v>
      </c>
      <c r="C28" s="265" t="s">
        <v>8</v>
      </c>
      <c r="D28" s="265" t="s">
        <v>55</v>
      </c>
      <c r="E28" s="265"/>
      <c r="F28" s="265"/>
      <c r="G28" s="265"/>
      <c r="H28" s="265"/>
      <c r="I28" s="265"/>
      <c r="J28" s="265"/>
      <c r="K28" s="265"/>
      <c r="L28" s="265"/>
      <c r="M28" s="265"/>
      <c r="N28" s="265"/>
      <c r="O28" s="265"/>
      <c r="P28" s="265"/>
      <c r="Q28" s="265" t="s">
        <v>82</v>
      </c>
      <c r="R28" s="265"/>
      <c r="S28" s="265"/>
      <c r="T28" s="265"/>
      <c r="U28" s="265"/>
      <c r="V28" s="265"/>
      <c r="W28" s="265"/>
      <c r="X28" s="265"/>
      <c r="Y28" s="265"/>
      <c r="Z28" s="265"/>
      <c r="AA28" s="265"/>
      <c r="AB28" s="265"/>
      <c r="AE28" s="83"/>
      <c r="AF28" s="83"/>
      <c r="AG28" s="83"/>
      <c r="AH28" s="83"/>
      <c r="AI28" s="83"/>
      <c r="AJ28" s="83"/>
      <c r="AK28" s="83"/>
      <c r="AL28" s="83"/>
      <c r="AM28" s="83"/>
      <c r="AN28" s="82"/>
    </row>
    <row r="29" spans="1:40" ht="27" customHeight="1">
      <c r="A29" s="277"/>
      <c r="B29" s="265"/>
      <c r="C29" s="425"/>
      <c r="D29" s="107" t="s">
        <v>43</v>
      </c>
      <c r="E29" s="107" t="s">
        <v>44</v>
      </c>
      <c r="F29" s="107" t="s">
        <v>45</v>
      </c>
      <c r="G29" s="107" t="s">
        <v>46</v>
      </c>
      <c r="H29" s="107" t="s">
        <v>47</v>
      </c>
      <c r="I29" s="107" t="s">
        <v>48</v>
      </c>
      <c r="J29" s="107" t="s">
        <v>49</v>
      </c>
      <c r="K29" s="107" t="s">
        <v>50</v>
      </c>
      <c r="L29" s="107" t="s">
        <v>51</v>
      </c>
      <c r="M29" s="107" t="s">
        <v>52</v>
      </c>
      <c r="N29" s="107" t="s">
        <v>53</v>
      </c>
      <c r="O29" s="107" t="s">
        <v>54</v>
      </c>
      <c r="P29" s="107" t="s">
        <v>10</v>
      </c>
      <c r="Q29" s="245" t="s">
        <v>77</v>
      </c>
      <c r="R29" s="246"/>
      <c r="S29" s="246"/>
      <c r="T29" s="293"/>
      <c r="U29" s="245" t="s">
        <v>78</v>
      </c>
      <c r="V29" s="246"/>
      <c r="W29" s="246"/>
      <c r="X29" s="293"/>
      <c r="Y29" s="245" t="s">
        <v>79</v>
      </c>
      <c r="Z29" s="246"/>
      <c r="AA29" s="246"/>
      <c r="AB29" s="247"/>
      <c r="AE29" s="83"/>
      <c r="AF29" s="83"/>
      <c r="AG29" s="83"/>
      <c r="AH29" s="83"/>
      <c r="AI29" s="83"/>
      <c r="AJ29" s="83"/>
      <c r="AK29" s="83"/>
      <c r="AL29" s="83"/>
      <c r="AM29" s="83"/>
      <c r="AN29" s="82"/>
    </row>
    <row r="30" spans="1:40" ht="373.5" customHeight="1" thickBot="1">
      <c r="A30" s="110" t="s">
        <v>87</v>
      </c>
      <c r="B30" s="80">
        <v>0.05</v>
      </c>
      <c r="C30" s="124">
        <v>0.25</v>
      </c>
      <c r="D30" s="81"/>
      <c r="E30" s="199">
        <f>AVERAGE(E35,E38)*C30</f>
        <v>0.0125</v>
      </c>
      <c r="F30" s="199">
        <f>AVERAGE(F35,F38)*C30</f>
        <v>0.018750000000000003</v>
      </c>
      <c r="G30" s="199">
        <f>AVERAGE(G35,G38)*C30</f>
        <v>0.025</v>
      </c>
      <c r="H30" s="199">
        <f>AVERAGE(H35,H38)*C30</f>
        <v>0.015000000000000001</v>
      </c>
      <c r="I30" s="199">
        <f>AVERAGE(I35,I38)*C30</f>
        <v>0.018750000000000003</v>
      </c>
      <c r="J30" s="199">
        <f>AVERAGE(J35,J38)*C30</f>
        <v>0.0225</v>
      </c>
      <c r="K30" s="199">
        <f>AVERAGE(K35,K38)*C30</f>
        <v>0.025</v>
      </c>
      <c r="L30" s="199">
        <f>AVERAGE(L35,L38)*C30</f>
        <v>0.025</v>
      </c>
      <c r="M30" s="199">
        <f>AVERAGE(M35,M38)*C30</f>
        <v>0.04375</v>
      </c>
      <c r="N30" s="199">
        <f>AVERAGE(N35,N38)*C30</f>
        <v>0.0025</v>
      </c>
      <c r="O30" s="199">
        <f>AVERAGE(O35,O38)*C30</f>
        <v>0.04125</v>
      </c>
      <c r="P30" s="169">
        <f>SUM(E30:O30)</f>
        <v>0.25</v>
      </c>
      <c r="Q30" s="422" t="s">
        <v>216</v>
      </c>
      <c r="R30" s="423"/>
      <c r="S30" s="423"/>
      <c r="T30" s="424"/>
      <c r="U30" s="284" t="s">
        <v>193</v>
      </c>
      <c r="V30" s="285"/>
      <c r="W30" s="285"/>
      <c r="X30" s="286"/>
      <c r="Y30" s="449" t="s">
        <v>168</v>
      </c>
      <c r="Z30" s="450"/>
      <c r="AA30" s="450"/>
      <c r="AB30" s="451"/>
      <c r="AC30" s="237"/>
      <c r="AD30" s="229" t="s">
        <v>192</v>
      </c>
      <c r="AE30" s="184"/>
      <c r="AF30" s="83"/>
      <c r="AG30" s="83"/>
      <c r="AH30" s="83"/>
      <c r="AI30" s="83"/>
      <c r="AJ30" s="83"/>
      <c r="AK30" s="83"/>
      <c r="AL30" s="83"/>
      <c r="AM30" s="83"/>
      <c r="AN30" s="82"/>
    </row>
    <row r="31" spans="1:40" ht="15" customHeight="1">
      <c r="A31" s="420"/>
      <c r="B31" s="293"/>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421"/>
      <c r="AD31" s="15"/>
      <c r="AE31" s="83"/>
      <c r="AF31" s="83"/>
      <c r="AG31" s="83"/>
      <c r="AH31" s="83"/>
      <c r="AI31" s="83"/>
      <c r="AJ31" s="83"/>
      <c r="AK31" s="83"/>
      <c r="AL31" s="83"/>
      <c r="AM31" s="83"/>
      <c r="AN31" s="82"/>
    </row>
    <row r="32" spans="1:40" ht="15" customHeight="1">
      <c r="A32" s="277" t="s">
        <v>13</v>
      </c>
      <c r="B32" s="251" t="s">
        <v>57</v>
      </c>
      <c r="C32" s="265" t="s">
        <v>14</v>
      </c>
      <c r="D32" s="265"/>
      <c r="E32" s="265"/>
      <c r="F32" s="265"/>
      <c r="G32" s="265"/>
      <c r="H32" s="265"/>
      <c r="I32" s="265"/>
      <c r="J32" s="265"/>
      <c r="K32" s="265"/>
      <c r="L32" s="265"/>
      <c r="M32" s="265"/>
      <c r="N32" s="265"/>
      <c r="O32" s="265"/>
      <c r="P32" s="265"/>
      <c r="Q32" s="262" t="s">
        <v>75</v>
      </c>
      <c r="R32" s="263"/>
      <c r="S32" s="263"/>
      <c r="T32" s="263"/>
      <c r="U32" s="263"/>
      <c r="V32" s="263"/>
      <c r="W32" s="263"/>
      <c r="X32" s="263"/>
      <c r="Y32" s="263"/>
      <c r="Z32" s="263"/>
      <c r="AA32" s="263"/>
      <c r="AB32" s="264"/>
      <c r="AE32" s="83"/>
      <c r="AF32" s="83"/>
      <c r="AG32" s="83"/>
      <c r="AH32" s="83"/>
      <c r="AI32" s="83"/>
      <c r="AJ32" s="83"/>
      <c r="AK32" s="83"/>
      <c r="AL32" s="83"/>
      <c r="AM32" s="83"/>
      <c r="AN32" s="82"/>
    </row>
    <row r="33" spans="1:40" ht="28.5" customHeight="1">
      <c r="A33" s="277"/>
      <c r="B33" s="252"/>
      <c r="C33" s="107" t="s">
        <v>15</v>
      </c>
      <c r="D33" s="159" t="s">
        <v>43</v>
      </c>
      <c r="E33" s="159" t="s">
        <v>44</v>
      </c>
      <c r="F33" s="159" t="s">
        <v>45</v>
      </c>
      <c r="G33" s="159" t="s">
        <v>46</v>
      </c>
      <c r="H33" s="159" t="s">
        <v>47</v>
      </c>
      <c r="I33" s="159" t="s">
        <v>48</v>
      </c>
      <c r="J33" s="159" t="s">
        <v>49</v>
      </c>
      <c r="K33" s="159" t="s">
        <v>50</v>
      </c>
      <c r="L33" s="159" t="s">
        <v>51</v>
      </c>
      <c r="M33" s="159" t="s">
        <v>52</v>
      </c>
      <c r="N33" s="159" t="s">
        <v>53</v>
      </c>
      <c r="O33" s="159" t="s">
        <v>54</v>
      </c>
      <c r="P33" s="107" t="s">
        <v>59</v>
      </c>
      <c r="Q33" s="262" t="s">
        <v>80</v>
      </c>
      <c r="R33" s="263"/>
      <c r="S33" s="263"/>
      <c r="T33" s="263"/>
      <c r="U33" s="263"/>
      <c r="V33" s="263"/>
      <c r="W33" s="263"/>
      <c r="X33" s="263"/>
      <c r="Y33" s="263"/>
      <c r="Z33" s="263"/>
      <c r="AA33" s="263"/>
      <c r="AB33" s="264"/>
      <c r="AD33" s="147"/>
      <c r="AE33" s="84"/>
      <c r="AF33" s="84"/>
      <c r="AG33" s="84"/>
      <c r="AH33" s="84"/>
      <c r="AI33" s="84"/>
      <c r="AJ33" s="84"/>
      <c r="AK33" s="84"/>
      <c r="AL33" s="84"/>
      <c r="AM33" s="84"/>
      <c r="AN33" s="82"/>
    </row>
    <row r="34" spans="1:40" ht="222" customHeight="1">
      <c r="A34" s="435" t="s">
        <v>159</v>
      </c>
      <c r="B34" s="274">
        <v>2</v>
      </c>
      <c r="C34" s="74" t="s">
        <v>11</v>
      </c>
      <c r="D34" s="75">
        <v>0</v>
      </c>
      <c r="E34" s="75">
        <v>0.05</v>
      </c>
      <c r="F34" s="75">
        <v>0.05</v>
      </c>
      <c r="G34" s="75">
        <v>0.1</v>
      </c>
      <c r="H34" s="75">
        <v>0.1</v>
      </c>
      <c r="I34" s="75">
        <v>0.1</v>
      </c>
      <c r="J34" s="75">
        <v>0.1</v>
      </c>
      <c r="K34" s="75">
        <v>0.1</v>
      </c>
      <c r="L34" s="75">
        <v>0.1</v>
      </c>
      <c r="M34" s="75">
        <v>0.1</v>
      </c>
      <c r="N34" s="75">
        <v>0.1</v>
      </c>
      <c r="O34" s="75">
        <v>0.1</v>
      </c>
      <c r="P34" s="76">
        <f>SUM(D34:O34)</f>
        <v>0.9999999999999999</v>
      </c>
      <c r="Q34" s="437" t="s">
        <v>199</v>
      </c>
      <c r="R34" s="438"/>
      <c r="S34" s="438"/>
      <c r="T34" s="438"/>
      <c r="U34" s="438"/>
      <c r="V34" s="438"/>
      <c r="W34" s="438"/>
      <c r="X34" s="438"/>
      <c r="Y34" s="438"/>
      <c r="Z34" s="438"/>
      <c r="AA34" s="438"/>
      <c r="AB34" s="439"/>
      <c r="AC34" s="64"/>
      <c r="AD34" s="176"/>
      <c r="AE34" s="85"/>
      <c r="AF34" s="85"/>
      <c r="AG34" s="85"/>
      <c r="AH34" s="85"/>
      <c r="AI34" s="85"/>
      <c r="AJ34" s="85"/>
      <c r="AK34" s="85"/>
      <c r="AL34" s="85"/>
      <c r="AM34" s="85"/>
      <c r="AN34" s="82"/>
    </row>
    <row r="35" spans="1:40" ht="182.25" customHeight="1">
      <c r="A35" s="436"/>
      <c r="B35" s="250"/>
      <c r="C35" s="69" t="s">
        <v>12</v>
      </c>
      <c r="D35" s="14"/>
      <c r="E35" s="14">
        <v>0.05</v>
      </c>
      <c r="F35" s="14">
        <v>0.05</v>
      </c>
      <c r="G35" s="14">
        <v>0.1</v>
      </c>
      <c r="H35" s="14">
        <v>0.02</v>
      </c>
      <c r="I35" s="14">
        <v>0.05</v>
      </c>
      <c r="J35" s="14">
        <v>0.08</v>
      </c>
      <c r="K35" s="14">
        <v>0.1</v>
      </c>
      <c r="L35" s="14">
        <v>0.1</v>
      </c>
      <c r="M35" s="14">
        <v>0.25</v>
      </c>
      <c r="N35" s="14">
        <v>0.01</v>
      </c>
      <c r="O35" s="14">
        <v>0.19</v>
      </c>
      <c r="P35" s="16">
        <f>SUM(D35:O35)</f>
        <v>1</v>
      </c>
      <c r="Q35" s="440"/>
      <c r="R35" s="441"/>
      <c r="S35" s="441"/>
      <c r="T35" s="441"/>
      <c r="U35" s="441"/>
      <c r="V35" s="441"/>
      <c r="W35" s="441"/>
      <c r="X35" s="441"/>
      <c r="Y35" s="441"/>
      <c r="Z35" s="441"/>
      <c r="AA35" s="441"/>
      <c r="AB35" s="442"/>
      <c r="AC35" s="64"/>
      <c r="AE35" s="82"/>
      <c r="AF35" s="82"/>
      <c r="AG35" s="82"/>
      <c r="AH35" s="82"/>
      <c r="AI35" s="82"/>
      <c r="AJ35" s="82"/>
      <c r="AK35" s="82"/>
      <c r="AL35" s="82"/>
      <c r="AM35" s="82"/>
      <c r="AN35" s="82"/>
    </row>
    <row r="36" spans="1:40" ht="36.75" customHeight="1">
      <c r="A36" s="446" t="s">
        <v>160</v>
      </c>
      <c r="B36" s="447"/>
      <c r="C36" s="69"/>
      <c r="D36" s="71"/>
      <c r="E36" s="79"/>
      <c r="F36" s="71"/>
      <c r="G36" s="71"/>
      <c r="H36" s="71"/>
      <c r="I36" s="71"/>
      <c r="J36" s="71"/>
      <c r="K36" s="71"/>
      <c r="L36" s="71"/>
      <c r="M36" s="71"/>
      <c r="N36" s="71"/>
      <c r="O36" s="235">
        <v>1</v>
      </c>
      <c r="P36" s="71"/>
      <c r="Q36" s="443"/>
      <c r="R36" s="444"/>
      <c r="S36" s="444"/>
      <c r="T36" s="444"/>
      <c r="U36" s="444"/>
      <c r="V36" s="444"/>
      <c r="W36" s="444"/>
      <c r="X36" s="444"/>
      <c r="Y36" s="444"/>
      <c r="Z36" s="444"/>
      <c r="AA36" s="444"/>
      <c r="AB36" s="445"/>
      <c r="AC36" s="210"/>
      <c r="AE36" s="82"/>
      <c r="AF36" s="82"/>
      <c r="AG36" s="82"/>
      <c r="AH36" s="82"/>
      <c r="AI36" s="82"/>
      <c r="AJ36" s="82"/>
      <c r="AK36" s="82"/>
      <c r="AL36" s="82"/>
      <c r="AM36" s="82"/>
      <c r="AN36" s="82"/>
    </row>
    <row r="37" spans="1:32" ht="173.25" customHeight="1">
      <c r="A37" s="435" t="s">
        <v>158</v>
      </c>
      <c r="B37" s="249">
        <v>3</v>
      </c>
      <c r="C37" s="68" t="s">
        <v>11</v>
      </c>
      <c r="D37" s="70">
        <v>0</v>
      </c>
      <c r="E37" s="70">
        <v>0.05</v>
      </c>
      <c r="F37" s="70">
        <v>0.1</v>
      </c>
      <c r="G37" s="70">
        <v>0.1</v>
      </c>
      <c r="H37" s="70">
        <v>0.1</v>
      </c>
      <c r="I37" s="70">
        <v>0.1</v>
      </c>
      <c r="J37" s="70">
        <v>0.1</v>
      </c>
      <c r="K37" s="70">
        <v>0.1</v>
      </c>
      <c r="L37" s="70">
        <v>0.1</v>
      </c>
      <c r="M37" s="70">
        <v>0.1</v>
      </c>
      <c r="N37" s="70">
        <v>0.1</v>
      </c>
      <c r="O37" s="70">
        <v>0.05</v>
      </c>
      <c r="P37" s="16">
        <f>SUM(D37:O37)</f>
        <v>0.9999999999999999</v>
      </c>
      <c r="Q37" s="253" t="s">
        <v>204</v>
      </c>
      <c r="R37" s="254"/>
      <c r="S37" s="254"/>
      <c r="T37" s="254"/>
      <c r="U37" s="254"/>
      <c r="V37" s="254"/>
      <c r="W37" s="254"/>
      <c r="X37" s="254"/>
      <c r="Y37" s="254"/>
      <c r="Z37" s="254"/>
      <c r="AA37" s="254"/>
      <c r="AB37" s="255"/>
      <c r="AC37" s="210"/>
      <c r="AD37" s="200"/>
      <c r="AE37" s="200"/>
      <c r="AF37" s="200"/>
    </row>
    <row r="38" spans="1:40" ht="116.25" customHeight="1">
      <c r="A38" s="436"/>
      <c r="B38" s="250"/>
      <c r="C38" s="69" t="s">
        <v>12</v>
      </c>
      <c r="D38" s="14"/>
      <c r="E38" s="14">
        <v>0.05</v>
      </c>
      <c r="F38" s="14">
        <v>0.1</v>
      </c>
      <c r="G38" s="78">
        <v>0.1</v>
      </c>
      <c r="H38" s="14">
        <v>0.1</v>
      </c>
      <c r="I38" s="14">
        <v>0.1</v>
      </c>
      <c r="J38" s="14">
        <v>0.1</v>
      </c>
      <c r="K38" s="14">
        <v>0.1</v>
      </c>
      <c r="L38" s="67">
        <v>0.1</v>
      </c>
      <c r="M38" s="67">
        <v>0.1</v>
      </c>
      <c r="N38" s="67">
        <v>0.01</v>
      </c>
      <c r="O38" s="67">
        <v>0.14</v>
      </c>
      <c r="P38" s="16">
        <f>SUM(D38:O38)</f>
        <v>0.9999999999999999</v>
      </c>
      <c r="Q38" s="256"/>
      <c r="R38" s="257"/>
      <c r="S38" s="257"/>
      <c r="T38" s="257"/>
      <c r="U38" s="257"/>
      <c r="V38" s="257"/>
      <c r="W38" s="257"/>
      <c r="X38" s="257"/>
      <c r="Y38" s="257"/>
      <c r="Z38" s="257"/>
      <c r="AA38" s="257"/>
      <c r="AB38" s="258"/>
      <c r="AC38" s="64"/>
      <c r="AD38" s="186"/>
      <c r="AE38" s="200"/>
      <c r="AF38" s="200"/>
      <c r="AN38" s="82"/>
    </row>
    <row r="39" spans="1:32" ht="59.25" customHeight="1">
      <c r="A39" s="448" t="s">
        <v>177</v>
      </c>
      <c r="B39" s="448"/>
      <c r="C39" s="69" t="s">
        <v>162</v>
      </c>
      <c r="D39" s="71"/>
      <c r="E39" s="71"/>
      <c r="F39" s="71"/>
      <c r="G39" s="71"/>
      <c r="H39" s="71"/>
      <c r="I39" s="71"/>
      <c r="J39" s="71"/>
      <c r="K39" s="71"/>
      <c r="L39" s="71"/>
      <c r="M39" s="71"/>
      <c r="N39" s="71"/>
      <c r="O39" s="235">
        <v>1</v>
      </c>
      <c r="P39" s="71"/>
      <c r="Q39" s="259"/>
      <c r="R39" s="260"/>
      <c r="S39" s="260"/>
      <c r="T39" s="260"/>
      <c r="U39" s="260"/>
      <c r="V39" s="260"/>
      <c r="W39" s="260"/>
      <c r="X39" s="260"/>
      <c r="Y39" s="260"/>
      <c r="Z39" s="260"/>
      <c r="AA39" s="260"/>
      <c r="AB39" s="261"/>
      <c r="AC39" s="206"/>
      <c r="AD39" s="200"/>
      <c r="AE39" s="200"/>
      <c r="AF39" s="200"/>
    </row>
    <row r="40" spans="1:2" ht="38.25" customHeight="1">
      <c r="A40" s="466" t="s">
        <v>178</v>
      </c>
      <c r="B40" s="467"/>
    </row>
    <row r="41" spans="11:15" ht="15">
      <c r="K41" s="149"/>
      <c r="L41" s="149"/>
      <c r="M41" s="149"/>
      <c r="N41" s="149"/>
      <c r="O41" s="149"/>
    </row>
    <row r="42" spans="10:29" ht="15">
      <c r="J42" s="77"/>
      <c r="K42" s="77"/>
      <c r="M42" s="77"/>
      <c r="AB42" s="18"/>
      <c r="AC42"/>
    </row>
    <row r="44" ht="15">
      <c r="N44" s="160"/>
    </row>
  </sheetData>
  <sheetProtection/>
  <mergeCells count="94">
    <mergeCell ref="A40:B40"/>
    <mergeCell ref="A7:B9"/>
    <mergeCell ref="A1:A4"/>
    <mergeCell ref="B1:Y1"/>
    <mergeCell ref="Z1:AB1"/>
    <mergeCell ref="B2:Y2"/>
    <mergeCell ref="Z2:AB2"/>
    <mergeCell ref="B3:Y4"/>
    <mergeCell ref="Z3:AB3"/>
    <mergeCell ref="Z4:AB4"/>
    <mergeCell ref="C7:K9"/>
    <mergeCell ref="R7:T9"/>
    <mergeCell ref="U7:V9"/>
    <mergeCell ref="W7:X9"/>
    <mergeCell ref="Y7:Z7"/>
    <mergeCell ref="AA7:AB7"/>
    <mergeCell ref="Y8:Z8"/>
    <mergeCell ref="AA8:AB8"/>
    <mergeCell ref="Y9:Z9"/>
    <mergeCell ref="AA9:AB9"/>
    <mergeCell ref="A11:B11"/>
    <mergeCell ref="C11:K11"/>
    <mergeCell ref="M11:Q11"/>
    <mergeCell ref="R11:V11"/>
    <mergeCell ref="W11:X11"/>
    <mergeCell ref="Y11:AB11"/>
    <mergeCell ref="C12:Z12"/>
    <mergeCell ref="A13:B13"/>
    <mergeCell ref="C13:Q13"/>
    <mergeCell ref="S13:T13"/>
    <mergeCell ref="V13:Y13"/>
    <mergeCell ref="AA13:AB13"/>
    <mergeCell ref="A15:B16"/>
    <mergeCell ref="D15:E15"/>
    <mergeCell ref="F15:G15"/>
    <mergeCell ref="H15:I15"/>
    <mergeCell ref="Q15:AB15"/>
    <mergeCell ref="D16:E16"/>
    <mergeCell ref="F16:G16"/>
    <mergeCell ref="H16:I16"/>
    <mergeCell ref="Q16:V16"/>
    <mergeCell ref="W16:AB16"/>
    <mergeCell ref="Q17:S17"/>
    <mergeCell ref="T17:V17"/>
    <mergeCell ref="W17:Y17"/>
    <mergeCell ref="Z17:AB17"/>
    <mergeCell ref="Q18:S18"/>
    <mergeCell ref="T18:V18"/>
    <mergeCell ref="W18:Y18"/>
    <mergeCell ref="Z18:AB18"/>
    <mergeCell ref="A20:AB20"/>
    <mergeCell ref="A21:A22"/>
    <mergeCell ref="B21:C22"/>
    <mergeCell ref="D21:O21"/>
    <mergeCell ref="P21:P22"/>
    <mergeCell ref="Q21:AB22"/>
    <mergeCell ref="D22:F22"/>
    <mergeCell ref="G22:I22"/>
    <mergeCell ref="J22:L22"/>
    <mergeCell ref="M22:O22"/>
    <mergeCell ref="A23:A26"/>
    <mergeCell ref="B23:C26"/>
    <mergeCell ref="D23:F26"/>
    <mergeCell ref="G23:I26"/>
    <mergeCell ref="J23:L26"/>
    <mergeCell ref="M23:O26"/>
    <mergeCell ref="P23:P26"/>
    <mergeCell ref="Q23:AB26"/>
    <mergeCell ref="A27:AB27"/>
    <mergeCell ref="A28:A29"/>
    <mergeCell ref="B28:B29"/>
    <mergeCell ref="C28:C29"/>
    <mergeCell ref="D28:P28"/>
    <mergeCell ref="Q28:AB28"/>
    <mergeCell ref="Q29:T29"/>
    <mergeCell ref="U29:X29"/>
    <mergeCell ref="Y29:AB29"/>
    <mergeCell ref="Q30:T30"/>
    <mergeCell ref="U30:X30"/>
    <mergeCell ref="Y30:AB30"/>
    <mergeCell ref="A31:AB31"/>
    <mergeCell ref="A32:A33"/>
    <mergeCell ref="B32:B33"/>
    <mergeCell ref="C32:P32"/>
    <mergeCell ref="Q32:AB32"/>
    <mergeCell ref="Q33:AB33"/>
    <mergeCell ref="A34:A35"/>
    <mergeCell ref="B34:B35"/>
    <mergeCell ref="Q34:AB36"/>
    <mergeCell ref="A36:B36"/>
    <mergeCell ref="A37:A38"/>
    <mergeCell ref="B37:B38"/>
    <mergeCell ref="Q37:AB39"/>
    <mergeCell ref="A39:B39"/>
  </mergeCells>
  <dataValidations count="3">
    <dataValidation type="textLength" operator="lessThanOrEqual" allowBlank="1" showInputMessage="1" showErrorMessage="1" errorTitle="Máximo 1.000 caracteres" error="Máximo 1.000 caracteres" sqref="U30:AB30">
      <formula1>1000</formula1>
    </dataValidation>
    <dataValidation type="textLength" operator="lessThanOrEqual" allowBlank="1" showInputMessage="1" showErrorMessage="1" errorTitle="Máximo 2.000 caracteres" error="Máximo 2.000 caracteres" sqref="Q30:T30 Q34:AB39">
      <formula1>2000</formula1>
    </dataValidation>
    <dataValidation type="textLength" operator="lessThanOrEqual" allowBlank="1" showInputMessage="1" showErrorMessage="1" promptTitle="2.000 caracteres" errorTitle="Máximo 2.000 caracteres" error="Máximo 2.000 caracteres" sqref="Q23:AB26">
      <formula1>2000</formula1>
    </dataValidation>
  </dataValidations>
  <printOptions horizontalCentered="1"/>
  <pageMargins left="0.196850393700787" right="0.196850393700787" top="0.196850393700787" bottom="0.196850393700787" header="0" footer="0"/>
  <pageSetup fitToHeight="1" fitToWidth="1" horizontalDpi="300" verticalDpi="300" orientation="landscape" paperSize="9" scale="33"/>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N47"/>
  <sheetViews>
    <sheetView zoomScale="94" zoomScaleNormal="94" zoomScaleSheetLayoutView="75" zoomScalePageLayoutView="0" workbookViewId="0" topLeftCell="A1">
      <selection activeCell="C11" sqref="C11:K11"/>
    </sheetView>
  </sheetViews>
  <sheetFormatPr defaultColWidth="11.421875" defaultRowHeight="15"/>
  <cols>
    <col min="1" max="1" width="38.421875" style="0" customWidth="1"/>
    <col min="2" max="2" width="16.140625" style="0" customWidth="1"/>
    <col min="3" max="3" width="17.421875" style="0" customWidth="1"/>
    <col min="4" max="4" width="8.28125" style="0" customWidth="1"/>
    <col min="5" max="5" width="9.7109375" style="0" customWidth="1"/>
    <col min="6" max="6" width="8.7109375" style="0" customWidth="1"/>
    <col min="7" max="7" width="9.00390625" style="0" customWidth="1"/>
    <col min="8" max="8" width="8.00390625" style="0" customWidth="1"/>
    <col min="9" max="9" width="9.140625" style="0" customWidth="1"/>
    <col min="10" max="10" width="8.00390625" style="0" customWidth="1"/>
    <col min="11" max="11" width="8.421875" style="0" customWidth="1"/>
    <col min="12" max="12" width="8.00390625" style="0" customWidth="1"/>
    <col min="13" max="13" width="8.421875" style="0" customWidth="1"/>
    <col min="14" max="14" width="7.8515625" style="0" customWidth="1"/>
    <col min="15" max="15" width="9.00390625" style="0" customWidth="1"/>
    <col min="16" max="16" width="16.421875" style="0" customWidth="1"/>
    <col min="17" max="17" width="20.7109375" style="0" customWidth="1"/>
    <col min="18" max="18" width="8.421875" style="0" customWidth="1"/>
    <col min="19" max="19" width="19.8515625" style="0" customWidth="1"/>
    <col min="20" max="20" width="28.00390625" style="0" customWidth="1"/>
    <col min="21" max="21" width="13.00390625" style="0" customWidth="1"/>
    <col min="22" max="22" width="7.8515625" style="0" customWidth="1"/>
    <col min="23" max="23" width="9.140625" style="0" customWidth="1"/>
    <col min="24" max="24" width="15.28125" style="0" customWidth="1"/>
    <col min="25" max="25" width="9.7109375" style="0" customWidth="1"/>
    <col min="26" max="26" width="12.8515625" style="0" customWidth="1"/>
    <col min="27" max="27" width="6.28125" style="0" customWidth="1"/>
    <col min="28" max="28" width="7.7109375" style="0" customWidth="1"/>
    <col min="29" max="29" width="9.28125" style="18" customWidth="1"/>
    <col min="30" max="30" width="29.00390625" style="0" customWidth="1"/>
    <col min="31" max="31" width="25.8515625" style="0"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9" max="39" width="18.421875" style="0" bestFit="1" customWidth="1"/>
    <col min="40" max="40" width="16.140625" style="0" customWidth="1"/>
  </cols>
  <sheetData>
    <row r="1" spans="1:28" ht="32.25" customHeight="1">
      <c r="A1" s="357"/>
      <c r="B1" s="391" t="s">
        <v>20</v>
      </c>
      <c r="C1" s="392"/>
      <c r="D1" s="392"/>
      <c r="E1" s="392"/>
      <c r="F1" s="392"/>
      <c r="G1" s="392"/>
      <c r="H1" s="392"/>
      <c r="I1" s="392"/>
      <c r="J1" s="392"/>
      <c r="K1" s="392"/>
      <c r="L1" s="392"/>
      <c r="M1" s="392"/>
      <c r="N1" s="392"/>
      <c r="O1" s="392"/>
      <c r="P1" s="392"/>
      <c r="Q1" s="392"/>
      <c r="R1" s="392"/>
      <c r="S1" s="392"/>
      <c r="T1" s="392"/>
      <c r="U1" s="392"/>
      <c r="V1" s="392"/>
      <c r="W1" s="392"/>
      <c r="X1" s="392"/>
      <c r="Y1" s="393"/>
      <c r="Z1" s="468" t="s">
        <v>22</v>
      </c>
      <c r="AA1" s="469"/>
      <c r="AB1" s="470"/>
    </row>
    <row r="2" spans="1:28" ht="30.75" customHeight="1">
      <c r="A2" s="358"/>
      <c r="B2" s="344" t="s">
        <v>21</v>
      </c>
      <c r="C2" s="345"/>
      <c r="D2" s="345"/>
      <c r="E2" s="345"/>
      <c r="F2" s="345"/>
      <c r="G2" s="345"/>
      <c r="H2" s="345"/>
      <c r="I2" s="345"/>
      <c r="J2" s="345"/>
      <c r="K2" s="345"/>
      <c r="L2" s="345"/>
      <c r="M2" s="345"/>
      <c r="N2" s="345"/>
      <c r="O2" s="345"/>
      <c r="P2" s="345"/>
      <c r="Q2" s="345"/>
      <c r="R2" s="345"/>
      <c r="S2" s="345"/>
      <c r="T2" s="345"/>
      <c r="U2" s="345"/>
      <c r="V2" s="345"/>
      <c r="W2" s="345"/>
      <c r="X2" s="345"/>
      <c r="Y2" s="346"/>
      <c r="Z2" s="471" t="s">
        <v>140</v>
      </c>
      <c r="AA2" s="472"/>
      <c r="AB2" s="473"/>
    </row>
    <row r="3" spans="1:28" ht="24" customHeight="1">
      <c r="A3" s="358"/>
      <c r="B3" s="347" t="s">
        <v>60</v>
      </c>
      <c r="C3" s="348"/>
      <c r="D3" s="348"/>
      <c r="E3" s="348"/>
      <c r="F3" s="348"/>
      <c r="G3" s="348"/>
      <c r="H3" s="348"/>
      <c r="I3" s="348"/>
      <c r="J3" s="348"/>
      <c r="K3" s="348"/>
      <c r="L3" s="348"/>
      <c r="M3" s="348"/>
      <c r="N3" s="348"/>
      <c r="O3" s="348"/>
      <c r="P3" s="348"/>
      <c r="Q3" s="348"/>
      <c r="R3" s="348"/>
      <c r="S3" s="348"/>
      <c r="T3" s="348"/>
      <c r="U3" s="348"/>
      <c r="V3" s="348"/>
      <c r="W3" s="348"/>
      <c r="X3" s="348"/>
      <c r="Y3" s="349"/>
      <c r="Z3" s="471" t="s">
        <v>141</v>
      </c>
      <c r="AA3" s="472"/>
      <c r="AB3" s="473"/>
    </row>
    <row r="4" spans="1:28" ht="15.75" customHeight="1" thickBot="1">
      <c r="A4" s="359"/>
      <c r="B4" s="350"/>
      <c r="C4" s="351"/>
      <c r="D4" s="351"/>
      <c r="E4" s="351"/>
      <c r="F4" s="351"/>
      <c r="G4" s="351"/>
      <c r="H4" s="351"/>
      <c r="I4" s="351"/>
      <c r="J4" s="351"/>
      <c r="K4" s="351"/>
      <c r="L4" s="351"/>
      <c r="M4" s="351"/>
      <c r="N4" s="351"/>
      <c r="O4" s="351"/>
      <c r="P4" s="351"/>
      <c r="Q4" s="351"/>
      <c r="R4" s="351"/>
      <c r="S4" s="351"/>
      <c r="T4" s="351"/>
      <c r="U4" s="351"/>
      <c r="V4" s="351"/>
      <c r="W4" s="351"/>
      <c r="X4" s="351"/>
      <c r="Y4" s="352"/>
      <c r="Z4" s="474" t="s">
        <v>144</v>
      </c>
      <c r="AA4" s="475"/>
      <c r="AB4" s="476"/>
    </row>
    <row r="5" spans="1:28" ht="9" customHeight="1" thickBot="1">
      <c r="A5" s="92"/>
      <c r="B5" s="90"/>
      <c r="C5" s="91"/>
      <c r="D5" s="7"/>
      <c r="E5" s="7"/>
      <c r="F5" s="7"/>
      <c r="G5" s="7"/>
      <c r="H5" s="7"/>
      <c r="I5" s="7"/>
      <c r="J5" s="7"/>
      <c r="K5" s="7"/>
      <c r="L5" s="7"/>
      <c r="M5" s="7"/>
      <c r="N5" s="7"/>
      <c r="O5" s="7"/>
      <c r="P5" s="7"/>
      <c r="Q5" s="7"/>
      <c r="R5" s="7"/>
      <c r="S5" s="7"/>
      <c r="T5" s="7"/>
      <c r="U5" s="7"/>
      <c r="V5" s="7"/>
      <c r="W5" s="7"/>
      <c r="X5" s="8"/>
      <c r="Y5" s="7"/>
      <c r="Z5" s="9"/>
      <c r="AA5" s="2"/>
      <c r="AB5" s="93"/>
    </row>
    <row r="6" spans="1:28" ht="9" customHeight="1" thickBot="1">
      <c r="A6" s="6"/>
      <c r="B6" s="7"/>
      <c r="C6" s="7"/>
      <c r="D6" s="7"/>
      <c r="E6" s="7"/>
      <c r="F6" s="7"/>
      <c r="G6" s="7"/>
      <c r="H6" s="7"/>
      <c r="I6" s="7"/>
      <c r="J6" s="7"/>
      <c r="K6" s="7"/>
      <c r="L6" s="7"/>
      <c r="M6" s="7"/>
      <c r="N6" s="7"/>
      <c r="O6" s="7"/>
      <c r="P6" s="7"/>
      <c r="Q6" s="7"/>
      <c r="R6" s="7"/>
      <c r="S6" s="7"/>
      <c r="T6" s="7"/>
      <c r="U6" s="7"/>
      <c r="V6" s="7"/>
      <c r="W6" s="7"/>
      <c r="X6" s="8"/>
      <c r="Y6" s="7"/>
      <c r="Z6" s="7"/>
      <c r="AA6" s="4"/>
      <c r="AB6" s="94"/>
    </row>
    <row r="7" spans="1:30" ht="15" customHeight="1">
      <c r="A7" s="360" t="s">
        <v>0</v>
      </c>
      <c r="B7" s="361"/>
      <c r="C7" s="400" t="s">
        <v>98</v>
      </c>
      <c r="D7" s="401"/>
      <c r="E7" s="401"/>
      <c r="F7" s="401"/>
      <c r="G7" s="401"/>
      <c r="H7" s="401"/>
      <c r="I7" s="401"/>
      <c r="J7" s="401"/>
      <c r="K7" s="402"/>
      <c r="L7" s="97"/>
      <c r="M7" s="87"/>
      <c r="N7" s="87"/>
      <c r="O7" s="87"/>
      <c r="P7" s="87"/>
      <c r="Q7" s="88"/>
      <c r="R7" s="309" t="s">
        <v>68</v>
      </c>
      <c r="S7" s="310"/>
      <c r="T7" s="311"/>
      <c r="U7" s="380">
        <v>44564</v>
      </c>
      <c r="V7" s="381"/>
      <c r="W7" s="309" t="s">
        <v>64</v>
      </c>
      <c r="X7" s="311"/>
      <c r="Y7" s="321" t="s">
        <v>67</v>
      </c>
      <c r="Z7" s="322"/>
      <c r="AA7" s="374"/>
      <c r="AB7" s="375"/>
      <c r="AD7" s="146"/>
    </row>
    <row r="8" spans="1:28" ht="15" customHeight="1">
      <c r="A8" s="396"/>
      <c r="B8" s="397"/>
      <c r="C8" s="403"/>
      <c r="D8" s="404"/>
      <c r="E8" s="404"/>
      <c r="F8" s="404"/>
      <c r="G8" s="404"/>
      <c r="H8" s="404"/>
      <c r="I8" s="404"/>
      <c r="J8" s="404"/>
      <c r="K8" s="405"/>
      <c r="L8" s="97"/>
      <c r="M8" s="87"/>
      <c r="N8" s="87"/>
      <c r="O8" s="87"/>
      <c r="P8" s="87"/>
      <c r="Q8" s="88"/>
      <c r="R8" s="312"/>
      <c r="S8" s="313"/>
      <c r="T8" s="314"/>
      <c r="U8" s="382"/>
      <c r="V8" s="383"/>
      <c r="W8" s="312"/>
      <c r="X8" s="314"/>
      <c r="Y8" s="376" t="s">
        <v>65</v>
      </c>
      <c r="Z8" s="377"/>
      <c r="AA8" s="337" t="s">
        <v>86</v>
      </c>
      <c r="AB8" s="338"/>
    </row>
    <row r="9" spans="1:28" ht="15" customHeight="1" thickBot="1">
      <c r="A9" s="398"/>
      <c r="B9" s="399"/>
      <c r="C9" s="406"/>
      <c r="D9" s="407"/>
      <c r="E9" s="407"/>
      <c r="F9" s="407"/>
      <c r="G9" s="407"/>
      <c r="H9" s="407"/>
      <c r="I9" s="407"/>
      <c r="J9" s="407"/>
      <c r="K9" s="408"/>
      <c r="L9" s="97"/>
      <c r="M9" s="87"/>
      <c r="N9" s="87"/>
      <c r="O9" s="87"/>
      <c r="P9" s="87"/>
      <c r="Q9" s="88"/>
      <c r="R9" s="315"/>
      <c r="S9" s="316"/>
      <c r="T9" s="317"/>
      <c r="U9" s="384"/>
      <c r="V9" s="385"/>
      <c r="W9" s="315"/>
      <c r="X9" s="317"/>
      <c r="Y9" s="389" t="s">
        <v>66</v>
      </c>
      <c r="Z9" s="390"/>
      <c r="AA9" s="339" t="s">
        <v>86</v>
      </c>
      <c r="AB9" s="340"/>
    </row>
    <row r="10" spans="1:28" ht="9" customHeight="1" thickBot="1">
      <c r="A10" s="89"/>
      <c r="B10" s="98"/>
      <c r="C10" s="13"/>
      <c r="D10" s="13"/>
      <c r="E10" s="13"/>
      <c r="F10" s="13"/>
      <c r="G10" s="13"/>
      <c r="H10" s="13"/>
      <c r="I10" s="13"/>
      <c r="J10" s="13"/>
      <c r="K10" s="13"/>
      <c r="L10" s="13"/>
      <c r="M10" s="123"/>
      <c r="N10" s="123"/>
      <c r="O10" s="123"/>
      <c r="P10" s="123"/>
      <c r="Q10" s="123"/>
      <c r="R10" s="105"/>
      <c r="S10" s="105"/>
      <c r="T10" s="105"/>
      <c r="U10" s="105"/>
      <c r="V10" s="105"/>
      <c r="W10" s="102"/>
      <c r="X10" s="102"/>
      <c r="Y10" s="102"/>
      <c r="Z10" s="102"/>
      <c r="AA10" s="102"/>
      <c r="AB10" s="103"/>
    </row>
    <row r="11" spans="1:30" ht="39" customHeight="1" thickBot="1">
      <c r="A11" s="394" t="s">
        <v>74</v>
      </c>
      <c r="B11" s="395"/>
      <c r="C11" s="362" t="s">
        <v>84</v>
      </c>
      <c r="D11" s="363"/>
      <c r="E11" s="363"/>
      <c r="F11" s="363"/>
      <c r="G11" s="363"/>
      <c r="H11" s="363"/>
      <c r="I11" s="363"/>
      <c r="J11" s="363"/>
      <c r="K11" s="364"/>
      <c r="L11" s="66"/>
      <c r="M11" s="323" t="s">
        <v>70</v>
      </c>
      <c r="N11" s="324"/>
      <c r="O11" s="324"/>
      <c r="P11" s="324"/>
      <c r="Q11" s="325"/>
      <c r="R11" s="365" t="s">
        <v>100</v>
      </c>
      <c r="S11" s="366"/>
      <c r="T11" s="366"/>
      <c r="U11" s="366"/>
      <c r="V11" s="367"/>
      <c r="W11" s="323" t="s">
        <v>69</v>
      </c>
      <c r="X11" s="325"/>
      <c r="Y11" s="412" t="s">
        <v>85</v>
      </c>
      <c r="Z11" s="413"/>
      <c r="AA11" s="413"/>
      <c r="AB11" s="414"/>
      <c r="AD11" s="146"/>
    </row>
    <row r="12" spans="1:28" ht="9" customHeight="1" thickBot="1">
      <c r="A12" s="73"/>
      <c r="B12" s="104"/>
      <c r="C12" s="415"/>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5"/>
      <c r="AB12" s="95"/>
    </row>
    <row r="13" spans="1:30" s="1" customFormat="1" ht="37.5" customHeight="1" thickBot="1">
      <c r="A13" s="360" t="s">
        <v>76</v>
      </c>
      <c r="B13" s="361"/>
      <c r="C13" s="386" t="s">
        <v>89</v>
      </c>
      <c r="D13" s="387"/>
      <c r="E13" s="387"/>
      <c r="F13" s="387"/>
      <c r="G13" s="387"/>
      <c r="H13" s="387"/>
      <c r="I13" s="387"/>
      <c r="J13" s="387"/>
      <c r="K13" s="387"/>
      <c r="L13" s="387"/>
      <c r="M13" s="387"/>
      <c r="N13" s="387"/>
      <c r="O13" s="387"/>
      <c r="P13" s="387"/>
      <c r="Q13" s="388"/>
      <c r="R13" s="7"/>
      <c r="S13" s="320" t="s">
        <v>18</v>
      </c>
      <c r="T13" s="320"/>
      <c r="U13" s="125">
        <v>0.3</v>
      </c>
      <c r="V13" s="343" t="s">
        <v>19</v>
      </c>
      <c r="W13" s="320"/>
      <c r="X13" s="320"/>
      <c r="Y13" s="320"/>
      <c r="Z13" s="7"/>
      <c r="AA13" s="378">
        <v>0.35</v>
      </c>
      <c r="AB13" s="379"/>
      <c r="AD13" s="148"/>
    </row>
    <row r="14" spans="1:28" ht="16.5" customHeight="1" thickBot="1">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96"/>
    </row>
    <row r="15" spans="1:28" ht="24" customHeight="1" thickBot="1">
      <c r="A15" s="353" t="s">
        <v>1</v>
      </c>
      <c r="B15" s="354"/>
      <c r="C15" s="109" t="s">
        <v>56</v>
      </c>
      <c r="D15" s="318" t="s">
        <v>23</v>
      </c>
      <c r="E15" s="319"/>
      <c r="F15" s="318" t="s">
        <v>24</v>
      </c>
      <c r="G15" s="319"/>
      <c r="H15" s="318" t="s">
        <v>25</v>
      </c>
      <c r="I15" s="417"/>
      <c r="J15" s="108"/>
      <c r="K15" s="65"/>
      <c r="L15" s="108"/>
      <c r="M15" s="4"/>
      <c r="N15" s="4"/>
      <c r="O15" s="4"/>
      <c r="P15" s="4"/>
      <c r="Q15" s="368" t="s">
        <v>2</v>
      </c>
      <c r="R15" s="369"/>
      <c r="S15" s="369"/>
      <c r="T15" s="369"/>
      <c r="U15" s="369"/>
      <c r="V15" s="369"/>
      <c r="W15" s="369"/>
      <c r="X15" s="369"/>
      <c r="Y15" s="369"/>
      <c r="Z15" s="369"/>
      <c r="AA15" s="369"/>
      <c r="AB15" s="370"/>
    </row>
    <row r="16" spans="1:28" ht="35.25" customHeight="1" thickBot="1">
      <c r="A16" s="355"/>
      <c r="B16" s="356"/>
      <c r="C16" s="99"/>
      <c r="D16" s="289"/>
      <c r="E16" s="290"/>
      <c r="F16" s="289"/>
      <c r="G16" s="290"/>
      <c r="H16" s="289" t="s">
        <v>196</v>
      </c>
      <c r="I16" s="331"/>
      <c r="J16" s="108"/>
      <c r="K16" s="108"/>
      <c r="L16" s="108"/>
      <c r="M16" s="4"/>
      <c r="N16" s="4"/>
      <c r="O16" s="4"/>
      <c r="P16" s="4"/>
      <c r="Q16" s="341" t="s">
        <v>3</v>
      </c>
      <c r="R16" s="304"/>
      <c r="S16" s="304"/>
      <c r="T16" s="304"/>
      <c r="U16" s="304"/>
      <c r="V16" s="342"/>
      <c r="W16" s="303" t="s">
        <v>4</v>
      </c>
      <c r="X16" s="304"/>
      <c r="Y16" s="304"/>
      <c r="Z16" s="304"/>
      <c r="AA16" s="304"/>
      <c r="AB16" s="305"/>
    </row>
    <row r="17" spans="1:30" ht="27" customHeight="1">
      <c r="A17" s="3"/>
      <c r="B17" s="4"/>
      <c r="C17" s="4"/>
      <c r="D17" s="12"/>
      <c r="E17" s="12"/>
      <c r="F17" s="12"/>
      <c r="G17" s="12"/>
      <c r="H17" s="12"/>
      <c r="I17" s="12"/>
      <c r="J17" s="12"/>
      <c r="K17" s="12"/>
      <c r="L17" s="12"/>
      <c r="M17" s="4"/>
      <c r="N17" s="4"/>
      <c r="O17" s="4"/>
      <c r="P17" s="4"/>
      <c r="Q17" s="332" t="s">
        <v>5</v>
      </c>
      <c r="R17" s="327"/>
      <c r="S17" s="328"/>
      <c r="T17" s="326" t="s">
        <v>6</v>
      </c>
      <c r="U17" s="327"/>
      <c r="V17" s="328"/>
      <c r="W17" s="326" t="s">
        <v>5</v>
      </c>
      <c r="X17" s="327"/>
      <c r="Y17" s="328"/>
      <c r="Z17" s="326" t="s">
        <v>6</v>
      </c>
      <c r="AA17" s="327"/>
      <c r="AB17" s="329"/>
      <c r="AC17" s="17"/>
      <c r="AD17" s="17"/>
    </row>
    <row r="18" spans="1:30" ht="18" customHeight="1" thickBot="1">
      <c r="A18" s="6"/>
      <c r="B18" s="7"/>
      <c r="C18" s="12"/>
      <c r="D18" s="12"/>
      <c r="E18" s="12"/>
      <c r="F18" s="12"/>
      <c r="G18" s="72"/>
      <c r="H18" s="72"/>
      <c r="I18" s="72"/>
      <c r="J18" s="72"/>
      <c r="K18" s="72"/>
      <c r="L18" s="72"/>
      <c r="M18" s="12"/>
      <c r="N18" s="12"/>
      <c r="O18" s="12"/>
      <c r="P18" s="12"/>
      <c r="Q18" s="333">
        <v>9910833</v>
      </c>
      <c r="R18" s="301"/>
      <c r="S18" s="302"/>
      <c r="T18" s="333">
        <v>9910833</v>
      </c>
      <c r="U18" s="301"/>
      <c r="V18" s="465"/>
      <c r="W18" s="333">
        <v>1592499121</v>
      </c>
      <c r="X18" s="301"/>
      <c r="Y18" s="302"/>
      <c r="Z18" s="333">
        <v>1563861896</v>
      </c>
      <c r="AA18" s="301"/>
      <c r="AB18" s="465"/>
      <c r="AC18" s="226"/>
      <c r="AD18" s="187"/>
    </row>
    <row r="19" spans="1:28" ht="7.5" customHeight="1" thickBot="1">
      <c r="A19" s="6"/>
      <c r="B19" s="7"/>
      <c r="C19" s="12"/>
      <c r="D19" s="12"/>
      <c r="E19" s="12"/>
      <c r="F19" s="12"/>
      <c r="G19" s="12"/>
      <c r="H19" s="12"/>
      <c r="I19" s="12"/>
      <c r="J19" s="12"/>
      <c r="K19" s="12"/>
      <c r="L19" s="12"/>
      <c r="M19" s="12"/>
      <c r="N19" s="12"/>
      <c r="O19" s="12"/>
      <c r="P19" s="12"/>
      <c r="Q19" s="197"/>
      <c r="R19" s="197"/>
      <c r="S19" s="197"/>
      <c r="T19" s="197"/>
      <c r="U19" s="197"/>
      <c r="V19" s="197"/>
      <c r="W19" s="12"/>
      <c r="X19" s="12"/>
      <c r="Y19" s="12"/>
      <c r="Z19" s="12"/>
      <c r="AA19" s="4"/>
      <c r="AB19" s="94"/>
    </row>
    <row r="20" spans="1:28" ht="17.25" customHeight="1">
      <c r="A20" s="241" t="s">
        <v>73</v>
      </c>
      <c r="B20" s="242"/>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4"/>
    </row>
    <row r="21" spans="1:28" ht="15" customHeight="1">
      <c r="A21" s="277" t="s">
        <v>7</v>
      </c>
      <c r="B21" s="291" t="s">
        <v>8</v>
      </c>
      <c r="C21" s="292"/>
      <c r="D21" s="262" t="s">
        <v>9</v>
      </c>
      <c r="E21" s="263"/>
      <c r="F21" s="263"/>
      <c r="G21" s="263"/>
      <c r="H21" s="263"/>
      <c r="I21" s="263"/>
      <c r="J21" s="263"/>
      <c r="K21" s="263"/>
      <c r="L21" s="263"/>
      <c r="M21" s="263"/>
      <c r="N21" s="263"/>
      <c r="O21" s="283"/>
      <c r="P21" s="265" t="s">
        <v>10</v>
      </c>
      <c r="Q21" s="265" t="s">
        <v>81</v>
      </c>
      <c r="R21" s="265"/>
      <c r="S21" s="265"/>
      <c r="T21" s="265"/>
      <c r="U21" s="265"/>
      <c r="V21" s="265"/>
      <c r="W21" s="265"/>
      <c r="X21" s="265"/>
      <c r="Y21" s="265"/>
      <c r="Z21" s="265"/>
      <c r="AA21" s="265"/>
      <c r="AB21" s="330"/>
    </row>
    <row r="22" spans="1:28" ht="15" customHeight="1">
      <c r="A22" s="278"/>
      <c r="B22" s="245"/>
      <c r="C22" s="293"/>
      <c r="D22" s="262" t="s">
        <v>56</v>
      </c>
      <c r="E22" s="263"/>
      <c r="F22" s="283"/>
      <c r="G22" s="262" t="s">
        <v>23</v>
      </c>
      <c r="H22" s="263"/>
      <c r="I22" s="283"/>
      <c r="J22" s="262" t="s">
        <v>24</v>
      </c>
      <c r="K22" s="263"/>
      <c r="L22" s="283"/>
      <c r="M22" s="262" t="s">
        <v>25</v>
      </c>
      <c r="N22" s="263"/>
      <c r="O22" s="283"/>
      <c r="P22" s="283"/>
      <c r="Q22" s="265"/>
      <c r="R22" s="265"/>
      <c r="S22" s="265"/>
      <c r="T22" s="265"/>
      <c r="U22" s="265"/>
      <c r="V22" s="265"/>
      <c r="W22" s="265"/>
      <c r="X22" s="265"/>
      <c r="Y22" s="265"/>
      <c r="Z22" s="265"/>
      <c r="AA22" s="265"/>
      <c r="AB22" s="330"/>
    </row>
    <row r="23" spans="1:28" ht="15">
      <c r="A23" s="482" t="s">
        <v>134</v>
      </c>
      <c r="B23" s="455" t="s">
        <v>99</v>
      </c>
      <c r="C23" s="456"/>
      <c r="D23" s="266"/>
      <c r="E23" s="267"/>
      <c r="F23" s="268"/>
      <c r="G23" s="266"/>
      <c r="H23" s="267"/>
      <c r="I23" s="268"/>
      <c r="J23" s="459"/>
      <c r="K23" s="460"/>
      <c r="L23" s="461"/>
      <c r="M23" s="266"/>
      <c r="N23" s="267"/>
      <c r="O23" s="268"/>
      <c r="P23" s="298"/>
      <c r="Q23" s="287" t="s">
        <v>173</v>
      </c>
      <c r="R23" s="287"/>
      <c r="S23" s="287"/>
      <c r="T23" s="287"/>
      <c r="U23" s="287"/>
      <c r="V23" s="287"/>
      <c r="W23" s="287"/>
      <c r="X23" s="287"/>
      <c r="Y23" s="287"/>
      <c r="Z23" s="287"/>
      <c r="AA23" s="287"/>
      <c r="AB23" s="288"/>
    </row>
    <row r="24" spans="1:28" ht="15">
      <c r="A24" s="482"/>
      <c r="B24" s="457"/>
      <c r="C24" s="458"/>
      <c r="D24" s="269"/>
      <c r="E24" s="270"/>
      <c r="F24" s="271"/>
      <c r="G24" s="269"/>
      <c r="H24" s="270"/>
      <c r="I24" s="271"/>
      <c r="J24" s="462"/>
      <c r="K24" s="463"/>
      <c r="L24" s="464"/>
      <c r="M24" s="269"/>
      <c r="N24" s="270"/>
      <c r="O24" s="271"/>
      <c r="P24" s="299"/>
      <c r="Q24" s="287"/>
      <c r="R24" s="287"/>
      <c r="S24" s="287"/>
      <c r="T24" s="287"/>
      <c r="U24" s="287"/>
      <c r="V24" s="287"/>
      <c r="W24" s="287"/>
      <c r="X24" s="287"/>
      <c r="Y24" s="287"/>
      <c r="Z24" s="287"/>
      <c r="AA24" s="287"/>
      <c r="AB24" s="288"/>
    </row>
    <row r="25" spans="1:28" ht="15">
      <c r="A25" s="482"/>
      <c r="B25" s="457"/>
      <c r="C25" s="458"/>
      <c r="D25" s="269"/>
      <c r="E25" s="270"/>
      <c r="F25" s="271"/>
      <c r="G25" s="269"/>
      <c r="H25" s="270"/>
      <c r="I25" s="271"/>
      <c r="J25" s="462"/>
      <c r="K25" s="463"/>
      <c r="L25" s="464"/>
      <c r="M25" s="269"/>
      <c r="N25" s="270"/>
      <c r="O25" s="271"/>
      <c r="P25" s="299"/>
      <c r="Q25" s="287"/>
      <c r="R25" s="287"/>
      <c r="S25" s="287"/>
      <c r="T25" s="287"/>
      <c r="U25" s="287"/>
      <c r="V25" s="287"/>
      <c r="W25" s="287"/>
      <c r="X25" s="287"/>
      <c r="Y25" s="287"/>
      <c r="Z25" s="287"/>
      <c r="AA25" s="287"/>
      <c r="AB25" s="288"/>
    </row>
    <row r="26" spans="1:28" ht="30.75" customHeight="1" thickBot="1">
      <c r="A26" s="483"/>
      <c r="B26" s="457"/>
      <c r="C26" s="458"/>
      <c r="D26" s="269"/>
      <c r="E26" s="270"/>
      <c r="F26" s="271"/>
      <c r="G26" s="269"/>
      <c r="H26" s="270"/>
      <c r="I26" s="271"/>
      <c r="J26" s="462"/>
      <c r="K26" s="463"/>
      <c r="L26" s="464"/>
      <c r="M26" s="269"/>
      <c r="N26" s="270"/>
      <c r="O26" s="271"/>
      <c r="P26" s="299"/>
      <c r="Q26" s="452"/>
      <c r="R26" s="452"/>
      <c r="S26" s="452"/>
      <c r="T26" s="452"/>
      <c r="U26" s="452"/>
      <c r="V26" s="452"/>
      <c r="W26" s="452"/>
      <c r="X26" s="452"/>
      <c r="Y26" s="452"/>
      <c r="Z26" s="452"/>
      <c r="AA26" s="452"/>
      <c r="AB26" s="453"/>
    </row>
    <row r="27" spans="1:28" ht="15" customHeight="1">
      <c r="A27" s="280"/>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2"/>
    </row>
    <row r="28" spans="1:40" ht="18" customHeight="1">
      <c r="A28" s="277" t="s">
        <v>7</v>
      </c>
      <c r="B28" s="265" t="s">
        <v>58</v>
      </c>
      <c r="C28" s="265" t="s">
        <v>8</v>
      </c>
      <c r="D28" s="265" t="s">
        <v>55</v>
      </c>
      <c r="E28" s="265"/>
      <c r="F28" s="265"/>
      <c r="G28" s="265"/>
      <c r="H28" s="265"/>
      <c r="I28" s="265"/>
      <c r="J28" s="265"/>
      <c r="K28" s="265"/>
      <c r="L28" s="265"/>
      <c r="M28" s="265"/>
      <c r="N28" s="265"/>
      <c r="O28" s="265"/>
      <c r="P28" s="265"/>
      <c r="Q28" s="265" t="s">
        <v>82</v>
      </c>
      <c r="R28" s="265"/>
      <c r="S28" s="265"/>
      <c r="T28" s="265"/>
      <c r="U28" s="265"/>
      <c r="V28" s="265"/>
      <c r="W28" s="265"/>
      <c r="X28" s="265"/>
      <c r="Y28" s="265"/>
      <c r="Z28" s="265"/>
      <c r="AA28" s="265"/>
      <c r="AB28" s="265"/>
      <c r="AE28" s="83"/>
      <c r="AF28" s="83"/>
      <c r="AG28" s="83"/>
      <c r="AH28" s="83"/>
      <c r="AI28" s="83"/>
      <c r="AJ28" s="83"/>
      <c r="AK28" s="83"/>
      <c r="AL28" s="83"/>
      <c r="AM28" s="83"/>
      <c r="AN28" s="82"/>
    </row>
    <row r="29" spans="1:40" ht="24" customHeight="1">
      <c r="A29" s="277"/>
      <c r="B29" s="265"/>
      <c r="C29" s="425"/>
      <c r="D29" s="107" t="s">
        <v>43</v>
      </c>
      <c r="E29" s="107" t="s">
        <v>44</v>
      </c>
      <c r="F29" s="107" t="s">
        <v>45</v>
      </c>
      <c r="G29" s="107" t="s">
        <v>46</v>
      </c>
      <c r="H29" s="107" t="s">
        <v>47</v>
      </c>
      <c r="I29" s="107" t="s">
        <v>48</v>
      </c>
      <c r="J29" s="107" t="s">
        <v>49</v>
      </c>
      <c r="K29" s="107" t="s">
        <v>50</v>
      </c>
      <c r="L29" s="107" t="s">
        <v>51</v>
      </c>
      <c r="M29" s="107" t="s">
        <v>52</v>
      </c>
      <c r="N29" s="107" t="s">
        <v>53</v>
      </c>
      <c r="O29" s="107" t="s">
        <v>54</v>
      </c>
      <c r="P29" s="107" t="s">
        <v>10</v>
      </c>
      <c r="Q29" s="245" t="s">
        <v>77</v>
      </c>
      <c r="R29" s="246"/>
      <c r="S29" s="246"/>
      <c r="T29" s="293"/>
      <c r="U29" s="245" t="s">
        <v>78</v>
      </c>
      <c r="V29" s="246"/>
      <c r="W29" s="246"/>
      <c r="X29" s="293"/>
      <c r="Y29" s="245" t="s">
        <v>79</v>
      </c>
      <c r="Z29" s="246"/>
      <c r="AA29" s="246"/>
      <c r="AB29" s="247"/>
      <c r="AE29" s="83"/>
      <c r="AF29" s="83"/>
      <c r="AG29" s="83"/>
      <c r="AH29" s="83"/>
      <c r="AI29" s="83"/>
      <c r="AJ29" s="83"/>
      <c r="AK29" s="83"/>
      <c r="AL29" s="83"/>
      <c r="AM29" s="83"/>
      <c r="AN29" s="82"/>
    </row>
    <row r="30" spans="1:40" ht="322.5" customHeight="1" thickBot="1">
      <c r="A30" s="110" t="s">
        <v>134</v>
      </c>
      <c r="B30" s="80">
        <v>0.35</v>
      </c>
      <c r="C30" s="124">
        <v>0.3</v>
      </c>
      <c r="D30" s="199">
        <v>0.1</v>
      </c>
      <c r="E30" s="199">
        <f>((E35+E38+E41+E44)/4)*0.2</f>
        <v>0.005000000000000001</v>
      </c>
      <c r="F30" s="199">
        <f>((F35+F38+F41+F44)/4)*0.2</f>
        <v>0.010000000000000002</v>
      </c>
      <c r="G30" s="199">
        <f>((G35+G38+G41+G44)/4)*0.2</f>
        <v>0.010000000000000002</v>
      </c>
      <c r="H30" s="199">
        <f>((H35+H38+H41+H44)/4)*0.2</f>
        <v>0.005000000000000001</v>
      </c>
      <c r="I30" s="199">
        <f>((I35+I38+I41+I44)/4)*0.2</f>
        <v>0.005000000000000001</v>
      </c>
      <c r="J30" s="199">
        <f aca="true" t="shared" si="0" ref="J30:O30">((J35+J38+J41+J44)/4)*0.2</f>
        <v>0.005000000000000001</v>
      </c>
      <c r="K30" s="199">
        <f t="shared" si="0"/>
        <v>0.015000000000000003</v>
      </c>
      <c r="L30" s="199">
        <f t="shared" si="0"/>
        <v>0.020000000000000004</v>
      </c>
      <c r="M30" s="199">
        <f t="shared" si="0"/>
        <v>0.025</v>
      </c>
      <c r="N30" s="199">
        <f t="shared" si="0"/>
        <v>0.025</v>
      </c>
      <c r="O30" s="199">
        <f t="shared" si="0"/>
        <v>0.025</v>
      </c>
      <c r="P30" s="124">
        <f>SUM(D30:O30)</f>
        <v>0.25000000000000006</v>
      </c>
      <c r="Q30" s="284" t="s">
        <v>194</v>
      </c>
      <c r="R30" s="285"/>
      <c r="S30" s="285"/>
      <c r="T30" s="286"/>
      <c r="U30" s="284" t="s">
        <v>212</v>
      </c>
      <c r="V30" s="285"/>
      <c r="W30" s="285"/>
      <c r="X30" s="286"/>
      <c r="Y30" s="284" t="s">
        <v>169</v>
      </c>
      <c r="Z30" s="285"/>
      <c r="AA30" s="285"/>
      <c r="AB30" s="286"/>
      <c r="AC30" s="212"/>
      <c r="AD30" s="176"/>
      <c r="AE30" s="230"/>
      <c r="AF30" s="83"/>
      <c r="AG30" s="83"/>
      <c r="AH30" s="83"/>
      <c r="AI30" s="83"/>
      <c r="AJ30" s="83"/>
      <c r="AK30" s="83"/>
      <c r="AL30" s="83"/>
      <c r="AM30" s="83"/>
      <c r="AN30" s="82"/>
    </row>
    <row r="31" spans="1:40" ht="15" customHeight="1">
      <c r="A31" s="420"/>
      <c r="B31" s="293"/>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421"/>
      <c r="AD31" s="15"/>
      <c r="AE31" s="83"/>
      <c r="AF31" s="83"/>
      <c r="AG31" s="83"/>
      <c r="AH31" s="83"/>
      <c r="AI31" s="83"/>
      <c r="AJ31" s="83"/>
      <c r="AK31" s="83"/>
      <c r="AL31" s="83"/>
      <c r="AM31" s="83"/>
      <c r="AN31" s="82"/>
    </row>
    <row r="32" spans="1:40" ht="15" customHeight="1">
      <c r="A32" s="277" t="s">
        <v>13</v>
      </c>
      <c r="B32" s="251" t="s">
        <v>57</v>
      </c>
      <c r="C32" s="265" t="s">
        <v>14</v>
      </c>
      <c r="D32" s="265"/>
      <c r="E32" s="265"/>
      <c r="F32" s="265"/>
      <c r="G32" s="265"/>
      <c r="H32" s="265"/>
      <c r="I32" s="265"/>
      <c r="J32" s="265"/>
      <c r="K32" s="265"/>
      <c r="L32" s="265"/>
      <c r="M32" s="265"/>
      <c r="N32" s="265"/>
      <c r="O32" s="265"/>
      <c r="P32" s="265"/>
      <c r="Q32" s="262" t="s">
        <v>75</v>
      </c>
      <c r="R32" s="263"/>
      <c r="S32" s="263"/>
      <c r="T32" s="263"/>
      <c r="U32" s="263"/>
      <c r="V32" s="263"/>
      <c r="W32" s="263"/>
      <c r="X32" s="263"/>
      <c r="Y32" s="263"/>
      <c r="Z32" s="263"/>
      <c r="AA32" s="263"/>
      <c r="AB32" s="264"/>
      <c r="AE32" s="83"/>
      <c r="AF32" s="83"/>
      <c r="AG32" s="83"/>
      <c r="AH32" s="83"/>
      <c r="AI32" s="83"/>
      <c r="AJ32" s="83"/>
      <c r="AK32" s="83"/>
      <c r="AL32" s="83"/>
      <c r="AM32" s="83"/>
      <c r="AN32" s="82"/>
    </row>
    <row r="33" spans="1:40" ht="28.5" customHeight="1">
      <c r="A33" s="277"/>
      <c r="B33" s="252"/>
      <c r="C33" s="107" t="s">
        <v>15</v>
      </c>
      <c r="D33" s="159" t="s">
        <v>43</v>
      </c>
      <c r="E33" s="159" t="s">
        <v>44</v>
      </c>
      <c r="F33" s="159" t="s">
        <v>45</v>
      </c>
      <c r="G33" s="159" t="s">
        <v>46</v>
      </c>
      <c r="H33" s="159" t="s">
        <v>47</v>
      </c>
      <c r="I33" s="159" t="s">
        <v>48</v>
      </c>
      <c r="J33" s="159" t="s">
        <v>49</v>
      </c>
      <c r="K33" s="159" t="s">
        <v>50</v>
      </c>
      <c r="L33" s="159" t="s">
        <v>51</v>
      </c>
      <c r="M33" s="159" t="s">
        <v>52</v>
      </c>
      <c r="N33" s="159" t="s">
        <v>53</v>
      </c>
      <c r="O33" s="159" t="s">
        <v>54</v>
      </c>
      <c r="P33" s="107" t="s">
        <v>59</v>
      </c>
      <c r="Q33" s="262" t="s">
        <v>80</v>
      </c>
      <c r="R33" s="263"/>
      <c r="S33" s="263"/>
      <c r="T33" s="263"/>
      <c r="U33" s="263"/>
      <c r="V33" s="263"/>
      <c r="W33" s="263"/>
      <c r="X33" s="263"/>
      <c r="Y33" s="263"/>
      <c r="Z33" s="263"/>
      <c r="AA33" s="263"/>
      <c r="AB33" s="264"/>
      <c r="AE33" s="84"/>
      <c r="AF33" s="84"/>
      <c r="AG33" s="84"/>
      <c r="AH33" s="84"/>
      <c r="AI33" s="84"/>
      <c r="AJ33" s="84"/>
      <c r="AK33" s="84"/>
      <c r="AL33" s="84"/>
      <c r="AM33" s="84"/>
      <c r="AN33" s="82"/>
    </row>
    <row r="34" spans="1:40" ht="231.75" customHeight="1">
      <c r="A34" s="435" t="s">
        <v>151</v>
      </c>
      <c r="B34" s="274">
        <v>10</v>
      </c>
      <c r="C34" s="74" t="s">
        <v>11</v>
      </c>
      <c r="D34" s="75">
        <v>0</v>
      </c>
      <c r="E34" s="75">
        <v>0.1</v>
      </c>
      <c r="F34" s="75">
        <v>0.2</v>
      </c>
      <c r="G34" s="75">
        <v>0.2</v>
      </c>
      <c r="H34" s="75">
        <v>0.25</v>
      </c>
      <c r="I34" s="75">
        <v>0.25</v>
      </c>
      <c r="J34" s="75">
        <v>0</v>
      </c>
      <c r="K34" s="121">
        <v>0</v>
      </c>
      <c r="L34" s="121">
        <v>0</v>
      </c>
      <c r="M34" s="121">
        <v>0</v>
      </c>
      <c r="N34" s="121">
        <v>0</v>
      </c>
      <c r="O34" s="121">
        <v>0</v>
      </c>
      <c r="P34" s="76">
        <f>D34+E34+F34+G34+H34+I34+J34+K34+L34+M34+N34+O34</f>
        <v>1</v>
      </c>
      <c r="Q34" s="481" t="s">
        <v>184</v>
      </c>
      <c r="R34" s="481"/>
      <c r="S34" s="481"/>
      <c r="T34" s="481"/>
      <c r="U34" s="481"/>
      <c r="V34" s="481"/>
      <c r="W34" s="481"/>
      <c r="X34" s="481"/>
      <c r="Y34" s="481"/>
      <c r="Z34" s="481"/>
      <c r="AA34" s="481"/>
      <c r="AB34" s="481"/>
      <c r="AC34" s="64"/>
      <c r="AD34" s="146"/>
      <c r="AE34" s="85"/>
      <c r="AF34" s="85"/>
      <c r="AG34" s="85"/>
      <c r="AH34" s="85"/>
      <c r="AI34" s="85"/>
      <c r="AJ34" s="85"/>
      <c r="AK34" s="85"/>
      <c r="AL34" s="85"/>
      <c r="AM34" s="85"/>
      <c r="AN34" s="82"/>
    </row>
    <row r="35" spans="1:40" ht="139.5" customHeight="1">
      <c r="A35" s="436"/>
      <c r="B35" s="250"/>
      <c r="C35" s="69" t="s">
        <v>12</v>
      </c>
      <c r="D35" s="14"/>
      <c r="E35" s="14">
        <v>0.1</v>
      </c>
      <c r="F35" s="14">
        <v>0.2</v>
      </c>
      <c r="G35" s="14">
        <v>0.2</v>
      </c>
      <c r="H35" s="14">
        <v>0.1</v>
      </c>
      <c r="I35" s="14">
        <v>0.1</v>
      </c>
      <c r="J35" s="14">
        <v>0.1</v>
      </c>
      <c r="K35" s="14">
        <v>0.2</v>
      </c>
      <c r="L35" s="14">
        <v>0</v>
      </c>
      <c r="M35" s="14">
        <v>0</v>
      </c>
      <c r="N35" s="14">
        <v>0</v>
      </c>
      <c r="O35" s="14">
        <v>0</v>
      </c>
      <c r="P35" s="76">
        <f aca="true" t="shared" si="1" ref="P35:P44">D35+E35+F35+G35+H35+I35+J35+K35+L35+M35+N35+O35</f>
        <v>1</v>
      </c>
      <c r="Q35" s="481"/>
      <c r="R35" s="481"/>
      <c r="S35" s="481"/>
      <c r="T35" s="481"/>
      <c r="U35" s="481"/>
      <c r="V35" s="481"/>
      <c r="W35" s="481"/>
      <c r="X35" s="481"/>
      <c r="Y35" s="481"/>
      <c r="Z35" s="481"/>
      <c r="AA35" s="481"/>
      <c r="AB35" s="481"/>
      <c r="AC35" s="64"/>
      <c r="AE35" s="82"/>
      <c r="AF35" s="82"/>
      <c r="AG35" s="82"/>
      <c r="AH35" s="82"/>
      <c r="AI35" s="82"/>
      <c r="AJ35" s="82"/>
      <c r="AK35" s="82"/>
      <c r="AL35" s="82"/>
      <c r="AM35" s="82"/>
      <c r="AN35" s="82"/>
    </row>
    <row r="36" spans="1:40" ht="48.75" customHeight="1">
      <c r="A36" s="446" t="s">
        <v>154</v>
      </c>
      <c r="B36" s="447"/>
      <c r="C36" s="69"/>
      <c r="D36" s="71"/>
      <c r="E36" s="79"/>
      <c r="F36" s="71"/>
      <c r="G36" s="71"/>
      <c r="H36" s="71"/>
      <c r="I36" s="71"/>
      <c r="J36" s="71"/>
      <c r="K36" s="79">
        <v>1</v>
      </c>
      <c r="L36" s="79">
        <f>L35*10%/100%</f>
        <v>0</v>
      </c>
      <c r="M36" s="79">
        <f>M35*10%/100%</f>
        <v>0</v>
      </c>
      <c r="N36" s="79">
        <f>N35*10%/100%</f>
        <v>0</v>
      </c>
      <c r="O36" s="79">
        <f>O35*10%/100%</f>
        <v>0</v>
      </c>
      <c r="P36" s="76">
        <f t="shared" si="1"/>
        <v>1</v>
      </c>
      <c r="Q36" s="481"/>
      <c r="R36" s="481"/>
      <c r="S36" s="481"/>
      <c r="T36" s="481"/>
      <c r="U36" s="481"/>
      <c r="V36" s="481"/>
      <c r="W36" s="481"/>
      <c r="X36" s="481"/>
      <c r="Y36" s="481"/>
      <c r="Z36" s="481"/>
      <c r="AA36" s="481"/>
      <c r="AB36" s="481"/>
      <c r="AC36" s="64"/>
      <c r="AE36" s="82"/>
      <c r="AF36" s="82"/>
      <c r="AG36" s="82"/>
      <c r="AH36" s="82"/>
      <c r="AI36" s="82"/>
      <c r="AJ36" s="82"/>
      <c r="AK36" s="82"/>
      <c r="AL36" s="82"/>
      <c r="AM36" s="82"/>
      <c r="AN36" s="82"/>
    </row>
    <row r="37" spans="1:29" ht="158.25" customHeight="1">
      <c r="A37" s="435" t="s">
        <v>153</v>
      </c>
      <c r="B37" s="274">
        <v>4</v>
      </c>
      <c r="C37" s="74" t="s">
        <v>11</v>
      </c>
      <c r="D37" s="75">
        <v>0</v>
      </c>
      <c r="E37" s="75">
        <v>0</v>
      </c>
      <c r="F37" s="75">
        <v>0</v>
      </c>
      <c r="G37" s="75">
        <v>0</v>
      </c>
      <c r="H37" s="75">
        <v>0</v>
      </c>
      <c r="I37" s="75">
        <v>0</v>
      </c>
      <c r="J37" s="75">
        <v>0.1</v>
      </c>
      <c r="K37" s="121">
        <v>0.1</v>
      </c>
      <c r="L37" s="121">
        <v>0.2</v>
      </c>
      <c r="M37" s="121">
        <v>0.2</v>
      </c>
      <c r="N37" s="121">
        <v>0.2</v>
      </c>
      <c r="O37" s="121">
        <v>0.2</v>
      </c>
      <c r="P37" s="76">
        <f t="shared" si="1"/>
        <v>1</v>
      </c>
      <c r="Q37" s="477" t="s">
        <v>197</v>
      </c>
      <c r="R37" s="477"/>
      <c r="S37" s="477"/>
      <c r="T37" s="477"/>
      <c r="U37" s="477"/>
      <c r="V37" s="477"/>
      <c r="W37" s="477"/>
      <c r="X37" s="477"/>
      <c r="Y37" s="477"/>
      <c r="Z37" s="477"/>
      <c r="AA37" s="477"/>
      <c r="AB37" s="477"/>
      <c r="AC37" s="211"/>
    </row>
    <row r="38" spans="1:29" ht="126.75" customHeight="1">
      <c r="A38" s="436"/>
      <c r="B38" s="250"/>
      <c r="C38" s="69" t="s">
        <v>12</v>
      </c>
      <c r="D38" s="14">
        <v>0</v>
      </c>
      <c r="E38" s="14">
        <v>0</v>
      </c>
      <c r="F38" s="14">
        <v>0</v>
      </c>
      <c r="G38" s="14">
        <v>0</v>
      </c>
      <c r="H38" s="14">
        <v>0</v>
      </c>
      <c r="I38" s="14">
        <v>0</v>
      </c>
      <c r="J38" s="14">
        <v>0</v>
      </c>
      <c r="K38" s="14">
        <v>0.1</v>
      </c>
      <c r="L38" s="14">
        <v>0.2</v>
      </c>
      <c r="M38" s="14">
        <v>0.3</v>
      </c>
      <c r="N38" s="14">
        <v>0.2</v>
      </c>
      <c r="O38" s="14">
        <v>0.1</v>
      </c>
      <c r="P38" s="76">
        <f t="shared" si="1"/>
        <v>0.9</v>
      </c>
      <c r="Q38" s="477"/>
      <c r="R38" s="477"/>
      <c r="S38" s="477"/>
      <c r="T38" s="477"/>
      <c r="U38" s="477"/>
      <c r="V38" s="477"/>
      <c r="W38" s="477"/>
      <c r="X38" s="477"/>
      <c r="Y38" s="477"/>
      <c r="Z38" s="477"/>
      <c r="AA38" s="477"/>
      <c r="AB38" s="477"/>
      <c r="AC38" s="211"/>
    </row>
    <row r="39" spans="1:28" ht="24.75" customHeight="1">
      <c r="A39" s="446" t="s">
        <v>172</v>
      </c>
      <c r="B39" s="447"/>
      <c r="C39" s="69"/>
      <c r="D39" s="71"/>
      <c r="E39" s="71"/>
      <c r="F39" s="71"/>
      <c r="G39" s="71"/>
      <c r="H39" s="71"/>
      <c r="I39" s="71"/>
      <c r="J39" s="71"/>
      <c r="K39" s="79">
        <f>K38*30%/100%</f>
        <v>0.03</v>
      </c>
      <c r="L39" s="79">
        <f>L38*30%/100%</f>
        <v>0.06</v>
      </c>
      <c r="M39" s="79">
        <f>M38*30%/100%</f>
        <v>0.09</v>
      </c>
      <c r="N39" s="79">
        <f>N38*30%/100%</f>
        <v>0.06</v>
      </c>
      <c r="O39" s="79">
        <f>O38*30%/100%</f>
        <v>0.03</v>
      </c>
      <c r="P39" s="76">
        <f t="shared" si="1"/>
        <v>0.27</v>
      </c>
      <c r="Q39" s="477"/>
      <c r="R39" s="477"/>
      <c r="S39" s="477"/>
      <c r="T39" s="477"/>
      <c r="U39" s="477"/>
      <c r="V39" s="477"/>
      <c r="W39" s="477"/>
      <c r="X39" s="477"/>
      <c r="Y39" s="477"/>
      <c r="Z39" s="477"/>
      <c r="AA39" s="477"/>
      <c r="AB39" s="477"/>
    </row>
    <row r="40" spans="1:29" ht="159" customHeight="1">
      <c r="A40" s="478" t="s">
        <v>164</v>
      </c>
      <c r="B40" s="274">
        <v>10</v>
      </c>
      <c r="C40" s="74" t="s">
        <v>11</v>
      </c>
      <c r="D40" s="75"/>
      <c r="E40" s="75"/>
      <c r="F40" s="75"/>
      <c r="G40" s="75"/>
      <c r="H40" s="75"/>
      <c r="I40" s="75"/>
      <c r="J40" s="75"/>
      <c r="K40" s="121">
        <v>0.2</v>
      </c>
      <c r="L40" s="121">
        <v>0.2</v>
      </c>
      <c r="M40" s="121">
        <v>0.2</v>
      </c>
      <c r="N40" s="121">
        <v>0.2</v>
      </c>
      <c r="O40" s="121">
        <v>0.2</v>
      </c>
      <c r="P40" s="76">
        <f t="shared" si="1"/>
        <v>1</v>
      </c>
      <c r="Q40" s="480" t="s">
        <v>198</v>
      </c>
      <c r="R40" s="480"/>
      <c r="S40" s="480"/>
      <c r="T40" s="480"/>
      <c r="U40" s="480"/>
      <c r="V40" s="480"/>
      <c r="W40" s="480"/>
      <c r="X40" s="480"/>
      <c r="Y40" s="480"/>
      <c r="Z40" s="480"/>
      <c r="AA40" s="480"/>
      <c r="AB40" s="480"/>
      <c r="AC40" s="211"/>
    </row>
    <row r="41" spans="1:28" ht="151.5" customHeight="1">
      <c r="A41" s="479"/>
      <c r="B41" s="250"/>
      <c r="C41" s="69" t="s">
        <v>12</v>
      </c>
      <c r="D41" s="14">
        <v>0</v>
      </c>
      <c r="E41" s="14">
        <v>0</v>
      </c>
      <c r="F41" s="14">
        <v>0</v>
      </c>
      <c r="G41" s="14">
        <v>0</v>
      </c>
      <c r="H41" s="14">
        <v>0</v>
      </c>
      <c r="I41" s="14">
        <v>0</v>
      </c>
      <c r="J41" s="14">
        <v>0</v>
      </c>
      <c r="K41" s="14">
        <v>0</v>
      </c>
      <c r="L41" s="14">
        <v>0.2</v>
      </c>
      <c r="M41" s="14">
        <v>0.2</v>
      </c>
      <c r="N41" s="14">
        <v>0.3</v>
      </c>
      <c r="O41" s="14">
        <v>0.2</v>
      </c>
      <c r="P41" s="76">
        <f t="shared" si="1"/>
        <v>0.8999999999999999</v>
      </c>
      <c r="Q41" s="480"/>
      <c r="R41" s="480"/>
      <c r="S41" s="480"/>
      <c r="T41" s="480"/>
      <c r="U41" s="480"/>
      <c r="V41" s="480"/>
      <c r="W41" s="480"/>
      <c r="X41" s="480"/>
      <c r="Y41" s="480"/>
      <c r="Z41" s="480"/>
      <c r="AA41" s="480"/>
      <c r="AB41" s="480"/>
    </row>
    <row r="42" spans="1:30" ht="48" customHeight="1">
      <c r="A42" s="446" t="s">
        <v>152</v>
      </c>
      <c r="B42" s="447"/>
      <c r="C42" s="69" t="s">
        <v>162</v>
      </c>
      <c r="D42" s="71"/>
      <c r="E42" s="79"/>
      <c r="F42" s="71"/>
      <c r="G42" s="71"/>
      <c r="H42" s="71"/>
      <c r="I42" s="71"/>
      <c r="J42" s="71"/>
      <c r="K42" s="79">
        <f>K41*10%/100%</f>
        <v>0</v>
      </c>
      <c r="L42" s="79">
        <f>L41*10%/100%</f>
        <v>0.020000000000000004</v>
      </c>
      <c r="M42" s="79">
        <f>M41*10%/100%</f>
        <v>0.020000000000000004</v>
      </c>
      <c r="N42" s="79">
        <f>N41*10%/100%</f>
        <v>0.03</v>
      </c>
      <c r="O42" s="79">
        <f>O41*10%/100%</f>
        <v>0.020000000000000004</v>
      </c>
      <c r="P42" s="76">
        <f t="shared" si="1"/>
        <v>0.09000000000000001</v>
      </c>
      <c r="Q42" s="480"/>
      <c r="R42" s="480"/>
      <c r="S42" s="480"/>
      <c r="T42" s="480"/>
      <c r="U42" s="480"/>
      <c r="V42" s="480"/>
      <c r="W42" s="480"/>
      <c r="X42" s="480"/>
      <c r="Y42" s="480"/>
      <c r="Z42" s="480"/>
      <c r="AA42" s="480"/>
      <c r="AB42" s="480"/>
      <c r="AD42" s="187"/>
    </row>
    <row r="43" spans="1:29" ht="84.75" customHeight="1">
      <c r="A43" s="478" t="s">
        <v>161</v>
      </c>
      <c r="B43" s="274">
        <v>3</v>
      </c>
      <c r="C43" s="74" t="s">
        <v>11</v>
      </c>
      <c r="D43" s="75"/>
      <c r="E43" s="75"/>
      <c r="F43" s="75"/>
      <c r="G43" s="75"/>
      <c r="H43" s="75"/>
      <c r="I43" s="75"/>
      <c r="J43" s="75"/>
      <c r="K43" s="121"/>
      <c r="L43" s="121">
        <v>0.2</v>
      </c>
      <c r="M43" s="121">
        <v>0.3</v>
      </c>
      <c r="N43" s="121">
        <v>0.3</v>
      </c>
      <c r="O43" s="121">
        <v>0.2</v>
      </c>
      <c r="P43" s="76">
        <f t="shared" si="1"/>
        <v>1</v>
      </c>
      <c r="Q43" s="480" t="s">
        <v>203</v>
      </c>
      <c r="R43" s="480"/>
      <c r="S43" s="480"/>
      <c r="T43" s="480"/>
      <c r="U43" s="480"/>
      <c r="V43" s="480"/>
      <c r="W43" s="480"/>
      <c r="X43" s="480"/>
      <c r="Y43" s="480"/>
      <c r="Z43" s="480"/>
      <c r="AA43" s="480"/>
      <c r="AB43" s="480"/>
      <c r="AC43" s="187"/>
    </row>
    <row r="44" spans="1:28" ht="53.25" customHeight="1">
      <c r="A44" s="479"/>
      <c r="B44" s="250"/>
      <c r="C44" s="69" t="s">
        <v>12</v>
      </c>
      <c r="D44" s="14">
        <v>0</v>
      </c>
      <c r="E44" s="14">
        <v>0</v>
      </c>
      <c r="F44" s="14">
        <v>0</v>
      </c>
      <c r="G44" s="14">
        <v>0</v>
      </c>
      <c r="H44" s="14">
        <v>0</v>
      </c>
      <c r="I44" s="14">
        <v>0</v>
      </c>
      <c r="J44" s="14">
        <v>0</v>
      </c>
      <c r="K44" s="14">
        <v>0</v>
      </c>
      <c r="L44" s="14">
        <v>0</v>
      </c>
      <c r="M44" s="14">
        <v>0</v>
      </c>
      <c r="N44" s="14">
        <v>0</v>
      </c>
      <c r="O44" s="14">
        <v>0.2</v>
      </c>
      <c r="P44" s="76">
        <f t="shared" si="1"/>
        <v>0.2</v>
      </c>
      <c r="Q44" s="480"/>
      <c r="R44" s="480"/>
      <c r="S44" s="480"/>
      <c r="T44" s="480"/>
      <c r="U44" s="480"/>
      <c r="V44" s="480"/>
      <c r="W44" s="480"/>
      <c r="X44" s="480"/>
      <c r="Y44" s="480"/>
      <c r="Z44" s="480"/>
      <c r="AA44" s="480"/>
      <c r="AB44" s="480"/>
    </row>
    <row r="46" ht="15">
      <c r="N46" s="160"/>
    </row>
    <row r="47" ht="15">
      <c r="B47" s="151"/>
    </row>
  </sheetData>
  <sheetProtection/>
  <mergeCells count="100">
    <mergeCell ref="A43:A44"/>
    <mergeCell ref="B43:B44"/>
    <mergeCell ref="Q43:AB44"/>
    <mergeCell ref="A1:A4"/>
    <mergeCell ref="B1:Y1"/>
    <mergeCell ref="Z1:AB1"/>
    <mergeCell ref="B2:Y2"/>
    <mergeCell ref="Z2:AB2"/>
    <mergeCell ref="B3:Y4"/>
    <mergeCell ref="Z3:AB3"/>
    <mergeCell ref="Z4:AB4"/>
    <mergeCell ref="A7:B9"/>
    <mergeCell ref="C7:K9"/>
    <mergeCell ref="R7:T9"/>
    <mergeCell ref="U7:V9"/>
    <mergeCell ref="W7:X9"/>
    <mergeCell ref="Y7:Z7"/>
    <mergeCell ref="AA7:AB7"/>
    <mergeCell ref="Y8:Z8"/>
    <mergeCell ref="AA8:AB8"/>
    <mergeCell ref="Y9:Z9"/>
    <mergeCell ref="AA9:AB9"/>
    <mergeCell ref="A11:B11"/>
    <mergeCell ref="C11:K11"/>
    <mergeCell ref="M11:Q11"/>
    <mergeCell ref="R11:V11"/>
    <mergeCell ref="W11:X11"/>
    <mergeCell ref="Y11:AB11"/>
    <mergeCell ref="C12:Z12"/>
    <mergeCell ref="A13:B13"/>
    <mergeCell ref="C13:Q13"/>
    <mergeCell ref="S13:T13"/>
    <mergeCell ref="V13:Y13"/>
    <mergeCell ref="AA13:AB13"/>
    <mergeCell ref="A15:B16"/>
    <mergeCell ref="D15:E15"/>
    <mergeCell ref="F15:G15"/>
    <mergeCell ref="H15:I15"/>
    <mergeCell ref="Q15:AB15"/>
    <mergeCell ref="D16:E16"/>
    <mergeCell ref="F16:G16"/>
    <mergeCell ref="H16:I16"/>
    <mergeCell ref="Q16:V16"/>
    <mergeCell ref="W16:AB16"/>
    <mergeCell ref="Q17:S17"/>
    <mergeCell ref="T17:V17"/>
    <mergeCell ref="W17:Y17"/>
    <mergeCell ref="Z17:AB17"/>
    <mergeCell ref="Q18:S18"/>
    <mergeCell ref="T18:V18"/>
    <mergeCell ref="W18:Y18"/>
    <mergeCell ref="Z18:AB18"/>
    <mergeCell ref="A20:AB20"/>
    <mergeCell ref="A21:A22"/>
    <mergeCell ref="B21:C22"/>
    <mergeCell ref="D21:O21"/>
    <mergeCell ref="P21:P22"/>
    <mergeCell ref="Q21:AB22"/>
    <mergeCell ref="D22:F22"/>
    <mergeCell ref="G22:I22"/>
    <mergeCell ref="J22:L22"/>
    <mergeCell ref="M22:O22"/>
    <mergeCell ref="D28:P28"/>
    <mergeCell ref="Q28:AB28"/>
    <mergeCell ref="Q29:T29"/>
    <mergeCell ref="U29:X29"/>
    <mergeCell ref="A23:A26"/>
    <mergeCell ref="B23:C26"/>
    <mergeCell ref="D23:F26"/>
    <mergeCell ref="G23:I26"/>
    <mergeCell ref="J23:L26"/>
    <mergeCell ref="M23:O26"/>
    <mergeCell ref="B32:B33"/>
    <mergeCell ref="C32:P32"/>
    <mergeCell ref="Q32:AB32"/>
    <mergeCell ref="Q33:AB33"/>
    <mergeCell ref="P23:P26"/>
    <mergeCell ref="Q23:AB26"/>
    <mergeCell ref="A27:AB27"/>
    <mergeCell ref="A28:A29"/>
    <mergeCell ref="B28:B29"/>
    <mergeCell ref="C28:C29"/>
    <mergeCell ref="A34:A35"/>
    <mergeCell ref="B34:B35"/>
    <mergeCell ref="Q34:AB36"/>
    <mergeCell ref="A36:B36"/>
    <mergeCell ref="Y29:AB29"/>
    <mergeCell ref="Q30:T30"/>
    <mergeCell ref="U30:X30"/>
    <mergeCell ref="Y30:AB30"/>
    <mergeCell ref="A31:AB31"/>
    <mergeCell ref="A32:A33"/>
    <mergeCell ref="A37:A38"/>
    <mergeCell ref="B37:B38"/>
    <mergeCell ref="Q37:AB39"/>
    <mergeCell ref="A39:B39"/>
    <mergeCell ref="A40:A41"/>
    <mergeCell ref="B40:B41"/>
    <mergeCell ref="Q40:AB42"/>
    <mergeCell ref="A42:B42"/>
  </mergeCells>
  <dataValidations count="3">
    <dataValidation type="textLength" operator="lessThanOrEqual" allowBlank="1" showInputMessage="1" showErrorMessage="1" errorTitle="Máximo 1.000 caracteres" error="Máximo 1.000 caracteres" sqref="U30:AB30">
      <formula1>1000</formula1>
    </dataValidation>
    <dataValidation type="textLength" operator="lessThanOrEqual" allowBlank="1" showInputMessage="1" showErrorMessage="1" errorTitle="Máximo 2.000 caracteres" error="Máximo 2.000 caracteres" sqref="Q30:T30 Q34:AB44">
      <formula1>2000</formula1>
    </dataValidation>
    <dataValidation type="textLength" operator="lessThanOrEqual" allowBlank="1" showInputMessage="1" showErrorMessage="1" promptTitle="2.000 caracteres" errorTitle="Máximo 2.000 caracteres" error="Máximo 2.000 caracteres" sqref="Q23:AB26">
      <formula1>2000</formula1>
    </dataValidation>
  </dataValidations>
  <printOptions horizontalCentered="1"/>
  <pageMargins left="0.196850393700787" right="0.196850393700787" top="0.196850393700787" bottom="0.196850393700787" header="0" footer="0"/>
  <pageSetup fitToHeight="1" fitToWidth="1" horizontalDpi="600" verticalDpi="600" orientation="landscape" paperSize="9" scale="27"/>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N55"/>
  <sheetViews>
    <sheetView zoomScale="90" zoomScaleNormal="90" zoomScaleSheetLayoutView="75" zoomScalePageLayoutView="0" workbookViewId="0" topLeftCell="A1">
      <selection activeCell="O16" sqref="O16"/>
    </sheetView>
  </sheetViews>
  <sheetFormatPr defaultColWidth="11.421875" defaultRowHeight="15"/>
  <cols>
    <col min="1" max="1" width="38.421875" style="0" customWidth="1"/>
    <col min="2" max="2" width="16.140625" style="0" customWidth="1"/>
    <col min="3" max="3" width="17.421875" style="0" customWidth="1"/>
    <col min="4" max="4" width="6.28125" style="0" customWidth="1"/>
    <col min="5" max="5" width="6.421875" style="0" customWidth="1"/>
    <col min="6" max="6" width="8.28125" style="0" customWidth="1"/>
    <col min="7" max="7" width="7.421875" style="0" customWidth="1"/>
    <col min="8" max="8" width="8.28125" style="0" customWidth="1"/>
    <col min="9" max="9" width="7.140625" style="0" customWidth="1"/>
    <col min="10" max="10" width="6.421875" style="0" customWidth="1"/>
    <col min="11" max="11" width="8.421875" style="0" customWidth="1"/>
    <col min="12" max="12" width="8.00390625" style="0" customWidth="1"/>
    <col min="13" max="13" width="7.7109375" style="0" customWidth="1"/>
    <col min="14" max="14" width="8.140625" style="0" customWidth="1"/>
    <col min="15" max="15" width="7.8515625" style="0" customWidth="1"/>
    <col min="16" max="16" width="9.421875" style="0" customWidth="1"/>
    <col min="17" max="17" width="16.421875" style="0" customWidth="1"/>
    <col min="18" max="18" width="10.28125" style="0" customWidth="1"/>
    <col min="19" max="19" width="15.00390625" style="0" customWidth="1"/>
    <col min="20" max="20" width="31.8515625" style="0" customWidth="1"/>
    <col min="21" max="21" width="13.00390625" style="0" customWidth="1"/>
    <col min="22" max="22" width="7.8515625" style="0" customWidth="1"/>
    <col min="23" max="23" width="9.140625" style="0" customWidth="1"/>
    <col min="24" max="24" width="11.421875" style="0" customWidth="1"/>
    <col min="25" max="25" width="9.7109375" style="0" customWidth="1"/>
    <col min="26" max="26" width="12.8515625" style="0" customWidth="1"/>
    <col min="27" max="27" width="6.28125" style="0" customWidth="1"/>
    <col min="28" max="28" width="7.7109375" style="0" customWidth="1"/>
    <col min="29" max="29" width="26.28125" style="18" customWidth="1"/>
    <col min="30" max="30" width="30.281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9" max="39" width="18.421875" style="0" bestFit="1" customWidth="1"/>
    <col min="40" max="40" width="16.140625" style="0" customWidth="1"/>
  </cols>
  <sheetData>
    <row r="1" spans="1:28" ht="32.25" customHeight="1">
      <c r="A1" s="357"/>
      <c r="B1" s="391" t="s">
        <v>20</v>
      </c>
      <c r="C1" s="392"/>
      <c r="D1" s="392"/>
      <c r="E1" s="392"/>
      <c r="F1" s="392"/>
      <c r="G1" s="392"/>
      <c r="H1" s="392"/>
      <c r="I1" s="392"/>
      <c r="J1" s="392"/>
      <c r="K1" s="392"/>
      <c r="L1" s="392"/>
      <c r="M1" s="392"/>
      <c r="N1" s="392"/>
      <c r="O1" s="392"/>
      <c r="P1" s="392"/>
      <c r="Q1" s="392"/>
      <c r="R1" s="392"/>
      <c r="S1" s="392"/>
      <c r="T1" s="392"/>
      <c r="U1" s="392"/>
      <c r="V1" s="392"/>
      <c r="W1" s="392"/>
      <c r="X1" s="392"/>
      <c r="Y1" s="393"/>
      <c r="Z1" s="468" t="s">
        <v>22</v>
      </c>
      <c r="AA1" s="469"/>
      <c r="AB1" s="470"/>
    </row>
    <row r="2" spans="1:28" ht="30.75" customHeight="1">
      <c r="A2" s="358"/>
      <c r="B2" s="344" t="s">
        <v>21</v>
      </c>
      <c r="C2" s="345"/>
      <c r="D2" s="345"/>
      <c r="E2" s="345"/>
      <c r="F2" s="345"/>
      <c r="G2" s="345"/>
      <c r="H2" s="345"/>
      <c r="I2" s="345"/>
      <c r="J2" s="345"/>
      <c r="K2" s="345"/>
      <c r="L2" s="345"/>
      <c r="M2" s="345"/>
      <c r="N2" s="345"/>
      <c r="O2" s="345"/>
      <c r="P2" s="345"/>
      <c r="Q2" s="345"/>
      <c r="R2" s="345"/>
      <c r="S2" s="345"/>
      <c r="T2" s="345"/>
      <c r="U2" s="345"/>
      <c r="V2" s="345"/>
      <c r="W2" s="345"/>
      <c r="X2" s="345"/>
      <c r="Y2" s="346"/>
      <c r="Z2" s="471" t="s">
        <v>140</v>
      </c>
      <c r="AA2" s="472"/>
      <c r="AB2" s="473"/>
    </row>
    <row r="3" spans="1:28" ht="24" customHeight="1">
      <c r="A3" s="358"/>
      <c r="B3" s="347" t="s">
        <v>60</v>
      </c>
      <c r="C3" s="348"/>
      <c r="D3" s="348"/>
      <c r="E3" s="348"/>
      <c r="F3" s="348"/>
      <c r="G3" s="348"/>
      <c r="H3" s="348"/>
      <c r="I3" s="348"/>
      <c r="J3" s="348"/>
      <c r="K3" s="348"/>
      <c r="L3" s="348"/>
      <c r="M3" s="348"/>
      <c r="N3" s="348"/>
      <c r="O3" s="348"/>
      <c r="P3" s="348"/>
      <c r="Q3" s="348"/>
      <c r="R3" s="348"/>
      <c r="S3" s="348"/>
      <c r="T3" s="348"/>
      <c r="U3" s="348"/>
      <c r="V3" s="348"/>
      <c r="W3" s="348"/>
      <c r="X3" s="348"/>
      <c r="Y3" s="349"/>
      <c r="Z3" s="471" t="s">
        <v>141</v>
      </c>
      <c r="AA3" s="472"/>
      <c r="AB3" s="473"/>
    </row>
    <row r="4" spans="1:28" ht="15.75" customHeight="1" thickBot="1">
      <c r="A4" s="359"/>
      <c r="B4" s="350"/>
      <c r="C4" s="351"/>
      <c r="D4" s="351"/>
      <c r="E4" s="351"/>
      <c r="F4" s="351"/>
      <c r="G4" s="351"/>
      <c r="H4" s="351"/>
      <c r="I4" s="351"/>
      <c r="J4" s="351"/>
      <c r="K4" s="351"/>
      <c r="L4" s="351"/>
      <c r="M4" s="351"/>
      <c r="N4" s="351"/>
      <c r="O4" s="351"/>
      <c r="P4" s="351"/>
      <c r="Q4" s="351"/>
      <c r="R4" s="351"/>
      <c r="S4" s="351"/>
      <c r="T4" s="351"/>
      <c r="U4" s="351"/>
      <c r="V4" s="351"/>
      <c r="W4" s="351"/>
      <c r="X4" s="351"/>
      <c r="Y4" s="352"/>
      <c r="Z4" s="474" t="s">
        <v>144</v>
      </c>
      <c r="AA4" s="475"/>
      <c r="AB4" s="476"/>
    </row>
    <row r="5" spans="1:28" ht="9" customHeight="1" thickBot="1">
      <c r="A5" s="92"/>
      <c r="B5" s="90"/>
      <c r="C5" s="91"/>
      <c r="D5" s="7"/>
      <c r="E5" s="7"/>
      <c r="F5" s="7"/>
      <c r="G5" s="7"/>
      <c r="H5" s="7"/>
      <c r="I5" s="7"/>
      <c r="J5" s="7"/>
      <c r="K5" s="7"/>
      <c r="L5" s="7"/>
      <c r="M5" s="7"/>
      <c r="N5" s="7"/>
      <c r="O5" s="7"/>
      <c r="P5" s="7"/>
      <c r="Q5" s="7"/>
      <c r="R5" s="7"/>
      <c r="S5" s="7"/>
      <c r="T5" s="7"/>
      <c r="U5" s="7"/>
      <c r="V5" s="7"/>
      <c r="W5" s="7"/>
      <c r="X5" s="8"/>
      <c r="Y5" s="7"/>
      <c r="Z5" s="9"/>
      <c r="AA5" s="2"/>
      <c r="AB5" s="93"/>
    </row>
    <row r="6" spans="1:28" ht="9" customHeight="1" thickBot="1">
      <c r="A6" s="6"/>
      <c r="B6" s="7"/>
      <c r="C6" s="7"/>
      <c r="D6" s="7"/>
      <c r="E6" s="7"/>
      <c r="F6" s="7"/>
      <c r="G6" s="7"/>
      <c r="H6" s="7"/>
      <c r="I6" s="7"/>
      <c r="J6" s="7"/>
      <c r="K6" s="7"/>
      <c r="L6" s="7"/>
      <c r="M6" s="7"/>
      <c r="N6" s="7"/>
      <c r="O6" s="7"/>
      <c r="P6" s="7"/>
      <c r="Q6" s="7"/>
      <c r="R6" s="7"/>
      <c r="S6" s="7"/>
      <c r="T6" s="7"/>
      <c r="U6" s="7"/>
      <c r="V6" s="7"/>
      <c r="W6" s="7"/>
      <c r="X6" s="8"/>
      <c r="Y6" s="7"/>
      <c r="Z6" s="7"/>
      <c r="AA6" s="4"/>
      <c r="AB6" s="94"/>
    </row>
    <row r="7" spans="1:30" ht="15" customHeight="1">
      <c r="A7" s="360" t="s">
        <v>0</v>
      </c>
      <c r="B7" s="361"/>
      <c r="C7" s="400" t="s">
        <v>98</v>
      </c>
      <c r="D7" s="401"/>
      <c r="E7" s="401"/>
      <c r="F7" s="401"/>
      <c r="G7" s="401"/>
      <c r="H7" s="401"/>
      <c r="I7" s="401"/>
      <c r="J7" s="401"/>
      <c r="K7" s="402"/>
      <c r="L7" s="97"/>
      <c r="M7" s="87"/>
      <c r="N7" s="87"/>
      <c r="O7" s="87"/>
      <c r="P7" s="87"/>
      <c r="Q7" s="88"/>
      <c r="R7" s="309" t="s">
        <v>68</v>
      </c>
      <c r="S7" s="310"/>
      <c r="T7" s="311"/>
      <c r="U7" s="380">
        <v>44564</v>
      </c>
      <c r="V7" s="381"/>
      <c r="W7" s="309" t="s">
        <v>64</v>
      </c>
      <c r="X7" s="311"/>
      <c r="Y7" s="321" t="s">
        <v>67</v>
      </c>
      <c r="Z7" s="322"/>
      <c r="AA7" s="374"/>
      <c r="AB7" s="375"/>
      <c r="AD7" s="146"/>
    </row>
    <row r="8" spans="1:28" ht="15" customHeight="1">
      <c r="A8" s="396"/>
      <c r="B8" s="397"/>
      <c r="C8" s="403"/>
      <c r="D8" s="404"/>
      <c r="E8" s="404"/>
      <c r="F8" s="404"/>
      <c r="G8" s="404"/>
      <c r="H8" s="404"/>
      <c r="I8" s="404"/>
      <c r="J8" s="404"/>
      <c r="K8" s="405"/>
      <c r="L8" s="97"/>
      <c r="M8" s="87"/>
      <c r="N8" s="87"/>
      <c r="O8" s="87"/>
      <c r="P8" s="87"/>
      <c r="Q8" s="88"/>
      <c r="R8" s="312"/>
      <c r="S8" s="313"/>
      <c r="T8" s="314"/>
      <c r="U8" s="382"/>
      <c r="V8" s="383"/>
      <c r="W8" s="312"/>
      <c r="X8" s="314"/>
      <c r="Y8" s="376" t="s">
        <v>65</v>
      </c>
      <c r="Z8" s="377"/>
      <c r="AA8" s="337" t="s">
        <v>86</v>
      </c>
      <c r="AB8" s="338"/>
    </row>
    <row r="9" spans="1:28" ht="15" customHeight="1" thickBot="1">
      <c r="A9" s="398"/>
      <c r="B9" s="399"/>
      <c r="C9" s="406"/>
      <c r="D9" s="407"/>
      <c r="E9" s="407"/>
      <c r="F9" s="407"/>
      <c r="G9" s="407"/>
      <c r="H9" s="407"/>
      <c r="I9" s="407"/>
      <c r="J9" s="407"/>
      <c r="K9" s="408"/>
      <c r="L9" s="97"/>
      <c r="M9" s="87"/>
      <c r="N9" s="87"/>
      <c r="O9" s="87"/>
      <c r="P9" s="87"/>
      <c r="Q9" s="88"/>
      <c r="R9" s="315"/>
      <c r="S9" s="316"/>
      <c r="T9" s="317"/>
      <c r="U9" s="384"/>
      <c r="V9" s="385"/>
      <c r="W9" s="315"/>
      <c r="X9" s="317"/>
      <c r="Y9" s="389" t="s">
        <v>66</v>
      </c>
      <c r="Z9" s="390"/>
      <c r="AA9" s="339" t="s">
        <v>86</v>
      </c>
      <c r="AB9" s="340"/>
    </row>
    <row r="10" spans="1:28" ht="9" customHeight="1" thickBot="1">
      <c r="A10" s="89"/>
      <c r="B10" s="98"/>
      <c r="C10" s="13"/>
      <c r="D10" s="13"/>
      <c r="E10" s="13"/>
      <c r="F10" s="13"/>
      <c r="G10" s="13"/>
      <c r="H10" s="13"/>
      <c r="I10" s="13"/>
      <c r="J10" s="13"/>
      <c r="K10" s="13"/>
      <c r="L10" s="13"/>
      <c r="M10" s="106"/>
      <c r="N10" s="106"/>
      <c r="O10" s="106"/>
      <c r="P10" s="106"/>
      <c r="Q10" s="106"/>
      <c r="R10" s="105"/>
      <c r="S10" s="105"/>
      <c r="T10" s="105"/>
      <c r="U10" s="105"/>
      <c r="V10" s="105"/>
      <c r="W10" s="102"/>
      <c r="X10" s="102"/>
      <c r="Y10" s="102"/>
      <c r="Z10" s="102"/>
      <c r="AA10" s="102"/>
      <c r="AB10" s="103"/>
    </row>
    <row r="11" spans="1:30" ht="39" customHeight="1" thickBot="1">
      <c r="A11" s="394" t="s">
        <v>74</v>
      </c>
      <c r="B11" s="395"/>
      <c r="C11" s="362" t="s">
        <v>84</v>
      </c>
      <c r="D11" s="363"/>
      <c r="E11" s="363"/>
      <c r="F11" s="363"/>
      <c r="G11" s="363"/>
      <c r="H11" s="363"/>
      <c r="I11" s="363"/>
      <c r="J11" s="363"/>
      <c r="K11" s="364"/>
      <c r="L11" s="66"/>
      <c r="M11" s="323" t="s">
        <v>70</v>
      </c>
      <c r="N11" s="324"/>
      <c r="O11" s="324"/>
      <c r="P11" s="324"/>
      <c r="Q11" s="325"/>
      <c r="R11" s="365" t="s">
        <v>100</v>
      </c>
      <c r="S11" s="366"/>
      <c r="T11" s="366"/>
      <c r="U11" s="366"/>
      <c r="V11" s="367"/>
      <c r="W11" s="323" t="s">
        <v>69</v>
      </c>
      <c r="X11" s="325"/>
      <c r="Y11" s="412" t="s">
        <v>85</v>
      </c>
      <c r="Z11" s="413"/>
      <c r="AA11" s="413"/>
      <c r="AB11" s="414"/>
      <c r="AD11" s="146"/>
    </row>
    <row r="12" spans="1:28" ht="9" customHeight="1" thickBot="1">
      <c r="A12" s="73"/>
      <c r="B12" s="104"/>
      <c r="C12" s="415"/>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5"/>
      <c r="AB12" s="95"/>
    </row>
    <row r="13" spans="1:30" s="1" customFormat="1" ht="37.5" customHeight="1" thickBot="1">
      <c r="A13" s="394" t="s">
        <v>76</v>
      </c>
      <c r="B13" s="395"/>
      <c r="C13" s="386" t="s">
        <v>139</v>
      </c>
      <c r="D13" s="387"/>
      <c r="E13" s="387"/>
      <c r="F13" s="387"/>
      <c r="G13" s="387"/>
      <c r="H13" s="387"/>
      <c r="I13" s="387"/>
      <c r="J13" s="387"/>
      <c r="K13" s="387"/>
      <c r="L13" s="387"/>
      <c r="M13" s="387"/>
      <c r="N13" s="387"/>
      <c r="O13" s="387"/>
      <c r="P13" s="387"/>
      <c r="Q13" s="388"/>
      <c r="R13" s="7"/>
      <c r="S13" s="320" t="s">
        <v>18</v>
      </c>
      <c r="T13" s="320"/>
      <c r="U13" s="120">
        <v>7</v>
      </c>
      <c r="V13" s="343" t="s">
        <v>19</v>
      </c>
      <c r="W13" s="320"/>
      <c r="X13" s="320"/>
      <c r="Y13" s="320"/>
      <c r="Z13" s="7"/>
      <c r="AA13" s="496">
        <v>0.35</v>
      </c>
      <c r="AB13" s="497"/>
      <c r="AD13" s="172"/>
    </row>
    <row r="14" spans="1:28" ht="16.5" customHeight="1" thickBot="1">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96"/>
    </row>
    <row r="15" spans="1:28" ht="24" customHeight="1" thickBot="1">
      <c r="A15" s="353" t="s">
        <v>1</v>
      </c>
      <c r="B15" s="354"/>
      <c r="C15" s="109" t="s">
        <v>56</v>
      </c>
      <c r="D15" s="318" t="s">
        <v>23</v>
      </c>
      <c r="E15" s="319"/>
      <c r="F15" s="318" t="s">
        <v>24</v>
      </c>
      <c r="G15" s="319"/>
      <c r="H15" s="318" t="s">
        <v>25</v>
      </c>
      <c r="I15" s="417"/>
      <c r="J15" s="108"/>
      <c r="K15" s="65"/>
      <c r="L15" s="108"/>
      <c r="M15" s="4"/>
      <c r="N15" s="4"/>
      <c r="O15" s="4"/>
      <c r="P15" s="4"/>
      <c r="Q15" s="368" t="s">
        <v>2</v>
      </c>
      <c r="R15" s="369"/>
      <c r="S15" s="369"/>
      <c r="T15" s="369"/>
      <c r="U15" s="369"/>
      <c r="V15" s="369"/>
      <c r="W15" s="369"/>
      <c r="X15" s="369"/>
      <c r="Y15" s="369"/>
      <c r="Z15" s="369"/>
      <c r="AA15" s="369"/>
      <c r="AB15" s="370"/>
    </row>
    <row r="16" spans="1:28" ht="35.25" customHeight="1" thickBot="1">
      <c r="A16" s="355"/>
      <c r="B16" s="356"/>
      <c r="C16" s="99"/>
      <c r="D16" s="289"/>
      <c r="E16" s="290"/>
      <c r="F16" s="289"/>
      <c r="G16" s="290"/>
      <c r="H16" s="289" t="s">
        <v>196</v>
      </c>
      <c r="I16" s="331"/>
      <c r="J16" s="108"/>
      <c r="K16" s="108"/>
      <c r="L16" s="108"/>
      <c r="M16" s="4"/>
      <c r="N16" s="4"/>
      <c r="O16" s="4"/>
      <c r="P16" s="4"/>
      <c r="Q16" s="341" t="s">
        <v>3</v>
      </c>
      <c r="R16" s="304"/>
      <c r="S16" s="304"/>
      <c r="T16" s="304"/>
      <c r="U16" s="304"/>
      <c r="V16" s="342"/>
      <c r="W16" s="303" t="s">
        <v>4</v>
      </c>
      <c r="X16" s="304"/>
      <c r="Y16" s="304"/>
      <c r="Z16" s="304"/>
      <c r="AA16" s="304"/>
      <c r="AB16" s="305"/>
    </row>
    <row r="17" spans="1:30" ht="27" customHeight="1">
      <c r="A17" s="3"/>
      <c r="B17" s="4"/>
      <c r="C17" s="4"/>
      <c r="D17" s="12"/>
      <c r="E17" s="12"/>
      <c r="F17" s="12"/>
      <c r="G17" s="12"/>
      <c r="H17" s="12"/>
      <c r="I17" s="12"/>
      <c r="J17" s="12"/>
      <c r="K17" s="12"/>
      <c r="L17" s="12"/>
      <c r="M17" s="4"/>
      <c r="N17" s="4"/>
      <c r="O17" s="4"/>
      <c r="P17" s="4"/>
      <c r="Q17" s="332" t="s">
        <v>5</v>
      </c>
      <c r="R17" s="327"/>
      <c r="S17" s="328"/>
      <c r="T17" s="326" t="s">
        <v>6</v>
      </c>
      <c r="U17" s="327"/>
      <c r="V17" s="328"/>
      <c r="W17" s="326" t="s">
        <v>5</v>
      </c>
      <c r="X17" s="327"/>
      <c r="Y17" s="328"/>
      <c r="Z17" s="326" t="s">
        <v>6</v>
      </c>
      <c r="AA17" s="327"/>
      <c r="AB17" s="329"/>
      <c r="AC17" s="213"/>
      <c r="AD17" s="17"/>
    </row>
    <row r="18" spans="1:29" ht="18" customHeight="1" thickBot="1">
      <c r="A18" s="6"/>
      <c r="B18" s="7"/>
      <c r="C18" s="12"/>
      <c r="D18" s="12"/>
      <c r="E18" s="12"/>
      <c r="F18" s="12"/>
      <c r="G18" s="72"/>
      <c r="H18" s="72"/>
      <c r="I18" s="72"/>
      <c r="J18" s="72"/>
      <c r="K18" s="72"/>
      <c r="L18" s="72"/>
      <c r="M18" s="12"/>
      <c r="N18" s="12"/>
      <c r="O18" s="12"/>
      <c r="P18" s="12"/>
      <c r="Q18" s="333">
        <v>9910833</v>
      </c>
      <c r="R18" s="301"/>
      <c r="S18" s="302"/>
      <c r="T18" s="333">
        <v>9910833</v>
      </c>
      <c r="U18" s="301"/>
      <c r="V18" s="465"/>
      <c r="W18" s="333">
        <v>3157673629</v>
      </c>
      <c r="X18" s="301"/>
      <c r="Y18" s="302"/>
      <c r="Z18" s="333">
        <v>3020725164</v>
      </c>
      <c r="AA18" s="301"/>
      <c r="AB18" s="465"/>
      <c r="AC18" s="226"/>
    </row>
    <row r="19" spans="1:28" ht="7.5" customHeight="1" thickBot="1">
      <c r="A19" s="6"/>
      <c r="B19" s="7"/>
      <c r="C19" s="12"/>
      <c r="D19" s="12"/>
      <c r="E19" s="12"/>
      <c r="F19" s="12"/>
      <c r="G19" s="12"/>
      <c r="H19" s="12"/>
      <c r="I19" s="12"/>
      <c r="J19" s="12"/>
      <c r="K19" s="12"/>
      <c r="L19" s="12"/>
      <c r="M19" s="12"/>
      <c r="N19" s="12"/>
      <c r="O19" s="12"/>
      <c r="P19" s="12"/>
      <c r="Q19" s="12"/>
      <c r="R19" s="12"/>
      <c r="S19" s="12"/>
      <c r="T19" s="12"/>
      <c r="U19" s="12"/>
      <c r="V19" s="12"/>
      <c r="W19" s="12"/>
      <c r="X19" s="12"/>
      <c r="Y19" s="12"/>
      <c r="Z19" s="12"/>
      <c r="AA19" s="4"/>
      <c r="AB19" s="94"/>
    </row>
    <row r="20" spans="1:28" ht="17.25" customHeight="1">
      <c r="A20" s="241" t="s">
        <v>73</v>
      </c>
      <c r="B20" s="242"/>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4"/>
    </row>
    <row r="21" spans="1:28" ht="15" customHeight="1">
      <c r="A21" s="277" t="s">
        <v>7</v>
      </c>
      <c r="B21" s="291" t="s">
        <v>8</v>
      </c>
      <c r="C21" s="292"/>
      <c r="D21" s="262" t="s">
        <v>9</v>
      </c>
      <c r="E21" s="263"/>
      <c r="F21" s="263"/>
      <c r="G21" s="263"/>
      <c r="H21" s="263"/>
      <c r="I21" s="263"/>
      <c r="J21" s="263"/>
      <c r="K21" s="263"/>
      <c r="L21" s="263"/>
      <c r="M21" s="263"/>
      <c r="N21" s="263"/>
      <c r="O21" s="283"/>
      <c r="P21" s="265" t="s">
        <v>10</v>
      </c>
      <c r="Q21" s="265" t="s">
        <v>81</v>
      </c>
      <c r="R21" s="265"/>
      <c r="S21" s="265"/>
      <c r="T21" s="265"/>
      <c r="U21" s="265"/>
      <c r="V21" s="265"/>
      <c r="W21" s="265"/>
      <c r="X21" s="265"/>
      <c r="Y21" s="265"/>
      <c r="Z21" s="265"/>
      <c r="AA21" s="265"/>
      <c r="AB21" s="330"/>
    </row>
    <row r="22" spans="1:28" ht="15" customHeight="1">
      <c r="A22" s="278"/>
      <c r="B22" s="245"/>
      <c r="C22" s="293"/>
      <c r="D22" s="262" t="s">
        <v>56</v>
      </c>
      <c r="E22" s="263"/>
      <c r="F22" s="283"/>
      <c r="G22" s="262" t="s">
        <v>23</v>
      </c>
      <c r="H22" s="263"/>
      <c r="I22" s="283"/>
      <c r="J22" s="262" t="s">
        <v>24</v>
      </c>
      <c r="K22" s="263"/>
      <c r="L22" s="283"/>
      <c r="M22" s="262" t="s">
        <v>25</v>
      </c>
      <c r="N22" s="263"/>
      <c r="O22" s="283"/>
      <c r="P22" s="283"/>
      <c r="Q22" s="265"/>
      <c r="R22" s="265"/>
      <c r="S22" s="265"/>
      <c r="T22" s="265"/>
      <c r="U22" s="265"/>
      <c r="V22" s="265"/>
      <c r="W22" s="265"/>
      <c r="X22" s="265"/>
      <c r="Y22" s="265"/>
      <c r="Z22" s="265"/>
      <c r="AA22" s="265"/>
      <c r="AB22" s="330"/>
    </row>
    <row r="23" spans="1:28" ht="15" customHeight="1">
      <c r="A23" s="454" t="str">
        <f>C13</f>
        <v> Producir y divulgar (16) estudios y/o investigaciones sobre los derechos de las mujeres con fuente de información OMEG
</v>
      </c>
      <c r="B23" s="455" t="s">
        <v>99</v>
      </c>
      <c r="C23" s="456"/>
      <c r="D23" s="266"/>
      <c r="E23" s="267"/>
      <c r="F23" s="268"/>
      <c r="G23" s="266"/>
      <c r="H23" s="267"/>
      <c r="I23" s="268"/>
      <c r="J23" s="266"/>
      <c r="K23" s="267"/>
      <c r="L23" s="268"/>
      <c r="M23" s="266"/>
      <c r="N23" s="267"/>
      <c r="O23" s="268"/>
      <c r="P23" s="298"/>
      <c r="Q23" s="287" t="s">
        <v>174</v>
      </c>
      <c r="R23" s="287"/>
      <c r="S23" s="287"/>
      <c r="T23" s="287"/>
      <c r="U23" s="287"/>
      <c r="V23" s="287"/>
      <c r="W23" s="287"/>
      <c r="X23" s="287"/>
      <c r="Y23" s="287"/>
      <c r="Z23" s="287"/>
      <c r="AA23" s="287"/>
      <c r="AB23" s="288"/>
    </row>
    <row r="24" spans="1:30" ht="15">
      <c r="A24" s="454"/>
      <c r="B24" s="457"/>
      <c r="C24" s="458"/>
      <c r="D24" s="269"/>
      <c r="E24" s="270"/>
      <c r="F24" s="271"/>
      <c r="G24" s="269"/>
      <c r="H24" s="270"/>
      <c r="I24" s="271"/>
      <c r="J24" s="269"/>
      <c r="K24" s="270"/>
      <c r="L24" s="271"/>
      <c r="M24" s="269"/>
      <c r="N24" s="270"/>
      <c r="O24" s="271"/>
      <c r="P24" s="299"/>
      <c r="Q24" s="287"/>
      <c r="R24" s="287"/>
      <c r="S24" s="287"/>
      <c r="T24" s="287"/>
      <c r="U24" s="287"/>
      <c r="V24" s="287"/>
      <c r="W24" s="287"/>
      <c r="X24" s="287"/>
      <c r="Y24" s="287"/>
      <c r="Z24" s="287"/>
      <c r="AA24" s="287"/>
      <c r="AB24" s="288"/>
      <c r="AD24" s="172"/>
    </row>
    <row r="25" spans="1:28" ht="15">
      <c r="A25" s="454"/>
      <c r="B25" s="457"/>
      <c r="C25" s="458"/>
      <c r="D25" s="269"/>
      <c r="E25" s="270"/>
      <c r="F25" s="271"/>
      <c r="G25" s="269"/>
      <c r="H25" s="270"/>
      <c r="I25" s="271"/>
      <c r="J25" s="269"/>
      <c r="K25" s="270"/>
      <c r="L25" s="271"/>
      <c r="M25" s="269"/>
      <c r="N25" s="270"/>
      <c r="O25" s="271"/>
      <c r="P25" s="299"/>
      <c r="Q25" s="287"/>
      <c r="R25" s="287"/>
      <c r="S25" s="287"/>
      <c r="T25" s="287"/>
      <c r="U25" s="287"/>
      <c r="V25" s="287"/>
      <c r="W25" s="287"/>
      <c r="X25" s="287"/>
      <c r="Y25" s="287"/>
      <c r="Z25" s="287"/>
      <c r="AA25" s="287"/>
      <c r="AB25" s="288"/>
    </row>
    <row r="26" spans="1:28" ht="22.5" customHeight="1" thickBot="1">
      <c r="A26" s="275"/>
      <c r="B26" s="457"/>
      <c r="C26" s="458"/>
      <c r="D26" s="269"/>
      <c r="E26" s="270"/>
      <c r="F26" s="271"/>
      <c r="G26" s="269"/>
      <c r="H26" s="270"/>
      <c r="I26" s="271"/>
      <c r="J26" s="269"/>
      <c r="K26" s="270"/>
      <c r="L26" s="271"/>
      <c r="M26" s="269"/>
      <c r="N26" s="270"/>
      <c r="O26" s="271"/>
      <c r="P26" s="299"/>
      <c r="Q26" s="452"/>
      <c r="R26" s="452"/>
      <c r="S26" s="452"/>
      <c r="T26" s="452"/>
      <c r="U26" s="452"/>
      <c r="V26" s="452"/>
      <c r="W26" s="452"/>
      <c r="X26" s="452"/>
      <c r="Y26" s="452"/>
      <c r="Z26" s="452"/>
      <c r="AA26" s="452"/>
      <c r="AB26" s="453"/>
    </row>
    <row r="27" spans="1:28" ht="15" customHeight="1">
      <c r="A27" s="280"/>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2"/>
    </row>
    <row r="28" spans="1:40" ht="18.75" customHeight="1">
      <c r="A28" s="277" t="s">
        <v>7</v>
      </c>
      <c r="B28" s="265" t="s">
        <v>58</v>
      </c>
      <c r="C28" s="265" t="s">
        <v>8</v>
      </c>
      <c r="D28" s="265" t="s">
        <v>55</v>
      </c>
      <c r="E28" s="265"/>
      <c r="F28" s="265"/>
      <c r="G28" s="265"/>
      <c r="H28" s="265"/>
      <c r="I28" s="265"/>
      <c r="J28" s="265"/>
      <c r="K28" s="265"/>
      <c r="L28" s="265"/>
      <c r="M28" s="265"/>
      <c r="N28" s="265"/>
      <c r="O28" s="265"/>
      <c r="P28" s="265"/>
      <c r="Q28" s="265" t="s">
        <v>82</v>
      </c>
      <c r="R28" s="265"/>
      <c r="S28" s="265"/>
      <c r="T28" s="265"/>
      <c r="U28" s="265"/>
      <c r="V28" s="265"/>
      <c r="W28" s="265"/>
      <c r="X28" s="265"/>
      <c r="Y28" s="265"/>
      <c r="Z28" s="265"/>
      <c r="AA28" s="265"/>
      <c r="AB28" s="265"/>
      <c r="AE28" s="83"/>
      <c r="AF28" s="83"/>
      <c r="AG28" s="83"/>
      <c r="AH28" s="83"/>
      <c r="AI28" s="83"/>
      <c r="AJ28" s="83"/>
      <c r="AK28" s="83"/>
      <c r="AL28" s="83"/>
      <c r="AM28" s="83"/>
      <c r="AN28" s="82"/>
    </row>
    <row r="29" spans="1:40" ht="27" customHeight="1">
      <c r="A29" s="277"/>
      <c r="B29" s="265"/>
      <c r="C29" s="425"/>
      <c r="D29" s="107" t="s">
        <v>43</v>
      </c>
      <c r="E29" s="107" t="s">
        <v>44</v>
      </c>
      <c r="F29" s="107" t="s">
        <v>45</v>
      </c>
      <c r="G29" s="107" t="s">
        <v>46</v>
      </c>
      <c r="H29" s="107" t="s">
        <v>47</v>
      </c>
      <c r="I29" s="107" t="s">
        <v>48</v>
      </c>
      <c r="J29" s="107" t="s">
        <v>49</v>
      </c>
      <c r="K29" s="107" t="s">
        <v>50</v>
      </c>
      <c r="L29" s="107" t="s">
        <v>51</v>
      </c>
      <c r="M29" s="107" t="s">
        <v>52</v>
      </c>
      <c r="N29" s="107" t="s">
        <v>53</v>
      </c>
      <c r="O29" s="107" t="s">
        <v>54</v>
      </c>
      <c r="P29" s="107" t="s">
        <v>10</v>
      </c>
      <c r="Q29" s="245" t="s">
        <v>77</v>
      </c>
      <c r="R29" s="246"/>
      <c r="S29" s="246"/>
      <c r="T29" s="293"/>
      <c r="U29" s="245" t="s">
        <v>78</v>
      </c>
      <c r="V29" s="246"/>
      <c r="W29" s="246"/>
      <c r="X29" s="293"/>
      <c r="Y29" s="245" t="s">
        <v>79</v>
      </c>
      <c r="Z29" s="246"/>
      <c r="AA29" s="246"/>
      <c r="AB29" s="247"/>
      <c r="AE29" s="83"/>
      <c r="AF29" s="83"/>
      <c r="AG29" s="83"/>
      <c r="AH29" s="83"/>
      <c r="AI29" s="83"/>
      <c r="AJ29" s="83"/>
      <c r="AK29" s="83"/>
      <c r="AL29" s="83"/>
      <c r="AM29" s="83"/>
      <c r="AN29" s="82"/>
    </row>
    <row r="30" spans="1:40" ht="408.75" customHeight="1" thickBot="1">
      <c r="A30" s="177" t="str">
        <f>C13</f>
        <v> Producir y divulgar (16) estudios y/o investigaciones sobre los derechos de las mujeres con fuente de información OMEG
</v>
      </c>
      <c r="B30" s="80">
        <v>0.35</v>
      </c>
      <c r="C30" s="222">
        <v>7</v>
      </c>
      <c r="D30" s="81"/>
      <c r="E30" s="198">
        <f aca="true" t="shared" si="0" ref="E30:M30">(E35+E38+E41)/3*4</f>
        <v>0.26666666666666666</v>
      </c>
      <c r="F30" s="198">
        <f t="shared" si="0"/>
        <v>0.7333333333333334</v>
      </c>
      <c r="G30" s="198">
        <f t="shared" si="0"/>
        <v>0.3333333333333333</v>
      </c>
      <c r="H30" s="194">
        <f t="shared" si="0"/>
        <v>0.6666666666666666</v>
      </c>
      <c r="I30" s="194">
        <f t="shared" si="0"/>
        <v>0.26666666666666666</v>
      </c>
      <c r="J30" s="194">
        <f t="shared" si="0"/>
        <v>0.26666666666666666</v>
      </c>
      <c r="K30" s="194">
        <f t="shared" si="0"/>
        <v>0.26666666666666666</v>
      </c>
      <c r="L30" s="194">
        <f t="shared" si="0"/>
        <v>0.4666666666666666</v>
      </c>
      <c r="M30" s="231">
        <f t="shared" si="0"/>
        <v>0.20000000000000004</v>
      </c>
      <c r="N30" s="231">
        <f>(N35+N38+N41)/3*7</f>
        <v>0.5366666666666667</v>
      </c>
      <c r="O30" s="194">
        <v>0.63</v>
      </c>
      <c r="P30" s="224">
        <f>SUM(D30:O30)</f>
        <v>4.633333333333334</v>
      </c>
      <c r="Q30" s="422" t="s">
        <v>214</v>
      </c>
      <c r="R30" s="423"/>
      <c r="S30" s="423"/>
      <c r="T30" s="424"/>
      <c r="U30" s="493" t="s">
        <v>211</v>
      </c>
      <c r="V30" s="494"/>
      <c r="W30" s="494"/>
      <c r="X30" s="495"/>
      <c r="Y30" s="493" t="s">
        <v>179</v>
      </c>
      <c r="Z30" s="494"/>
      <c r="AA30" s="494"/>
      <c r="AB30" s="495"/>
      <c r="AC30" s="212"/>
      <c r="AD30" s="186"/>
      <c r="AE30" s="185"/>
      <c r="AF30" s="83"/>
      <c r="AG30" s="83"/>
      <c r="AH30" s="83"/>
      <c r="AI30" s="83"/>
      <c r="AJ30" s="83"/>
      <c r="AK30" s="83"/>
      <c r="AL30" s="83"/>
      <c r="AM30" s="83"/>
      <c r="AN30" s="82"/>
    </row>
    <row r="31" spans="1:40" ht="15" customHeight="1">
      <c r="A31" s="420"/>
      <c r="B31" s="293"/>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421"/>
      <c r="AD31" s="15"/>
      <c r="AE31" s="83"/>
      <c r="AF31" s="83"/>
      <c r="AG31" s="83"/>
      <c r="AH31" s="83"/>
      <c r="AI31" s="83"/>
      <c r="AJ31" s="83"/>
      <c r="AK31" s="83"/>
      <c r="AL31" s="83"/>
      <c r="AM31" s="83"/>
      <c r="AN31" s="82"/>
    </row>
    <row r="32" spans="1:40" ht="15" customHeight="1">
      <c r="A32" s="277" t="s">
        <v>13</v>
      </c>
      <c r="B32" s="251" t="s">
        <v>57</v>
      </c>
      <c r="C32" s="265" t="s">
        <v>14</v>
      </c>
      <c r="D32" s="265"/>
      <c r="E32" s="265"/>
      <c r="F32" s="265"/>
      <c r="G32" s="265"/>
      <c r="H32" s="265"/>
      <c r="I32" s="265"/>
      <c r="J32" s="265"/>
      <c r="K32" s="265"/>
      <c r="L32" s="265"/>
      <c r="M32" s="265"/>
      <c r="N32" s="265"/>
      <c r="O32" s="265"/>
      <c r="P32" s="265"/>
      <c r="Q32" s="262" t="s">
        <v>75</v>
      </c>
      <c r="R32" s="263"/>
      <c r="S32" s="263"/>
      <c r="T32" s="263"/>
      <c r="U32" s="263"/>
      <c r="V32" s="263"/>
      <c r="W32" s="263"/>
      <c r="X32" s="263"/>
      <c r="Y32" s="263"/>
      <c r="Z32" s="263"/>
      <c r="AA32" s="263"/>
      <c r="AB32" s="264"/>
      <c r="AE32" s="83"/>
      <c r="AF32" s="83"/>
      <c r="AG32" s="83"/>
      <c r="AH32" s="83"/>
      <c r="AI32" s="83"/>
      <c r="AJ32" s="83"/>
      <c r="AK32" s="83"/>
      <c r="AL32" s="83"/>
      <c r="AM32" s="83"/>
      <c r="AN32" s="82"/>
    </row>
    <row r="33" spans="1:40" ht="28.5" customHeight="1">
      <c r="A33" s="277"/>
      <c r="B33" s="252"/>
      <c r="C33" s="107" t="s">
        <v>15</v>
      </c>
      <c r="D33" s="159" t="s">
        <v>43</v>
      </c>
      <c r="E33" s="159" t="s">
        <v>44</v>
      </c>
      <c r="F33" s="159" t="s">
        <v>45</v>
      </c>
      <c r="G33" s="159" t="s">
        <v>46</v>
      </c>
      <c r="H33" s="159" t="s">
        <v>47</v>
      </c>
      <c r="I33" s="159" t="s">
        <v>48</v>
      </c>
      <c r="J33" s="159" t="s">
        <v>49</v>
      </c>
      <c r="K33" s="159" t="s">
        <v>50</v>
      </c>
      <c r="L33" s="159" t="s">
        <v>51</v>
      </c>
      <c r="M33" s="159" t="s">
        <v>52</v>
      </c>
      <c r="N33" s="159" t="s">
        <v>53</v>
      </c>
      <c r="O33" s="159" t="s">
        <v>54</v>
      </c>
      <c r="P33" s="107" t="s">
        <v>59</v>
      </c>
      <c r="Q33" s="262" t="s">
        <v>80</v>
      </c>
      <c r="R33" s="263"/>
      <c r="S33" s="263"/>
      <c r="T33" s="263"/>
      <c r="U33" s="263"/>
      <c r="V33" s="263"/>
      <c r="W33" s="263"/>
      <c r="X33" s="263"/>
      <c r="Y33" s="263"/>
      <c r="Z33" s="263"/>
      <c r="AA33" s="263"/>
      <c r="AB33" s="264"/>
      <c r="AD33" s="147"/>
      <c r="AE33" s="84"/>
      <c r="AF33" s="84"/>
      <c r="AG33" s="84"/>
      <c r="AH33" s="84"/>
      <c r="AI33" s="84"/>
      <c r="AJ33" s="84"/>
      <c r="AK33" s="84"/>
      <c r="AL33" s="84"/>
      <c r="AM33" s="84"/>
      <c r="AN33" s="82"/>
    </row>
    <row r="34" spans="1:40" ht="88.5" customHeight="1">
      <c r="A34" s="478" t="s">
        <v>180</v>
      </c>
      <c r="B34" s="274">
        <v>11</v>
      </c>
      <c r="C34" s="74" t="s">
        <v>11</v>
      </c>
      <c r="D34" s="75">
        <v>0</v>
      </c>
      <c r="E34" s="75">
        <v>0.15</v>
      </c>
      <c r="F34" s="75">
        <v>0.15</v>
      </c>
      <c r="G34" s="75">
        <v>0.15</v>
      </c>
      <c r="H34" s="75">
        <v>0.15</v>
      </c>
      <c r="I34" s="75">
        <v>0.15</v>
      </c>
      <c r="J34" s="75">
        <v>0.15</v>
      </c>
      <c r="K34" s="121">
        <v>0.1</v>
      </c>
      <c r="L34" s="121">
        <v>0</v>
      </c>
      <c r="M34" s="121">
        <v>0</v>
      </c>
      <c r="N34" s="75">
        <v>0</v>
      </c>
      <c r="O34" s="75">
        <v>0</v>
      </c>
      <c r="P34" s="76">
        <f aca="true" t="shared" si="1" ref="P34:P41">SUM(D34:O34)</f>
        <v>1</v>
      </c>
      <c r="Q34" s="484" t="s">
        <v>195</v>
      </c>
      <c r="R34" s="485"/>
      <c r="S34" s="485"/>
      <c r="T34" s="485"/>
      <c r="U34" s="485"/>
      <c r="V34" s="485"/>
      <c r="W34" s="485"/>
      <c r="X34" s="485"/>
      <c r="Y34" s="485"/>
      <c r="Z34" s="485"/>
      <c r="AA34" s="485"/>
      <c r="AB34" s="486"/>
      <c r="AC34" s="206"/>
      <c r="AD34" s="207"/>
      <c r="AE34" s="85"/>
      <c r="AF34" s="85"/>
      <c r="AG34" s="85"/>
      <c r="AH34" s="85"/>
      <c r="AI34" s="85"/>
      <c r="AJ34" s="85"/>
      <c r="AK34" s="85"/>
      <c r="AL34" s="85"/>
      <c r="AM34" s="85"/>
      <c r="AN34" s="82"/>
    </row>
    <row r="35" spans="1:40" ht="66.75" customHeight="1">
      <c r="A35" s="479"/>
      <c r="B35" s="250"/>
      <c r="C35" s="69" t="s">
        <v>12</v>
      </c>
      <c r="D35" s="14">
        <v>0</v>
      </c>
      <c r="E35" s="14">
        <v>0.15</v>
      </c>
      <c r="F35" s="14">
        <v>0.15</v>
      </c>
      <c r="G35" s="14">
        <v>0.15</v>
      </c>
      <c r="H35" s="14">
        <v>0.15</v>
      </c>
      <c r="I35" s="14">
        <v>0.1</v>
      </c>
      <c r="J35" s="14">
        <v>0.1</v>
      </c>
      <c r="K35" s="14">
        <v>0.1</v>
      </c>
      <c r="L35" s="14">
        <v>0.05</v>
      </c>
      <c r="M35" s="14">
        <v>0.05</v>
      </c>
      <c r="N35" s="14">
        <v>0</v>
      </c>
      <c r="O35" s="14">
        <v>0</v>
      </c>
      <c r="P35" s="76">
        <f t="shared" si="1"/>
        <v>1</v>
      </c>
      <c r="Q35" s="487"/>
      <c r="R35" s="488"/>
      <c r="S35" s="488"/>
      <c r="T35" s="488"/>
      <c r="U35" s="488"/>
      <c r="V35" s="488"/>
      <c r="W35" s="488"/>
      <c r="X35" s="488"/>
      <c r="Y35" s="488"/>
      <c r="Z35" s="488"/>
      <c r="AA35" s="488"/>
      <c r="AB35" s="489"/>
      <c r="AC35" s="64"/>
      <c r="AE35" s="82"/>
      <c r="AF35" s="82"/>
      <c r="AG35" s="82"/>
      <c r="AH35" s="82"/>
      <c r="AI35" s="82"/>
      <c r="AJ35" s="82"/>
      <c r="AK35" s="82"/>
      <c r="AL35" s="82"/>
      <c r="AM35" s="82"/>
      <c r="AN35" s="82"/>
    </row>
    <row r="36" spans="1:40" ht="33" customHeight="1">
      <c r="A36" s="446" t="s">
        <v>155</v>
      </c>
      <c r="B36" s="447"/>
      <c r="C36" s="69"/>
      <c r="D36" s="71"/>
      <c r="E36" s="79"/>
      <c r="F36" s="71"/>
      <c r="G36" s="71"/>
      <c r="H36" s="71"/>
      <c r="I36" s="71"/>
      <c r="J36" s="71"/>
      <c r="K36" s="71"/>
      <c r="L36" s="71"/>
      <c r="M36" s="71">
        <v>1</v>
      </c>
      <c r="N36" s="71"/>
      <c r="O36" s="71"/>
      <c r="P36" s="79"/>
      <c r="Q36" s="490"/>
      <c r="R36" s="491"/>
      <c r="S36" s="491"/>
      <c r="T36" s="491"/>
      <c r="U36" s="491"/>
      <c r="V36" s="491"/>
      <c r="W36" s="491"/>
      <c r="X36" s="491"/>
      <c r="Y36" s="491"/>
      <c r="Z36" s="491"/>
      <c r="AA36" s="491"/>
      <c r="AB36" s="492"/>
      <c r="AC36" s="206"/>
      <c r="AD36" s="187"/>
      <c r="AE36" s="82"/>
      <c r="AF36" s="82"/>
      <c r="AG36" s="82"/>
      <c r="AH36" s="82"/>
      <c r="AI36" s="82"/>
      <c r="AJ36" s="82"/>
      <c r="AK36" s="82"/>
      <c r="AL36" s="82"/>
      <c r="AM36" s="82"/>
      <c r="AN36" s="82"/>
    </row>
    <row r="37" spans="1:40" ht="118.5" customHeight="1">
      <c r="A37" s="436" t="s">
        <v>190</v>
      </c>
      <c r="B37" s="249">
        <v>11</v>
      </c>
      <c r="C37" s="68" t="s">
        <v>11</v>
      </c>
      <c r="D37" s="70">
        <v>0</v>
      </c>
      <c r="E37" s="70">
        <v>0</v>
      </c>
      <c r="F37" s="70">
        <v>0.1</v>
      </c>
      <c r="G37" s="70">
        <v>0.1</v>
      </c>
      <c r="H37" s="70">
        <v>0.1</v>
      </c>
      <c r="I37" s="70">
        <v>0.1</v>
      </c>
      <c r="J37" s="70">
        <v>0.1</v>
      </c>
      <c r="K37" s="70">
        <v>0.1</v>
      </c>
      <c r="L37" s="122">
        <v>0.1</v>
      </c>
      <c r="M37" s="122">
        <v>0.1</v>
      </c>
      <c r="N37" s="122">
        <v>0.1</v>
      </c>
      <c r="O37" s="122">
        <v>0.1</v>
      </c>
      <c r="P37" s="16">
        <f t="shared" si="1"/>
        <v>0.9999999999999999</v>
      </c>
      <c r="Q37" s="484" t="s">
        <v>201</v>
      </c>
      <c r="R37" s="485"/>
      <c r="S37" s="485"/>
      <c r="T37" s="485"/>
      <c r="U37" s="485"/>
      <c r="V37" s="485"/>
      <c r="W37" s="485"/>
      <c r="X37" s="485"/>
      <c r="Y37" s="485"/>
      <c r="Z37" s="485"/>
      <c r="AA37" s="485"/>
      <c r="AB37" s="486"/>
      <c r="AC37" s="64"/>
      <c r="AD37" s="176"/>
      <c r="AM37" s="82"/>
      <c r="AN37" s="82"/>
    </row>
    <row r="38" spans="1:40" ht="143.25" customHeight="1">
      <c r="A38" s="436"/>
      <c r="B38" s="250"/>
      <c r="C38" s="69" t="s">
        <v>12</v>
      </c>
      <c r="D38" s="14">
        <v>0</v>
      </c>
      <c r="E38" s="14">
        <v>0.05</v>
      </c>
      <c r="F38" s="14">
        <v>0.1</v>
      </c>
      <c r="G38" s="14">
        <v>0.1</v>
      </c>
      <c r="H38" s="14">
        <v>0.1</v>
      </c>
      <c r="I38" s="14">
        <v>0.1</v>
      </c>
      <c r="J38" s="14">
        <v>0.1</v>
      </c>
      <c r="K38" s="14">
        <v>0.1</v>
      </c>
      <c r="L38" s="67">
        <v>0.05</v>
      </c>
      <c r="M38" s="67">
        <v>0.1</v>
      </c>
      <c r="N38" s="67">
        <v>0.13</v>
      </c>
      <c r="O38" s="67">
        <v>0.02</v>
      </c>
      <c r="P38" s="16">
        <f t="shared" si="1"/>
        <v>0.95</v>
      </c>
      <c r="Q38" s="487"/>
      <c r="R38" s="488"/>
      <c r="S38" s="488"/>
      <c r="T38" s="488"/>
      <c r="U38" s="488"/>
      <c r="V38" s="488"/>
      <c r="W38" s="488"/>
      <c r="X38" s="488"/>
      <c r="Y38" s="488"/>
      <c r="Z38" s="488"/>
      <c r="AA38" s="488"/>
      <c r="AB38" s="489"/>
      <c r="AC38" s="64"/>
      <c r="AD38" s="146"/>
      <c r="AM38" s="82"/>
      <c r="AN38" s="82"/>
    </row>
    <row r="39" spans="1:40" ht="35.25" customHeight="1">
      <c r="A39" s="446" t="s">
        <v>165</v>
      </c>
      <c r="B39" s="447"/>
      <c r="C39" s="69"/>
      <c r="D39" s="71"/>
      <c r="E39" s="71"/>
      <c r="F39" s="71"/>
      <c r="G39" s="71"/>
      <c r="H39" s="71"/>
      <c r="I39" s="71"/>
      <c r="J39" s="71"/>
      <c r="K39" s="71"/>
      <c r="L39" s="71"/>
      <c r="M39" s="71"/>
      <c r="N39" s="233">
        <v>4</v>
      </c>
      <c r="O39" s="233">
        <v>1</v>
      </c>
      <c r="P39" s="79"/>
      <c r="Q39" s="490"/>
      <c r="R39" s="491"/>
      <c r="S39" s="491"/>
      <c r="T39" s="491"/>
      <c r="U39" s="491"/>
      <c r="V39" s="491"/>
      <c r="W39" s="491"/>
      <c r="X39" s="491"/>
      <c r="Y39" s="491"/>
      <c r="Z39" s="491"/>
      <c r="AA39" s="491"/>
      <c r="AB39" s="492"/>
      <c r="AC39" s="64"/>
      <c r="AD39" s="172"/>
      <c r="AM39" s="85"/>
      <c r="AN39" s="82"/>
    </row>
    <row r="40" spans="1:30" ht="69.75" customHeight="1">
      <c r="A40" s="436" t="s">
        <v>191</v>
      </c>
      <c r="B40" s="249">
        <v>13</v>
      </c>
      <c r="C40" s="68" t="s">
        <v>11</v>
      </c>
      <c r="D40" s="70">
        <v>0</v>
      </c>
      <c r="E40" s="70">
        <v>0</v>
      </c>
      <c r="F40" s="70">
        <v>0.25</v>
      </c>
      <c r="G40" s="70">
        <v>0</v>
      </c>
      <c r="H40" s="70">
        <v>0</v>
      </c>
      <c r="I40" s="70">
        <v>0.25</v>
      </c>
      <c r="J40" s="70">
        <v>0</v>
      </c>
      <c r="K40" s="70">
        <v>0</v>
      </c>
      <c r="L40" s="70">
        <v>0.25</v>
      </c>
      <c r="M40" s="70">
        <v>0</v>
      </c>
      <c r="N40" s="122">
        <v>0</v>
      </c>
      <c r="O40" s="122">
        <v>0.25</v>
      </c>
      <c r="P40" s="16">
        <f t="shared" si="1"/>
        <v>1</v>
      </c>
      <c r="Q40" s="484" t="s">
        <v>202</v>
      </c>
      <c r="R40" s="485"/>
      <c r="S40" s="485"/>
      <c r="T40" s="485"/>
      <c r="U40" s="485"/>
      <c r="V40" s="485"/>
      <c r="W40" s="485"/>
      <c r="X40" s="485"/>
      <c r="Y40" s="485"/>
      <c r="Z40" s="485"/>
      <c r="AA40" s="485"/>
      <c r="AB40" s="486"/>
      <c r="AC40" s="64"/>
      <c r="AD40" s="207"/>
    </row>
    <row r="41" spans="1:40" ht="51.75" customHeight="1">
      <c r="A41" s="436"/>
      <c r="B41" s="250"/>
      <c r="C41" s="69" t="s">
        <v>12</v>
      </c>
      <c r="D41" s="14">
        <v>0</v>
      </c>
      <c r="E41" s="14">
        <v>0</v>
      </c>
      <c r="F41" s="14">
        <v>0.3</v>
      </c>
      <c r="G41" s="78">
        <v>0</v>
      </c>
      <c r="H41" s="14">
        <v>0.25</v>
      </c>
      <c r="I41" s="14">
        <v>0</v>
      </c>
      <c r="J41" s="14">
        <v>0</v>
      </c>
      <c r="K41" s="14">
        <v>0</v>
      </c>
      <c r="L41" s="67">
        <v>0.25</v>
      </c>
      <c r="M41" s="67">
        <v>0</v>
      </c>
      <c r="N41" s="67">
        <v>0.1</v>
      </c>
      <c r="O41" s="67">
        <v>0</v>
      </c>
      <c r="P41" s="16">
        <f t="shared" si="1"/>
        <v>0.9</v>
      </c>
      <c r="Q41" s="487"/>
      <c r="R41" s="488"/>
      <c r="S41" s="488"/>
      <c r="T41" s="488"/>
      <c r="U41" s="488"/>
      <c r="V41" s="488"/>
      <c r="W41" s="488"/>
      <c r="X41" s="488"/>
      <c r="Y41" s="488"/>
      <c r="Z41" s="488"/>
      <c r="AA41" s="488"/>
      <c r="AB41" s="489"/>
      <c r="AC41" s="64"/>
      <c r="AD41" s="187"/>
      <c r="AN41" s="82"/>
    </row>
    <row r="42" spans="1:30" ht="30.75" customHeight="1" thickBot="1">
      <c r="A42" s="446" t="s">
        <v>166</v>
      </c>
      <c r="B42" s="447"/>
      <c r="C42" s="69" t="s">
        <v>162</v>
      </c>
      <c r="D42" s="71"/>
      <c r="E42" s="71"/>
      <c r="F42" s="71">
        <v>1</v>
      </c>
      <c r="G42" s="71"/>
      <c r="H42" s="71">
        <v>1</v>
      </c>
      <c r="I42" s="71"/>
      <c r="J42" s="71"/>
      <c r="K42" s="79"/>
      <c r="L42" s="71">
        <v>1</v>
      </c>
      <c r="M42" s="79"/>
      <c r="N42" s="223">
        <v>1</v>
      </c>
      <c r="O42" s="223">
        <v>1</v>
      </c>
      <c r="P42" s="79">
        <f>SUM(D42:O42)</f>
        <v>5</v>
      </c>
      <c r="Q42" s="490"/>
      <c r="R42" s="491"/>
      <c r="S42" s="491"/>
      <c r="T42" s="491"/>
      <c r="U42" s="491"/>
      <c r="V42" s="491"/>
      <c r="W42" s="491"/>
      <c r="X42" s="491"/>
      <c r="Y42" s="491"/>
      <c r="Z42" s="491"/>
      <c r="AA42" s="491"/>
      <c r="AB42" s="492"/>
      <c r="AC42" s="64"/>
      <c r="AD42" s="146"/>
    </row>
    <row r="43" spans="1:29" ht="66.75" customHeight="1">
      <c r="A43" s="505" t="s">
        <v>61</v>
      </c>
      <c r="B43" s="508" t="s">
        <v>63</v>
      </c>
      <c r="C43" s="509"/>
      <c r="D43" s="509"/>
      <c r="E43" s="509"/>
      <c r="F43" s="509"/>
      <c r="G43" s="510"/>
      <c r="H43" s="511" t="s">
        <v>62</v>
      </c>
      <c r="I43" s="401"/>
      <c r="J43" s="401"/>
      <c r="K43" s="401"/>
      <c r="L43" s="401"/>
      <c r="M43" s="401"/>
      <c r="N43" s="508" t="s">
        <v>63</v>
      </c>
      <c r="O43" s="509"/>
      <c r="P43" s="509"/>
      <c r="Q43" s="509"/>
      <c r="R43" s="509"/>
      <c r="S43" s="510"/>
      <c r="T43" s="514" t="s">
        <v>17</v>
      </c>
      <c r="U43" s="515"/>
      <c r="V43" s="515"/>
      <c r="W43" s="516"/>
      <c r="X43" s="508" t="s">
        <v>16</v>
      </c>
      <c r="Y43" s="509"/>
      <c r="Z43" s="509"/>
      <c r="AA43" s="509"/>
      <c r="AB43" s="523"/>
      <c r="AC43"/>
    </row>
    <row r="44" spans="1:40" ht="30" customHeight="1">
      <c r="A44" s="506"/>
      <c r="B44" s="498" t="s">
        <v>137</v>
      </c>
      <c r="C44" s="499"/>
      <c r="D44" s="499"/>
      <c r="E44" s="499"/>
      <c r="F44" s="499"/>
      <c r="G44" s="524"/>
      <c r="H44" s="512"/>
      <c r="I44" s="404"/>
      <c r="J44" s="404"/>
      <c r="K44" s="404"/>
      <c r="L44" s="404"/>
      <c r="M44" s="404"/>
      <c r="N44" s="498" t="s">
        <v>209</v>
      </c>
      <c r="O44" s="499"/>
      <c r="P44" s="499"/>
      <c r="Q44" s="499"/>
      <c r="R44" s="499"/>
      <c r="S44" s="524"/>
      <c r="T44" s="517"/>
      <c r="U44" s="518"/>
      <c r="V44" s="518"/>
      <c r="W44" s="519"/>
      <c r="X44" s="498" t="s">
        <v>183</v>
      </c>
      <c r="Y44" s="499"/>
      <c r="Z44" s="499"/>
      <c r="AA44" s="499"/>
      <c r="AB44" s="500"/>
      <c r="AC44" s="64"/>
      <c r="AE44" s="82"/>
      <c r="AF44" s="82"/>
      <c r="AG44" s="82"/>
      <c r="AH44" s="82"/>
      <c r="AI44" s="82"/>
      <c r="AJ44" s="82"/>
      <c r="AK44" s="82"/>
      <c r="AL44" s="82"/>
      <c r="AM44" s="82"/>
      <c r="AN44" s="82"/>
    </row>
    <row r="45" spans="1:28" ht="17.25" customHeight="1" thickBot="1">
      <c r="A45" s="507"/>
      <c r="B45" s="501" t="s">
        <v>138</v>
      </c>
      <c r="C45" s="502"/>
      <c r="D45" s="502"/>
      <c r="E45" s="502"/>
      <c r="F45" s="502"/>
      <c r="G45" s="503"/>
      <c r="H45" s="513"/>
      <c r="I45" s="407"/>
      <c r="J45" s="407"/>
      <c r="K45" s="407"/>
      <c r="L45" s="407"/>
      <c r="M45" s="407"/>
      <c r="N45" s="501" t="s">
        <v>71</v>
      </c>
      <c r="O45" s="502"/>
      <c r="P45" s="502"/>
      <c r="Q45" s="502"/>
      <c r="R45" s="502"/>
      <c r="S45" s="503"/>
      <c r="T45" s="520"/>
      <c r="U45" s="521"/>
      <c r="V45" s="521"/>
      <c r="W45" s="522"/>
      <c r="X45" s="501" t="s">
        <v>72</v>
      </c>
      <c r="Y45" s="502"/>
      <c r="Z45" s="502"/>
      <c r="AA45" s="502"/>
      <c r="AB45" s="504"/>
    </row>
    <row r="47" ht="15">
      <c r="K47" s="151"/>
    </row>
    <row r="49" spans="11:13" ht="15">
      <c r="K49" s="77"/>
      <c r="M49" s="77"/>
    </row>
    <row r="50" ht="15">
      <c r="N50" s="160"/>
    </row>
    <row r="55" ht="15">
      <c r="R55">
        <f>25/4</f>
        <v>6.25</v>
      </c>
    </row>
  </sheetData>
  <sheetProtection/>
  <mergeCells count="109">
    <mergeCell ref="N45:S45"/>
    <mergeCell ref="X45:AB45"/>
    <mergeCell ref="A43:A45"/>
    <mergeCell ref="B43:G43"/>
    <mergeCell ref="H43:M45"/>
    <mergeCell ref="N43:S43"/>
    <mergeCell ref="T43:W45"/>
    <mergeCell ref="X43:AB43"/>
    <mergeCell ref="B44:G44"/>
    <mergeCell ref="N44:S44"/>
    <mergeCell ref="X44:AB44"/>
    <mergeCell ref="B45:G45"/>
    <mergeCell ref="A7:B9"/>
    <mergeCell ref="A1:A4"/>
    <mergeCell ref="B1:Y1"/>
    <mergeCell ref="Z1:AB1"/>
    <mergeCell ref="B2:Y2"/>
    <mergeCell ref="Z2:AB2"/>
    <mergeCell ref="B3:Y4"/>
    <mergeCell ref="Z3:AB3"/>
    <mergeCell ref="Z4:AB4"/>
    <mergeCell ref="C7:K9"/>
    <mergeCell ref="R7:T9"/>
    <mergeCell ref="U7:V9"/>
    <mergeCell ref="W7:X9"/>
    <mergeCell ref="Y7:Z7"/>
    <mergeCell ref="AA7:AB7"/>
    <mergeCell ref="Y8:Z8"/>
    <mergeCell ref="AA8:AB8"/>
    <mergeCell ref="Y9:Z9"/>
    <mergeCell ref="AA9:AB9"/>
    <mergeCell ref="A11:B11"/>
    <mergeCell ref="C11:K11"/>
    <mergeCell ref="M11:Q11"/>
    <mergeCell ref="R11:V11"/>
    <mergeCell ref="W11:X11"/>
    <mergeCell ref="Y11:AB11"/>
    <mergeCell ref="C12:Z12"/>
    <mergeCell ref="A13:B13"/>
    <mergeCell ref="C13:Q13"/>
    <mergeCell ref="S13:T13"/>
    <mergeCell ref="V13:Y13"/>
    <mergeCell ref="AA13:AB13"/>
    <mergeCell ref="A15:B16"/>
    <mergeCell ref="D15:E15"/>
    <mergeCell ref="F15:G15"/>
    <mergeCell ref="H15:I15"/>
    <mergeCell ref="Q15:AB15"/>
    <mergeCell ref="D16:E16"/>
    <mergeCell ref="F16:G16"/>
    <mergeCell ref="H16:I16"/>
    <mergeCell ref="Q16:V16"/>
    <mergeCell ref="W16:AB16"/>
    <mergeCell ref="Q17:S17"/>
    <mergeCell ref="T17:V17"/>
    <mergeCell ref="W17:Y17"/>
    <mergeCell ref="Z17:AB17"/>
    <mergeCell ref="Q18:S18"/>
    <mergeCell ref="T18:V18"/>
    <mergeCell ref="W18:Y18"/>
    <mergeCell ref="Z18:AB18"/>
    <mergeCell ref="A20:AB20"/>
    <mergeCell ref="A21:A22"/>
    <mergeCell ref="B21:C22"/>
    <mergeCell ref="D21:O21"/>
    <mergeCell ref="P21:P22"/>
    <mergeCell ref="Q21:AB22"/>
    <mergeCell ref="D22:F22"/>
    <mergeCell ref="G22:I22"/>
    <mergeCell ref="J22:L22"/>
    <mergeCell ref="M22:O22"/>
    <mergeCell ref="Q29:T29"/>
    <mergeCell ref="U29:X29"/>
    <mergeCell ref="A23:A26"/>
    <mergeCell ref="B23:C26"/>
    <mergeCell ref="D23:F26"/>
    <mergeCell ref="G23:I26"/>
    <mergeCell ref="J23:L26"/>
    <mergeCell ref="M23:O26"/>
    <mergeCell ref="Q32:AB32"/>
    <mergeCell ref="Q33:AB33"/>
    <mergeCell ref="P23:P26"/>
    <mergeCell ref="Q23:AB26"/>
    <mergeCell ref="A27:AB27"/>
    <mergeCell ref="A28:A29"/>
    <mergeCell ref="B28:B29"/>
    <mergeCell ref="C28:C29"/>
    <mergeCell ref="D28:P28"/>
    <mergeCell ref="Q28:AB28"/>
    <mergeCell ref="A39:B39"/>
    <mergeCell ref="A40:A41"/>
    <mergeCell ref="Y29:AB29"/>
    <mergeCell ref="Q30:T30"/>
    <mergeCell ref="U30:X30"/>
    <mergeCell ref="Y30:AB30"/>
    <mergeCell ref="A31:AB31"/>
    <mergeCell ref="A32:A33"/>
    <mergeCell ref="B32:B33"/>
    <mergeCell ref="C32:P32"/>
    <mergeCell ref="B40:B41"/>
    <mergeCell ref="Q40:AB42"/>
    <mergeCell ref="A42:B42"/>
    <mergeCell ref="A34:A35"/>
    <mergeCell ref="B34:B35"/>
    <mergeCell ref="Q34:AB36"/>
    <mergeCell ref="A36:B36"/>
    <mergeCell ref="A37:A38"/>
    <mergeCell ref="B37:B38"/>
    <mergeCell ref="Q37:AB39"/>
  </mergeCells>
  <dataValidations count="3">
    <dataValidation type="textLength" operator="lessThanOrEqual" allowBlank="1" showInputMessage="1" showErrorMessage="1" errorTitle="Máximo 1.000 caracteres" error="Máximo 1.000 caracteres" sqref="U30:X30">
      <formula1>1000</formula1>
    </dataValidation>
    <dataValidation type="textLength" operator="lessThanOrEqual" allowBlank="1" showInputMessage="1" showErrorMessage="1" errorTitle="Máximo 2.000 caracteres" error="Máximo 2.000 caracteres" sqref="Q30:T30 Q34:AB42">
      <formula1>2000</formula1>
    </dataValidation>
    <dataValidation type="textLength" operator="lessThanOrEqual" allowBlank="1" showInputMessage="1" showErrorMessage="1" promptTitle="2.000 caracteres" errorTitle="Máximo 2.000 caracteres" error="Máximo 2.000 caracteres" sqref="Q23:AB26">
      <formula1>2000</formula1>
    </dataValidation>
  </dataValidations>
  <printOptions horizontalCentered="1"/>
  <pageMargins left="0.196850393700787" right="0.196850393700787" top="0.196850393700787" bottom="0.196850393700787" header="0" footer="0"/>
  <pageSetup fitToHeight="1" fitToWidth="1" horizontalDpi="600" verticalDpi="600" orientation="landscape" paperSize="9" scale="33"/>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U31"/>
  <sheetViews>
    <sheetView tabSelected="1" zoomScale="80" zoomScaleNormal="80" zoomScalePageLayoutView="0" workbookViewId="0" topLeftCell="A1">
      <selection activeCell="F9" sqref="F9"/>
    </sheetView>
  </sheetViews>
  <sheetFormatPr defaultColWidth="11.421875" defaultRowHeight="15"/>
  <cols>
    <col min="1" max="1" width="15.28125" style="161" customWidth="1"/>
    <col min="2" max="2" width="10.00390625" style="161" customWidth="1"/>
    <col min="3" max="3" width="24.140625" style="161" customWidth="1"/>
    <col min="4" max="4" width="16.140625" style="161" customWidth="1"/>
    <col min="5" max="5" width="14.421875" style="161" customWidth="1"/>
    <col min="6" max="6" width="13.421875" style="161" customWidth="1"/>
    <col min="7" max="11" width="10.00390625" style="161" customWidth="1"/>
    <col min="12" max="12" width="35.7109375" style="161" customWidth="1"/>
    <col min="13" max="16" width="11.421875" style="161" customWidth="1"/>
    <col min="17" max="17" width="13.421875" style="161" customWidth="1"/>
    <col min="18" max="18" width="14.421875" style="161" customWidth="1"/>
    <col min="19" max="19" width="211.00390625" style="161" customWidth="1"/>
    <col min="20" max="20" width="21.7109375" style="161" customWidth="1"/>
    <col min="21" max="16384" width="11.421875" style="161" customWidth="1"/>
  </cols>
  <sheetData>
    <row r="1" spans="1:19" ht="15.75">
      <c r="A1" s="533" t="s">
        <v>20</v>
      </c>
      <c r="B1" s="533"/>
      <c r="C1" s="533"/>
      <c r="D1" s="533"/>
      <c r="E1" s="533"/>
      <c r="F1" s="533"/>
      <c r="G1" s="533"/>
      <c r="H1" s="533"/>
      <c r="I1" s="533"/>
      <c r="J1" s="533"/>
      <c r="K1" s="533"/>
      <c r="L1" s="533"/>
      <c r="M1" s="533"/>
      <c r="N1" s="533"/>
      <c r="O1" s="533"/>
      <c r="P1" s="533"/>
      <c r="Q1" s="468" t="s">
        <v>22</v>
      </c>
      <c r="R1" s="469"/>
      <c r="S1" s="470"/>
    </row>
    <row r="2" spans="1:19" ht="15.75">
      <c r="A2" s="533" t="s">
        <v>21</v>
      </c>
      <c r="B2" s="533"/>
      <c r="C2" s="533"/>
      <c r="D2" s="533"/>
      <c r="E2" s="533"/>
      <c r="F2" s="533"/>
      <c r="G2" s="533"/>
      <c r="H2" s="533"/>
      <c r="I2" s="533"/>
      <c r="J2" s="533"/>
      <c r="K2" s="533"/>
      <c r="L2" s="533"/>
      <c r="M2" s="533"/>
      <c r="N2" s="533"/>
      <c r="O2" s="533"/>
      <c r="P2" s="533"/>
      <c r="Q2" s="471" t="s">
        <v>140</v>
      </c>
      <c r="R2" s="472"/>
      <c r="S2" s="473"/>
    </row>
    <row r="3" spans="1:19" ht="15" customHeight="1">
      <c r="A3" s="532" t="s">
        <v>60</v>
      </c>
      <c r="B3" s="532"/>
      <c r="C3" s="532"/>
      <c r="D3" s="532"/>
      <c r="E3" s="532"/>
      <c r="F3" s="532"/>
      <c r="G3" s="532"/>
      <c r="H3" s="532"/>
      <c r="I3" s="532"/>
      <c r="J3" s="532"/>
      <c r="K3" s="532"/>
      <c r="L3" s="532"/>
      <c r="M3" s="532"/>
      <c r="N3" s="532"/>
      <c r="O3" s="532"/>
      <c r="P3" s="532"/>
      <c r="Q3" s="471" t="s">
        <v>141</v>
      </c>
      <c r="R3" s="472"/>
      <c r="S3" s="473"/>
    </row>
    <row r="4" spans="1:19" ht="15.75" customHeight="1">
      <c r="A4" s="532"/>
      <c r="B4" s="532"/>
      <c r="C4" s="532"/>
      <c r="D4" s="532"/>
      <c r="E4" s="532"/>
      <c r="F4" s="532"/>
      <c r="G4" s="532"/>
      <c r="H4" s="532"/>
      <c r="I4" s="532"/>
      <c r="J4" s="532"/>
      <c r="K4" s="532"/>
      <c r="L4" s="532"/>
      <c r="M4" s="532"/>
      <c r="N4" s="532"/>
      <c r="O4" s="532"/>
      <c r="P4" s="532"/>
      <c r="Q4" s="534" t="s">
        <v>142</v>
      </c>
      <c r="R4" s="535"/>
      <c r="S4" s="536"/>
    </row>
    <row r="5" spans="1:19" ht="15" customHeight="1">
      <c r="A5" s="527" t="s">
        <v>101</v>
      </c>
      <c r="B5" s="527"/>
      <c r="C5" s="527"/>
      <c r="D5" s="527"/>
      <c r="E5" s="527"/>
      <c r="F5" s="527"/>
      <c r="G5" s="527"/>
      <c r="H5" s="527"/>
      <c r="I5" s="527"/>
      <c r="J5" s="527"/>
      <c r="K5" s="527"/>
      <c r="L5" s="527"/>
      <c r="M5" s="527"/>
      <c r="N5" s="527"/>
      <c r="O5" s="527"/>
      <c r="P5" s="527"/>
      <c r="Q5" s="527"/>
      <c r="R5" s="527"/>
      <c r="S5" s="527"/>
    </row>
    <row r="6" spans="1:19" ht="15" customHeight="1">
      <c r="A6" s="525" t="s">
        <v>102</v>
      </c>
      <c r="B6" s="525"/>
      <c r="C6" s="525"/>
      <c r="D6" s="525"/>
      <c r="E6" s="525"/>
      <c r="F6" s="525"/>
      <c r="G6" s="525"/>
      <c r="H6" s="525"/>
      <c r="I6" s="525"/>
      <c r="J6" s="525"/>
      <c r="K6" s="525"/>
      <c r="L6" s="526"/>
      <c r="M6" s="531" t="s">
        <v>103</v>
      </c>
      <c r="N6" s="531"/>
      <c r="O6" s="531"/>
      <c r="P6" s="531"/>
      <c r="Q6" s="531"/>
      <c r="R6" s="531"/>
      <c r="S6" s="531"/>
    </row>
    <row r="7" spans="1:19" ht="15">
      <c r="A7" s="527" t="s">
        <v>143</v>
      </c>
      <c r="B7" s="527" t="s">
        <v>104</v>
      </c>
      <c r="C7" s="527" t="s">
        <v>7</v>
      </c>
      <c r="D7" s="527" t="s">
        <v>105</v>
      </c>
      <c r="E7" s="527" t="s">
        <v>106</v>
      </c>
      <c r="F7" s="527" t="s">
        <v>107</v>
      </c>
      <c r="G7" s="528" t="s">
        <v>116</v>
      </c>
      <c r="H7" s="529"/>
      <c r="I7" s="529"/>
      <c r="J7" s="529"/>
      <c r="K7" s="530"/>
      <c r="L7" s="527" t="s">
        <v>108</v>
      </c>
      <c r="M7" s="527" t="s">
        <v>109</v>
      </c>
      <c r="N7" s="527"/>
      <c r="O7" s="527"/>
      <c r="P7" s="527"/>
      <c r="Q7" s="537" t="s">
        <v>10</v>
      </c>
      <c r="R7" s="538"/>
      <c r="S7" s="527" t="s">
        <v>82</v>
      </c>
    </row>
    <row r="8" spans="1:19" ht="53.25" customHeight="1">
      <c r="A8" s="527"/>
      <c r="B8" s="527"/>
      <c r="C8" s="527"/>
      <c r="D8" s="527"/>
      <c r="E8" s="527"/>
      <c r="F8" s="527"/>
      <c r="G8" s="167">
        <v>2020</v>
      </c>
      <c r="H8" s="167">
        <v>2021</v>
      </c>
      <c r="I8" s="167">
        <v>2022</v>
      </c>
      <c r="J8" s="167">
        <v>2023</v>
      </c>
      <c r="K8" s="167">
        <v>2024</v>
      </c>
      <c r="L8" s="527"/>
      <c r="M8" s="167" t="s">
        <v>56</v>
      </c>
      <c r="N8" s="167" t="s">
        <v>23</v>
      </c>
      <c r="O8" s="167" t="s">
        <v>110</v>
      </c>
      <c r="P8" s="167" t="s">
        <v>25</v>
      </c>
      <c r="Q8" s="167" t="s">
        <v>111</v>
      </c>
      <c r="R8" s="167" t="s">
        <v>112</v>
      </c>
      <c r="S8" s="527"/>
    </row>
    <row r="9" spans="1:21" ht="408" customHeight="1">
      <c r="A9" s="168" t="s">
        <v>145</v>
      </c>
      <c r="B9" s="129">
        <v>452</v>
      </c>
      <c r="C9" s="127" t="s">
        <v>118</v>
      </c>
      <c r="D9" s="166" t="s">
        <v>114</v>
      </c>
      <c r="E9" s="130" t="s">
        <v>115</v>
      </c>
      <c r="F9" s="130">
        <v>1</v>
      </c>
      <c r="G9" s="152">
        <v>0.1</v>
      </c>
      <c r="H9" s="153">
        <v>0.35</v>
      </c>
      <c r="I9" s="153">
        <v>0.6</v>
      </c>
      <c r="J9" s="153">
        <v>0.85</v>
      </c>
      <c r="K9" s="153">
        <v>1</v>
      </c>
      <c r="L9" s="155" t="s">
        <v>135</v>
      </c>
      <c r="M9" s="156">
        <v>0.12</v>
      </c>
      <c r="N9" s="214">
        <v>0.09</v>
      </c>
      <c r="O9" s="175">
        <v>0.04</v>
      </c>
      <c r="P9" s="175">
        <v>0.08</v>
      </c>
      <c r="Q9" s="156">
        <f>SUM(M9:P9)</f>
        <v>0.33</v>
      </c>
      <c r="R9" s="156">
        <f>Q9/H9</f>
        <v>0.942857142857143</v>
      </c>
      <c r="S9" s="240" t="s">
        <v>215</v>
      </c>
      <c r="T9" s="188"/>
      <c r="U9" s="146"/>
    </row>
    <row r="10" spans="1:20" ht="322.5" customHeight="1">
      <c r="A10" s="168" t="s">
        <v>145</v>
      </c>
      <c r="B10" s="129">
        <v>454</v>
      </c>
      <c r="C10" s="127" t="s">
        <v>119</v>
      </c>
      <c r="D10" s="128" t="s">
        <v>120</v>
      </c>
      <c r="E10" s="126" t="s">
        <v>117</v>
      </c>
      <c r="F10" s="126">
        <v>16</v>
      </c>
      <c r="G10" s="154">
        <v>1</v>
      </c>
      <c r="H10" s="154">
        <v>7</v>
      </c>
      <c r="I10" s="154">
        <v>5</v>
      </c>
      <c r="J10" s="154">
        <v>2</v>
      </c>
      <c r="K10" s="154">
        <v>1</v>
      </c>
      <c r="L10" s="190" t="s">
        <v>136</v>
      </c>
      <c r="M10" s="201">
        <v>1</v>
      </c>
      <c r="N10" s="174">
        <v>1.27</v>
      </c>
      <c r="O10" s="174">
        <v>1</v>
      </c>
      <c r="P10" s="174">
        <v>0.73</v>
      </c>
      <c r="Q10" s="225">
        <v>5</v>
      </c>
      <c r="R10" s="156">
        <f>Q10/H10</f>
        <v>0.7142857142857143</v>
      </c>
      <c r="S10" s="239" t="s">
        <v>210</v>
      </c>
      <c r="T10" s="188"/>
    </row>
    <row r="12" spans="12:15" ht="15">
      <c r="L12" s="179"/>
      <c r="M12" s="179" t="s">
        <v>182</v>
      </c>
      <c r="O12" s="195"/>
    </row>
    <row r="13" spans="12:15" ht="15">
      <c r="L13" s="168" t="s">
        <v>90</v>
      </c>
      <c r="M13" s="202">
        <f>'Meta 1'!P29/'Meta 1'!C29</f>
        <v>0.8671428571428574</v>
      </c>
      <c r="N13" s="178"/>
      <c r="O13" s="178"/>
    </row>
    <row r="14" spans="12:15" ht="15">
      <c r="L14" s="168" t="s">
        <v>92</v>
      </c>
      <c r="M14" s="202">
        <f>'Meta 2'!P30/'Meta 2'!C30</f>
        <v>1</v>
      </c>
      <c r="N14" s="178"/>
      <c r="O14" s="178"/>
    </row>
    <row r="15" spans="12:15" ht="15">
      <c r="L15" s="180" t="s">
        <v>146</v>
      </c>
      <c r="M15" s="203">
        <f>AVERAGE(M13:M14)*H9</f>
        <v>0.32675000000000004</v>
      </c>
      <c r="N15" s="204"/>
      <c r="O15" s="178"/>
    </row>
    <row r="16" spans="16:18" ht="15">
      <c r="P16" s="178"/>
      <c r="Q16" s="205"/>
      <c r="R16" s="178"/>
    </row>
    <row r="17" ht="15">
      <c r="Q17" s="196"/>
    </row>
    <row r="21" spans="15:16" ht="15">
      <c r="O21" s="162"/>
      <c r="P21" s="162"/>
    </row>
    <row r="22" ht="15">
      <c r="O22" s="162"/>
    </row>
    <row r="23" ht="15">
      <c r="O23" s="163"/>
    </row>
    <row r="24" ht="15">
      <c r="O24" s="164"/>
    </row>
    <row r="25" spans="12:15" ht="15">
      <c r="L25" s="162"/>
      <c r="N25" s="163"/>
      <c r="O25" s="163"/>
    </row>
    <row r="26" spans="15:17" ht="15">
      <c r="O26" s="165"/>
      <c r="Q26" s="163"/>
    </row>
    <row r="27" spans="15:17" ht="15">
      <c r="O27" s="162"/>
      <c r="Q27" s="178"/>
    </row>
    <row r="31" ht="15">
      <c r="L31" s="178"/>
    </row>
  </sheetData>
  <sheetProtection/>
  <mergeCells count="21">
    <mergeCell ref="Q3:S3"/>
    <mergeCell ref="L7:L8"/>
    <mergeCell ref="E7:E8"/>
    <mergeCell ref="D7:D8"/>
    <mergeCell ref="Q1:S1"/>
    <mergeCell ref="A3:P4"/>
    <mergeCell ref="A2:P2"/>
    <mergeCell ref="Q4:S4"/>
    <mergeCell ref="A1:P1"/>
    <mergeCell ref="B7:B8"/>
    <mergeCell ref="A5:S5"/>
    <mergeCell ref="S7:S8"/>
    <mergeCell ref="Q7:R7"/>
    <mergeCell ref="Q2:S2"/>
    <mergeCell ref="A6:L6"/>
    <mergeCell ref="F7:F8"/>
    <mergeCell ref="C7:C8"/>
    <mergeCell ref="G7:K7"/>
    <mergeCell ref="M6:S6"/>
    <mergeCell ref="M7:P7"/>
    <mergeCell ref="A7:A8"/>
  </mergeCells>
  <printOptions/>
  <pageMargins left="0.7" right="0.7" top="0.75" bottom="0.75" header="0.3" footer="0.3"/>
  <pageSetup fitToHeight="1" fitToWidth="1" horizontalDpi="300" verticalDpi="300" orientation="landscape" paperSize="9" scale="32"/>
  <legacyDrawing r:id="rId2"/>
</worksheet>
</file>

<file path=xl/worksheets/sheet6.xml><?xml version="1.0" encoding="utf-8"?>
<worksheet xmlns="http://schemas.openxmlformats.org/spreadsheetml/2006/main" xmlns:r="http://schemas.openxmlformats.org/officeDocument/2006/relationships">
  <dimension ref="C4:V17"/>
  <sheetViews>
    <sheetView zoomScalePageLayoutView="0" workbookViewId="0" topLeftCell="A7">
      <selection activeCell="E22" sqref="E22"/>
    </sheetView>
  </sheetViews>
  <sheetFormatPr defaultColWidth="11.421875" defaultRowHeight="15"/>
  <cols>
    <col min="3" max="3" width="45.8515625" style="0" customWidth="1"/>
    <col min="4" max="4" width="11.28125" style="0" hidden="1" customWidth="1"/>
    <col min="5" max="5" width="23.140625" style="0" customWidth="1"/>
    <col min="6" max="6" width="10.00390625" style="0" customWidth="1"/>
    <col min="7" max="7" width="8.421875" style="0" customWidth="1"/>
    <col min="8" max="8" width="9.28125" style="0" customWidth="1"/>
    <col min="12" max="12" width="29.421875" style="0" customWidth="1"/>
    <col min="16" max="16" width="24.7109375" style="0" customWidth="1"/>
    <col min="17" max="17" width="7.00390625" style="0" customWidth="1"/>
    <col min="18" max="18" width="7.28125" style="0" customWidth="1"/>
    <col min="19" max="19" width="7.140625" style="0" customWidth="1"/>
    <col min="20" max="20" width="6.421875" style="0" customWidth="1"/>
    <col min="21" max="21" width="7.8515625" style="0" customWidth="1"/>
    <col min="22" max="22" width="8.00390625" style="0" customWidth="1"/>
  </cols>
  <sheetData>
    <row r="4" spans="3:17" ht="38.25" customHeight="1">
      <c r="C4" s="539" t="s">
        <v>34</v>
      </c>
      <c r="D4" s="541" t="s">
        <v>187</v>
      </c>
      <c r="E4" s="542"/>
      <c r="F4" s="220"/>
      <c r="G4" s="220"/>
      <c r="H4" s="220"/>
      <c r="I4" s="220"/>
      <c r="L4" s="539" t="s">
        <v>34</v>
      </c>
      <c r="M4" s="543"/>
      <c r="N4" s="543"/>
      <c r="O4" s="543"/>
      <c r="P4" s="543"/>
      <c r="Q4" s="543"/>
    </row>
    <row r="5" spans="3:17" ht="15">
      <c r="C5" s="540"/>
      <c r="D5" s="216">
        <v>2020</v>
      </c>
      <c r="E5" s="216">
        <v>2021</v>
      </c>
      <c r="F5" s="216">
        <v>2022</v>
      </c>
      <c r="G5" s="216">
        <v>2023</v>
      </c>
      <c r="H5" s="216">
        <v>2024</v>
      </c>
      <c r="I5" s="217" t="s">
        <v>10</v>
      </c>
      <c r="L5" s="540"/>
      <c r="M5" s="216">
        <v>2021</v>
      </c>
      <c r="N5" s="216">
        <v>2022</v>
      </c>
      <c r="O5" s="216">
        <v>2023</v>
      </c>
      <c r="P5" s="216">
        <v>2024</v>
      </c>
      <c r="Q5" s="217" t="s">
        <v>10</v>
      </c>
    </row>
    <row r="6" spans="3:17" ht="81" customHeight="1">
      <c r="C6" s="218" t="s">
        <v>186</v>
      </c>
      <c r="D6" s="219">
        <v>1</v>
      </c>
      <c r="E6" s="219">
        <v>4</v>
      </c>
      <c r="F6" s="219">
        <v>5</v>
      </c>
      <c r="G6" s="219">
        <v>5</v>
      </c>
      <c r="H6" s="219">
        <v>1</v>
      </c>
      <c r="I6" s="219">
        <f>D6+E6+HE106+G6+F6+H6</f>
        <v>16</v>
      </c>
      <c r="L6" s="218" t="s">
        <v>186</v>
      </c>
      <c r="M6" s="219">
        <v>4</v>
      </c>
      <c r="N6" s="219">
        <v>5</v>
      </c>
      <c r="O6" s="219">
        <v>5</v>
      </c>
      <c r="P6" s="219">
        <v>1</v>
      </c>
      <c r="Q6" s="219"/>
    </row>
    <row r="8" spans="16:22" ht="15">
      <c r="P8" s="539" t="s">
        <v>33</v>
      </c>
      <c r="Q8" s="543" t="s">
        <v>188</v>
      </c>
      <c r="R8" s="543"/>
      <c r="S8" s="543"/>
      <c r="T8" s="543"/>
      <c r="U8" s="543"/>
      <c r="V8" s="543"/>
    </row>
    <row r="9" spans="3:22" ht="24" customHeight="1">
      <c r="C9" s="539" t="s">
        <v>33</v>
      </c>
      <c r="D9" s="543" t="s">
        <v>188</v>
      </c>
      <c r="E9" s="543"/>
      <c r="F9" s="543"/>
      <c r="G9" s="543"/>
      <c r="H9" s="543"/>
      <c r="I9" s="543"/>
      <c r="P9" s="540"/>
      <c r="Q9" s="216">
        <v>2020</v>
      </c>
      <c r="R9" s="216">
        <v>2021</v>
      </c>
      <c r="S9" s="216">
        <v>2022</v>
      </c>
      <c r="T9" s="216">
        <v>2023</v>
      </c>
      <c r="U9" s="216">
        <v>2024</v>
      </c>
      <c r="V9" s="217" t="s">
        <v>10</v>
      </c>
    </row>
    <row r="10" spans="3:22" ht="81.75" customHeight="1">
      <c r="C10" s="540"/>
      <c r="D10" s="216">
        <v>2020</v>
      </c>
      <c r="E10" s="216">
        <v>2021</v>
      </c>
      <c r="F10" s="216">
        <v>2022</v>
      </c>
      <c r="G10" s="216">
        <v>2023</v>
      </c>
      <c r="H10" s="216">
        <v>2024</v>
      </c>
      <c r="I10" s="217" t="s">
        <v>10</v>
      </c>
      <c r="P10" s="218" t="s">
        <v>134</v>
      </c>
      <c r="Q10" s="221">
        <v>0.1</v>
      </c>
      <c r="R10" s="221">
        <v>0.6</v>
      </c>
      <c r="S10" s="221">
        <v>0.3</v>
      </c>
      <c r="T10" s="219">
        <v>1</v>
      </c>
      <c r="U10" s="219">
        <v>1</v>
      </c>
      <c r="V10" s="219">
        <v>1</v>
      </c>
    </row>
    <row r="11" spans="3:9" ht="84" customHeight="1">
      <c r="C11" s="218" t="s">
        <v>134</v>
      </c>
      <c r="D11" s="219">
        <v>1</v>
      </c>
      <c r="E11" s="219">
        <v>7</v>
      </c>
      <c r="F11" s="219">
        <v>5</v>
      </c>
      <c r="G11" s="219">
        <v>2</v>
      </c>
      <c r="H11" s="219">
        <v>1</v>
      </c>
      <c r="I11" s="219">
        <f>D11+E11+HE111+G11+F11+H11</f>
        <v>16</v>
      </c>
    </row>
    <row r="12" spans="16:22" ht="15">
      <c r="P12" s="539" t="s">
        <v>33</v>
      </c>
      <c r="Q12" s="543" t="s">
        <v>189</v>
      </c>
      <c r="R12" s="543"/>
      <c r="S12" s="543"/>
      <c r="T12" s="543"/>
      <c r="U12" s="543"/>
      <c r="V12" s="543"/>
    </row>
    <row r="13" spans="12:22" ht="15">
      <c r="L13" s="539" t="s">
        <v>34</v>
      </c>
      <c r="M13" s="541" t="s">
        <v>187</v>
      </c>
      <c r="N13" s="542"/>
      <c r="P13" s="540"/>
      <c r="Q13" s="216">
        <v>2020</v>
      </c>
      <c r="R13" s="216">
        <v>2021</v>
      </c>
      <c r="S13" s="216">
        <v>2022</v>
      </c>
      <c r="T13" s="216">
        <v>2023</v>
      </c>
      <c r="U13" s="216">
        <v>2024</v>
      </c>
      <c r="V13" s="217" t="s">
        <v>10</v>
      </c>
    </row>
    <row r="14" spans="12:22" ht="78.75">
      <c r="L14" s="540"/>
      <c r="M14" s="216">
        <v>2020</v>
      </c>
      <c r="N14" s="216">
        <v>2021</v>
      </c>
      <c r="P14" s="218" t="s">
        <v>134</v>
      </c>
      <c r="Q14" s="221">
        <v>0.1</v>
      </c>
      <c r="R14" s="221">
        <v>0.6</v>
      </c>
      <c r="S14" s="221">
        <v>0.3</v>
      </c>
      <c r="T14" s="219">
        <v>1</v>
      </c>
      <c r="U14" s="219">
        <v>1</v>
      </c>
      <c r="V14" s="219">
        <v>1</v>
      </c>
    </row>
    <row r="15" spans="3:14" ht="78.75">
      <c r="C15" s="539" t="s">
        <v>34</v>
      </c>
      <c r="D15" s="541" t="s">
        <v>187</v>
      </c>
      <c r="E15" s="542"/>
      <c r="L15" s="218" t="s">
        <v>186</v>
      </c>
      <c r="M15" s="219">
        <v>1</v>
      </c>
      <c r="N15" s="219">
        <v>4</v>
      </c>
    </row>
    <row r="16" spans="3:5" ht="15">
      <c r="C16" s="540"/>
      <c r="D16" s="216">
        <v>2020</v>
      </c>
      <c r="E16" s="216">
        <v>2021</v>
      </c>
    </row>
    <row r="17" spans="3:5" ht="47.25">
      <c r="C17" s="218" t="s">
        <v>186</v>
      </c>
      <c r="D17" s="219">
        <v>1</v>
      </c>
      <c r="E17" s="219">
        <v>7</v>
      </c>
    </row>
  </sheetData>
  <sheetProtection/>
  <mergeCells count="14">
    <mergeCell ref="C4:C5"/>
    <mergeCell ref="C9:C10"/>
    <mergeCell ref="D9:I9"/>
    <mergeCell ref="L4:L5"/>
    <mergeCell ref="M4:Q4"/>
    <mergeCell ref="D4:E4"/>
    <mergeCell ref="L13:L14"/>
    <mergeCell ref="M13:N13"/>
    <mergeCell ref="C15:C16"/>
    <mergeCell ref="D15:E15"/>
    <mergeCell ref="P8:P9"/>
    <mergeCell ref="Q8:V8"/>
    <mergeCell ref="P12:P13"/>
    <mergeCell ref="Q12:V1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23"/>
  <sheetViews>
    <sheetView zoomScale="75" zoomScaleNormal="75" zoomScalePageLayoutView="0" workbookViewId="0" topLeftCell="A1">
      <selection activeCell="M5" sqref="M5"/>
    </sheetView>
  </sheetViews>
  <sheetFormatPr defaultColWidth="11.421875" defaultRowHeight="15"/>
  <cols>
    <col min="1" max="1" width="39.140625" style="0" customWidth="1"/>
    <col min="2" max="2" width="31.00390625" style="0" customWidth="1"/>
    <col min="3" max="3" width="16.8515625" style="0" customWidth="1"/>
    <col min="4" max="4" width="18.421875" style="0" customWidth="1"/>
    <col min="5" max="5" width="20.00390625" style="0" customWidth="1"/>
    <col min="6" max="6" width="19.00390625" style="0" customWidth="1"/>
    <col min="7" max="7" width="21.140625" style="0" customWidth="1"/>
    <col min="8" max="8" width="22.00390625" style="0" customWidth="1"/>
  </cols>
  <sheetData>
    <row r="1" spans="1:4" ht="15">
      <c r="A1" s="546" t="s">
        <v>147</v>
      </c>
      <c r="B1" s="546"/>
      <c r="C1" s="546"/>
      <c r="D1" s="546"/>
    </row>
    <row r="2" spans="1:4" ht="126" customHeight="1">
      <c r="A2" s="114" t="s">
        <v>90</v>
      </c>
      <c r="B2" s="115" t="s">
        <v>91</v>
      </c>
      <c r="C2" s="116">
        <v>1925882339</v>
      </c>
      <c r="D2" s="118">
        <f>C2*100/C6</f>
        <v>24.985299015498317</v>
      </c>
    </row>
    <row r="3" spans="1:4" ht="90">
      <c r="A3" s="112" t="s">
        <v>92</v>
      </c>
      <c r="B3" s="111" t="s">
        <v>95</v>
      </c>
      <c r="C3" s="116">
        <v>421317887</v>
      </c>
      <c r="D3" s="118">
        <f>C3*100/C6</f>
        <v>5.465937962097347</v>
      </c>
    </row>
    <row r="4" spans="1:4" ht="120">
      <c r="A4" s="112" t="s">
        <v>93</v>
      </c>
      <c r="B4" s="111" t="s">
        <v>96</v>
      </c>
      <c r="C4" s="116">
        <v>2727930887</v>
      </c>
      <c r="D4" s="118">
        <f>C4*100/C6</f>
        <v>35.390619418992735</v>
      </c>
    </row>
    <row r="5" spans="1:4" ht="105">
      <c r="A5" s="112" t="s">
        <v>94</v>
      </c>
      <c r="B5" s="113" t="s">
        <v>97</v>
      </c>
      <c r="C5" s="116">
        <v>2632930887</v>
      </c>
      <c r="D5" s="118">
        <f>C5*100/C6</f>
        <v>34.158143603411595</v>
      </c>
    </row>
    <row r="6" spans="1:4" ht="15">
      <c r="A6" s="547"/>
      <c r="B6" s="547"/>
      <c r="C6" s="117">
        <f>SUM(C2:C5)</f>
        <v>7708062000</v>
      </c>
      <c r="D6" s="119">
        <f>SUM(D2:D5)</f>
        <v>100</v>
      </c>
    </row>
    <row r="8" spans="1:8" ht="15">
      <c r="A8" s="140" t="s">
        <v>121</v>
      </c>
      <c r="B8" s="140" t="s">
        <v>122</v>
      </c>
      <c r="C8" s="140">
        <v>2020</v>
      </c>
      <c r="D8" s="140">
        <v>2021</v>
      </c>
      <c r="E8" s="140">
        <v>2022</v>
      </c>
      <c r="F8" s="140">
        <v>2023</v>
      </c>
      <c r="G8" s="140">
        <v>2024</v>
      </c>
      <c r="H8" s="140" t="s">
        <v>123</v>
      </c>
    </row>
    <row r="9" spans="1:8" ht="28.5" customHeight="1">
      <c r="A9" s="548" t="s">
        <v>130</v>
      </c>
      <c r="B9" s="131" t="s">
        <v>113</v>
      </c>
      <c r="C9" s="132">
        <v>1</v>
      </c>
      <c r="D9" s="132">
        <v>1</v>
      </c>
      <c r="E9" s="132">
        <v>1</v>
      </c>
      <c r="F9" s="132">
        <v>1</v>
      </c>
      <c r="G9" s="132">
        <v>1</v>
      </c>
      <c r="H9" s="133">
        <v>1</v>
      </c>
    </row>
    <row r="10" spans="1:8" ht="24" customHeight="1">
      <c r="A10" s="549"/>
      <c r="B10" s="134" t="s">
        <v>124</v>
      </c>
      <c r="C10" s="141">
        <v>332701500</v>
      </c>
      <c r="D10" s="141">
        <v>2541000000</v>
      </c>
      <c r="E10" s="141">
        <v>2302500000</v>
      </c>
      <c r="F10" s="141">
        <v>2415125000</v>
      </c>
      <c r="G10" s="141">
        <v>2074810917</v>
      </c>
      <c r="H10" s="141">
        <f>+SUM(C10:G10)</f>
        <v>9666137417</v>
      </c>
    </row>
    <row r="11" spans="1:8" ht="24" customHeight="1">
      <c r="A11" s="548" t="s">
        <v>131</v>
      </c>
      <c r="B11" s="131" t="s">
        <v>117</v>
      </c>
      <c r="C11" s="135">
        <v>0.1</v>
      </c>
      <c r="D11" s="135">
        <v>0.25</v>
      </c>
      <c r="E11" s="135">
        <v>0.25</v>
      </c>
      <c r="F11" s="135">
        <v>0.25</v>
      </c>
      <c r="G11" s="135">
        <v>0.15</v>
      </c>
      <c r="H11" s="136">
        <f>+SUM(C11:G11)</f>
        <v>1</v>
      </c>
    </row>
    <row r="12" spans="1:8" ht="32.25" customHeight="1">
      <c r="A12" s="549"/>
      <c r="B12" s="134" t="s">
        <v>124</v>
      </c>
      <c r="C12" s="141">
        <v>95618500</v>
      </c>
      <c r="D12" s="141">
        <v>181062500</v>
      </c>
      <c r="E12" s="141">
        <v>134062500</v>
      </c>
      <c r="F12" s="141">
        <v>109062500</v>
      </c>
      <c r="G12" s="141">
        <v>112062500</v>
      </c>
      <c r="H12" s="141">
        <f>+SUM(C12:G12)</f>
        <v>631868500</v>
      </c>
    </row>
    <row r="13" spans="1:8" ht="21.75" customHeight="1">
      <c r="A13" s="548" t="s">
        <v>132</v>
      </c>
      <c r="B13" s="131" t="s">
        <v>125</v>
      </c>
      <c r="C13" s="142">
        <v>0.1</v>
      </c>
      <c r="D13" s="142">
        <v>0.3</v>
      </c>
      <c r="E13" s="142">
        <v>0.6</v>
      </c>
      <c r="F13" s="142">
        <v>1</v>
      </c>
      <c r="G13" s="142">
        <v>1</v>
      </c>
      <c r="H13" s="142">
        <v>1</v>
      </c>
    </row>
    <row r="14" spans="1:8" ht="15">
      <c r="A14" s="549"/>
      <c r="B14" s="134" t="s">
        <v>124</v>
      </c>
      <c r="C14" s="141">
        <v>184381000</v>
      </c>
      <c r="D14" s="141">
        <v>4420000000</v>
      </c>
      <c r="E14" s="141">
        <v>3602000000</v>
      </c>
      <c r="F14" s="141">
        <v>2774498500</v>
      </c>
      <c r="G14" s="141">
        <v>2307926583.33333</v>
      </c>
      <c r="H14" s="141">
        <f>+SUM(C14:G14)</f>
        <v>13288806083.33333</v>
      </c>
    </row>
    <row r="15" spans="1:8" ht="30" customHeight="1">
      <c r="A15" s="548" t="s">
        <v>133</v>
      </c>
      <c r="B15" s="131" t="s">
        <v>117</v>
      </c>
      <c r="C15" s="132">
        <v>1</v>
      </c>
      <c r="D15" s="132">
        <v>4</v>
      </c>
      <c r="E15" s="132">
        <v>4</v>
      </c>
      <c r="F15" s="132">
        <v>4</v>
      </c>
      <c r="G15" s="132">
        <v>1</v>
      </c>
      <c r="H15" s="132">
        <f>+SUM(C15:G15)</f>
        <v>14</v>
      </c>
    </row>
    <row r="16" spans="1:8" ht="30.75" customHeight="1">
      <c r="A16" s="549"/>
      <c r="B16" s="134" t="s">
        <v>124</v>
      </c>
      <c r="C16" s="141">
        <v>184381000</v>
      </c>
      <c r="D16" s="141">
        <v>566000000</v>
      </c>
      <c r="E16" s="141">
        <v>550000000</v>
      </c>
      <c r="F16" s="141">
        <v>600000000</v>
      </c>
      <c r="G16" s="141">
        <v>500000000</v>
      </c>
      <c r="H16" s="141">
        <f>+SUM(C16:G16)</f>
        <v>2400381000</v>
      </c>
    </row>
    <row r="17" spans="1:8" ht="15">
      <c r="A17" s="137"/>
      <c r="B17" s="137"/>
      <c r="C17" s="145">
        <f aca="true" t="shared" si="0" ref="C17:H17">C10+C12+C14+C16</f>
        <v>797082000</v>
      </c>
      <c r="D17" s="145">
        <f t="shared" si="0"/>
        <v>7708062500</v>
      </c>
      <c r="E17" s="145">
        <f t="shared" si="0"/>
        <v>6588562500</v>
      </c>
      <c r="F17" s="145">
        <f t="shared" si="0"/>
        <v>5898686000</v>
      </c>
      <c r="G17" s="145">
        <f t="shared" si="0"/>
        <v>4994800000.33333</v>
      </c>
      <c r="H17" s="145">
        <f t="shared" si="0"/>
        <v>25987193000.33333</v>
      </c>
    </row>
    <row r="18" spans="1:8" ht="15">
      <c r="A18" s="137"/>
      <c r="B18" s="137"/>
      <c r="C18" s="157"/>
      <c r="D18" s="157"/>
      <c r="E18" s="157"/>
      <c r="F18" s="157"/>
      <c r="G18" s="157"/>
      <c r="H18" s="157"/>
    </row>
    <row r="19" spans="1:8" ht="15">
      <c r="A19" s="544" t="s">
        <v>126</v>
      </c>
      <c r="B19" s="544"/>
      <c r="C19" s="140">
        <v>2020</v>
      </c>
      <c r="D19" s="140">
        <v>2021</v>
      </c>
      <c r="E19" s="140">
        <v>2022</v>
      </c>
      <c r="F19" s="140">
        <v>2023</v>
      </c>
      <c r="G19" s="140">
        <v>2024</v>
      </c>
      <c r="H19" s="158"/>
    </row>
    <row r="20" spans="1:8" ht="15">
      <c r="A20" s="545" t="s">
        <v>127</v>
      </c>
      <c r="B20" s="545"/>
      <c r="C20" s="138">
        <v>559999000</v>
      </c>
      <c r="D20" s="139">
        <v>5297062500</v>
      </c>
      <c r="E20" s="139">
        <v>4536562500</v>
      </c>
      <c r="F20" s="139">
        <v>4416436750</v>
      </c>
      <c r="G20" s="139">
        <v>3653952750.33333</v>
      </c>
      <c r="H20" s="158"/>
    </row>
    <row r="21" spans="1:8" ht="15">
      <c r="A21" s="545" t="s">
        <v>128</v>
      </c>
      <c r="B21" s="545"/>
      <c r="C21" s="138">
        <v>3000000</v>
      </c>
      <c r="D21" s="139">
        <v>1920000000</v>
      </c>
      <c r="E21" s="139">
        <v>1902000000</v>
      </c>
      <c r="F21" s="139">
        <v>1327249250</v>
      </c>
      <c r="G21" s="139">
        <v>1180847250</v>
      </c>
      <c r="H21" s="158"/>
    </row>
    <row r="22" spans="1:8" ht="15">
      <c r="A22" s="545" t="s">
        <v>129</v>
      </c>
      <c r="B22" s="545"/>
      <c r="C22" s="143">
        <v>234083000</v>
      </c>
      <c r="D22" s="144">
        <v>491000000</v>
      </c>
      <c r="E22" s="144">
        <v>150000000</v>
      </c>
      <c r="F22" s="144">
        <v>155000000</v>
      </c>
      <c r="G22" s="144">
        <v>160000000</v>
      </c>
      <c r="H22" s="158"/>
    </row>
    <row r="23" spans="1:8" ht="15">
      <c r="A23" s="137"/>
      <c r="C23" s="145">
        <f>SUM(C20:C22)</f>
        <v>797082000</v>
      </c>
      <c r="D23" s="145">
        <f>SUM(D20:D22)</f>
        <v>7708062500</v>
      </c>
      <c r="E23" s="145">
        <f>SUM(E20:E22)</f>
        <v>6588562500</v>
      </c>
      <c r="F23" s="145">
        <f>SUM(F20:F22)</f>
        <v>5898686000</v>
      </c>
      <c r="G23" s="145">
        <f>SUM(G20:G22)</f>
        <v>4994800000.33333</v>
      </c>
      <c r="H23" s="145">
        <f>SUM(C23:G23)</f>
        <v>25987193000.33333</v>
      </c>
    </row>
  </sheetData>
  <sheetProtection/>
  <mergeCells count="10">
    <mergeCell ref="A19:B19"/>
    <mergeCell ref="A20:B20"/>
    <mergeCell ref="A21:B21"/>
    <mergeCell ref="A22:B22"/>
    <mergeCell ref="A1:D1"/>
    <mergeCell ref="A6:B6"/>
    <mergeCell ref="A9:A10"/>
    <mergeCell ref="A11:A12"/>
    <mergeCell ref="A13:A14"/>
    <mergeCell ref="A15:A16"/>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26</v>
      </c>
      <c r="C1" s="554" t="s">
        <v>27</v>
      </c>
      <c r="D1" s="554"/>
      <c r="E1" s="554"/>
      <c r="F1" s="554"/>
      <c r="G1" s="555" t="s">
        <v>29</v>
      </c>
      <c r="H1" s="556"/>
      <c r="I1" s="556"/>
      <c r="J1" s="557"/>
      <c r="K1" s="553" t="s">
        <v>30</v>
      </c>
      <c r="L1" s="553"/>
      <c r="M1" s="553"/>
      <c r="N1" s="553"/>
    </row>
    <row r="2" spans="3:14" ht="15">
      <c r="C2" s="19"/>
      <c r="D2" s="19"/>
      <c r="E2" s="19"/>
      <c r="F2" s="19" t="s">
        <v>28</v>
      </c>
      <c r="G2" s="45"/>
      <c r="H2" s="19"/>
      <c r="I2" s="19"/>
      <c r="J2" s="46" t="s">
        <v>28</v>
      </c>
      <c r="K2" s="19"/>
      <c r="L2" s="19"/>
      <c r="M2" s="19"/>
      <c r="N2" s="19" t="s">
        <v>28</v>
      </c>
    </row>
    <row r="3" spans="1:14" ht="15">
      <c r="A3" s="550" t="s">
        <v>31</v>
      </c>
      <c r="B3" s="20">
        <v>1</v>
      </c>
      <c r="C3" s="21">
        <v>0.05</v>
      </c>
      <c r="D3" s="21">
        <v>0.05</v>
      </c>
      <c r="E3" s="21">
        <v>0.1</v>
      </c>
      <c r="F3" s="22">
        <f>(C3+D3+E3)</f>
        <v>0.2</v>
      </c>
      <c r="G3" s="47">
        <v>0.1</v>
      </c>
      <c r="H3" s="21">
        <v>0.1</v>
      </c>
      <c r="I3" s="21">
        <v>0.1</v>
      </c>
      <c r="J3" s="48">
        <f>(G3+H3+I3)</f>
        <v>0.30000000000000004</v>
      </c>
      <c r="K3" s="14">
        <v>0.1</v>
      </c>
      <c r="L3" s="14">
        <v>0.1</v>
      </c>
      <c r="M3" s="14">
        <v>0.1</v>
      </c>
      <c r="N3" s="16">
        <f>K3+L3+M3</f>
        <v>0.30000000000000004</v>
      </c>
    </row>
    <row r="4" spans="1:14" ht="15">
      <c r="A4" s="550"/>
      <c r="B4" s="20">
        <v>2</v>
      </c>
      <c r="C4" s="21">
        <v>0.05</v>
      </c>
      <c r="D4" s="21">
        <v>0.05</v>
      </c>
      <c r="E4" s="21">
        <v>0.1</v>
      </c>
      <c r="F4" s="22">
        <f>(C4+D4+E4)</f>
        <v>0.2</v>
      </c>
      <c r="G4" s="47">
        <v>0.1</v>
      </c>
      <c r="H4" s="21">
        <v>0.1</v>
      </c>
      <c r="I4" s="21">
        <v>0.1</v>
      </c>
      <c r="J4" s="48">
        <f>(G4+H4+I4)</f>
        <v>0.30000000000000004</v>
      </c>
      <c r="K4" s="14">
        <v>0.1</v>
      </c>
      <c r="L4" s="14">
        <v>0.1</v>
      </c>
      <c r="M4" s="14">
        <v>0.1</v>
      </c>
      <c r="N4" s="16">
        <f>K4+L4+M4</f>
        <v>0.30000000000000004</v>
      </c>
    </row>
    <row r="5" spans="1:14" ht="15">
      <c r="A5" s="550"/>
      <c r="B5" s="20">
        <v>3</v>
      </c>
      <c r="C5" s="21">
        <v>0.05</v>
      </c>
      <c r="D5" s="21">
        <v>0.05</v>
      </c>
      <c r="E5" s="21">
        <v>0.1</v>
      </c>
      <c r="F5" s="22">
        <f>(C5+D5+E5)</f>
        <v>0.2</v>
      </c>
      <c r="G5" s="47">
        <v>0.1</v>
      </c>
      <c r="H5" s="21">
        <v>0.1</v>
      </c>
      <c r="I5" s="21">
        <v>0.1</v>
      </c>
      <c r="J5" s="48">
        <f>(G5+H5+I5)</f>
        <v>0.30000000000000004</v>
      </c>
      <c r="K5" s="39"/>
      <c r="L5" s="20"/>
      <c r="M5" s="20"/>
      <c r="N5" s="20"/>
    </row>
    <row r="6" spans="1:14" ht="15">
      <c r="A6" s="550"/>
      <c r="B6" s="20">
        <v>4</v>
      </c>
      <c r="C6" s="21">
        <v>0.1</v>
      </c>
      <c r="D6" s="21">
        <v>0.1</v>
      </c>
      <c r="E6" s="21">
        <v>0.2</v>
      </c>
      <c r="F6" s="22">
        <f>(C6+D6+E6)</f>
        <v>0.4</v>
      </c>
      <c r="G6" s="47">
        <v>0</v>
      </c>
      <c r="H6" s="21">
        <v>0</v>
      </c>
      <c r="I6" s="21">
        <v>0.1</v>
      </c>
      <c r="J6" s="48">
        <f>(G6+H6+I6)</f>
        <v>0.1</v>
      </c>
      <c r="K6" s="39"/>
      <c r="L6" s="20"/>
      <c r="M6" s="20"/>
      <c r="N6" s="20"/>
    </row>
    <row r="7" spans="1:14" ht="15">
      <c r="A7" s="550"/>
      <c r="B7" s="20">
        <v>5</v>
      </c>
      <c r="C7" s="21">
        <v>0</v>
      </c>
      <c r="D7" s="21">
        <v>0</v>
      </c>
      <c r="E7" s="21">
        <v>0</v>
      </c>
      <c r="F7" s="22">
        <f>(C7+D7+E7)</f>
        <v>0</v>
      </c>
      <c r="G7" s="47">
        <v>0</v>
      </c>
      <c r="H7" s="21">
        <v>0</v>
      </c>
      <c r="I7" s="21">
        <v>0</v>
      </c>
      <c r="J7" s="48">
        <f>(G7+H7+I7)</f>
        <v>0</v>
      </c>
      <c r="K7" s="39"/>
      <c r="L7" s="20"/>
      <c r="M7" s="20"/>
      <c r="N7" s="20"/>
    </row>
    <row r="8" spans="1:14" ht="15">
      <c r="A8" s="550" t="s">
        <v>32</v>
      </c>
      <c r="B8" s="24">
        <v>6</v>
      </c>
      <c r="C8" s="25">
        <v>0.1</v>
      </c>
      <c r="D8" s="25">
        <v>0.1</v>
      </c>
      <c r="E8" s="25">
        <v>0.1</v>
      </c>
      <c r="F8" s="26">
        <f>C8+D8+E8</f>
        <v>0.30000000000000004</v>
      </c>
      <c r="G8" s="49"/>
      <c r="H8" s="24"/>
      <c r="I8" s="24"/>
      <c r="J8" s="50"/>
      <c r="K8" s="40"/>
      <c r="L8" s="24"/>
      <c r="M8" s="24"/>
      <c r="N8" s="24"/>
    </row>
    <row r="9" spans="1:14" ht="15">
      <c r="A9" s="550"/>
      <c r="B9" s="24">
        <v>7</v>
      </c>
      <c r="C9" s="24"/>
      <c r="D9" s="24"/>
      <c r="E9" s="24"/>
      <c r="F9" s="34"/>
      <c r="G9" s="51"/>
      <c r="H9" s="24"/>
      <c r="I9" s="24"/>
      <c r="J9" s="50"/>
      <c r="K9" s="40"/>
      <c r="L9" s="24"/>
      <c r="M9" s="24"/>
      <c r="N9" s="24"/>
    </row>
    <row r="10" spans="1:14" ht="15">
      <c r="A10" s="550"/>
      <c r="B10" s="24">
        <v>8</v>
      </c>
      <c r="C10" s="24"/>
      <c r="D10" s="24"/>
      <c r="E10" s="24"/>
      <c r="F10" s="34"/>
      <c r="G10" s="51"/>
      <c r="H10" s="24"/>
      <c r="I10" s="24"/>
      <c r="J10" s="50"/>
      <c r="K10" s="40"/>
      <c r="L10" s="24"/>
      <c r="M10" s="24"/>
      <c r="N10" s="24"/>
    </row>
    <row r="11" spans="1:14" ht="15">
      <c r="A11" s="550"/>
      <c r="B11" s="24">
        <v>9</v>
      </c>
      <c r="C11" s="24"/>
      <c r="D11" s="24"/>
      <c r="E11" s="24"/>
      <c r="F11" s="34"/>
      <c r="G11" s="51"/>
      <c r="H11" s="24"/>
      <c r="I11" s="24"/>
      <c r="J11" s="50"/>
      <c r="K11" s="40"/>
      <c r="L11" s="24"/>
      <c r="M11" s="24"/>
      <c r="N11" s="24"/>
    </row>
    <row r="12" spans="1:14" ht="15">
      <c r="A12" s="550" t="s">
        <v>33</v>
      </c>
      <c r="B12" s="29">
        <v>10</v>
      </c>
      <c r="C12" s="29"/>
      <c r="D12" s="29"/>
      <c r="E12" s="29"/>
      <c r="F12" s="35"/>
      <c r="G12" s="52"/>
      <c r="H12" s="29"/>
      <c r="I12" s="29"/>
      <c r="J12" s="53"/>
      <c r="K12" s="41"/>
      <c r="L12" s="29"/>
      <c r="M12" s="29"/>
      <c r="N12" s="29"/>
    </row>
    <row r="13" spans="1:14" ht="15">
      <c r="A13" s="550"/>
      <c r="B13" s="29">
        <v>11</v>
      </c>
      <c r="C13" s="29"/>
      <c r="D13" s="29"/>
      <c r="E13" s="29"/>
      <c r="F13" s="35"/>
      <c r="G13" s="52"/>
      <c r="H13" s="29"/>
      <c r="I13" s="29"/>
      <c r="J13" s="53"/>
      <c r="K13" s="41"/>
      <c r="L13" s="29"/>
      <c r="M13" s="29"/>
      <c r="N13" s="29"/>
    </row>
    <row r="14" spans="1:14" ht="15">
      <c r="A14" s="550"/>
      <c r="B14" s="29">
        <v>12</v>
      </c>
      <c r="C14" s="29"/>
      <c r="D14" s="29"/>
      <c r="E14" s="29"/>
      <c r="F14" s="35"/>
      <c r="G14" s="52"/>
      <c r="H14" s="29"/>
      <c r="I14" s="29"/>
      <c r="J14" s="53"/>
      <c r="K14" s="41"/>
      <c r="L14" s="29"/>
      <c r="M14" s="29"/>
      <c r="N14" s="29"/>
    </row>
    <row r="15" spans="1:14" ht="15">
      <c r="A15" s="550"/>
      <c r="B15" s="29">
        <v>13</v>
      </c>
      <c r="C15" s="29"/>
      <c r="D15" s="29"/>
      <c r="E15" s="29"/>
      <c r="F15" s="35"/>
      <c r="G15" s="52"/>
      <c r="H15" s="29"/>
      <c r="I15" s="29"/>
      <c r="J15" s="53"/>
      <c r="K15" s="41"/>
      <c r="L15" s="29"/>
      <c r="M15" s="29"/>
      <c r="N15" s="29"/>
    </row>
    <row r="16" spans="1:14" ht="15">
      <c r="A16" s="550" t="s">
        <v>34</v>
      </c>
      <c r="B16" s="30">
        <v>14</v>
      </c>
      <c r="C16" s="30"/>
      <c r="D16" s="30"/>
      <c r="E16" s="30"/>
      <c r="F16" s="36"/>
      <c r="G16" s="54"/>
      <c r="H16" s="30"/>
      <c r="I16" s="30"/>
      <c r="J16" s="55"/>
      <c r="K16" s="42"/>
      <c r="L16" s="30"/>
      <c r="M16" s="30"/>
      <c r="N16" s="30"/>
    </row>
    <row r="17" spans="1:14" ht="15">
      <c r="A17" s="550"/>
      <c r="B17" s="30">
        <v>15</v>
      </c>
      <c r="C17" s="30"/>
      <c r="D17" s="30"/>
      <c r="E17" s="30"/>
      <c r="F17" s="36"/>
      <c r="G17" s="54"/>
      <c r="H17" s="30"/>
      <c r="I17" s="30"/>
      <c r="J17" s="55"/>
      <c r="K17" s="42"/>
      <c r="L17" s="30"/>
      <c r="M17" s="30"/>
      <c r="N17" s="30"/>
    </row>
    <row r="18" spans="1:14" ht="15">
      <c r="A18" s="550"/>
      <c r="B18" s="30">
        <v>16</v>
      </c>
      <c r="C18" s="30"/>
      <c r="D18" s="30"/>
      <c r="E18" s="30"/>
      <c r="F18" s="36"/>
      <c r="G18" s="54"/>
      <c r="H18" s="30"/>
      <c r="I18" s="30"/>
      <c r="J18" s="55"/>
      <c r="K18" s="42"/>
      <c r="L18" s="30"/>
      <c r="M18" s="30"/>
      <c r="N18" s="30"/>
    </row>
    <row r="19" spans="1:14" ht="15">
      <c r="A19" s="550" t="s">
        <v>35</v>
      </c>
      <c r="B19" s="33">
        <v>17</v>
      </c>
      <c r="C19" s="33"/>
      <c r="D19" s="33"/>
      <c r="E19" s="33"/>
      <c r="F19" s="37"/>
      <c r="G19" s="56"/>
      <c r="H19" s="33"/>
      <c r="I19" s="33"/>
      <c r="J19" s="57"/>
      <c r="K19" s="43"/>
      <c r="L19" s="33"/>
      <c r="M19" s="33"/>
      <c r="N19" s="33"/>
    </row>
    <row r="20" spans="1:14" ht="15">
      <c r="A20" s="550"/>
      <c r="B20" s="33">
        <v>18</v>
      </c>
      <c r="C20" s="33"/>
      <c r="D20" s="33"/>
      <c r="E20" s="33"/>
      <c r="F20" s="37"/>
      <c r="G20" s="56"/>
      <c r="H20" s="33"/>
      <c r="I20" s="33"/>
      <c r="J20" s="57"/>
      <c r="K20" s="43"/>
      <c r="L20" s="33"/>
      <c r="M20" s="33"/>
      <c r="N20" s="33"/>
    </row>
    <row r="21" spans="1:14" ht="15">
      <c r="A21" s="550"/>
      <c r="B21" s="33">
        <v>19</v>
      </c>
      <c r="C21" s="33"/>
      <c r="D21" s="33"/>
      <c r="E21" s="33"/>
      <c r="F21" s="37"/>
      <c r="G21" s="56"/>
      <c r="H21" s="33"/>
      <c r="I21" s="33"/>
      <c r="J21" s="57"/>
      <c r="K21" s="43"/>
      <c r="L21" s="33"/>
      <c r="M21" s="33"/>
      <c r="N21" s="33"/>
    </row>
    <row r="22" spans="1:14" ht="15">
      <c r="A22" s="550"/>
      <c r="B22" s="33">
        <v>20</v>
      </c>
      <c r="C22" s="33"/>
      <c r="D22" s="33"/>
      <c r="E22" s="33"/>
      <c r="F22" s="37"/>
      <c r="G22" s="56"/>
      <c r="H22" s="33"/>
      <c r="I22" s="33"/>
      <c r="J22" s="57"/>
      <c r="K22" s="43"/>
      <c r="L22" s="33"/>
      <c r="M22" s="33"/>
      <c r="N22" s="33"/>
    </row>
    <row r="23" spans="1:14" ht="15">
      <c r="A23" s="550" t="s">
        <v>36</v>
      </c>
      <c r="B23" s="28">
        <v>21</v>
      </c>
      <c r="C23" s="28"/>
      <c r="D23" s="28"/>
      <c r="E23" s="28"/>
      <c r="F23" s="38"/>
      <c r="G23" s="58"/>
      <c r="H23" s="28"/>
      <c r="I23" s="28"/>
      <c r="J23" s="59"/>
      <c r="K23" s="44"/>
      <c r="L23" s="28"/>
      <c r="M23" s="28"/>
      <c r="N23" s="28"/>
    </row>
    <row r="24" spans="1:14" ht="15">
      <c r="A24" s="550"/>
      <c r="B24" s="28">
        <v>22</v>
      </c>
      <c r="C24" s="28"/>
      <c r="D24" s="28"/>
      <c r="E24" s="28"/>
      <c r="F24" s="38"/>
      <c r="G24" s="58"/>
      <c r="H24" s="28"/>
      <c r="I24" s="28"/>
      <c r="J24" s="59"/>
      <c r="K24" s="44"/>
      <c r="L24" s="28"/>
      <c r="M24" s="28"/>
      <c r="N24" s="28"/>
    </row>
    <row r="25" spans="1:14" ht="15">
      <c r="A25" s="550"/>
      <c r="B25" s="28">
        <v>23</v>
      </c>
      <c r="C25" s="28"/>
      <c r="D25" s="28"/>
      <c r="E25" s="28"/>
      <c r="F25" s="38"/>
      <c r="G25" s="58"/>
      <c r="H25" s="28"/>
      <c r="I25" s="28"/>
      <c r="J25" s="59"/>
      <c r="K25" s="44"/>
      <c r="L25" s="28"/>
      <c r="M25" s="28"/>
      <c r="N25" s="28"/>
    </row>
    <row r="26" spans="1:14" ht="15">
      <c r="A26" s="550"/>
      <c r="B26" s="28">
        <v>24</v>
      </c>
      <c r="C26" s="28"/>
      <c r="D26" s="28"/>
      <c r="E26" s="28"/>
      <c r="F26" s="38"/>
      <c r="G26" s="58"/>
      <c r="H26" s="28"/>
      <c r="I26" s="28"/>
      <c r="J26" s="59"/>
      <c r="K26" s="44"/>
      <c r="L26" s="28"/>
      <c r="M26" s="28"/>
      <c r="N26" s="28"/>
    </row>
    <row r="27" spans="1:14" ht="15">
      <c r="A27" s="550" t="s">
        <v>37</v>
      </c>
      <c r="B27" s="24">
        <v>25</v>
      </c>
      <c r="C27" s="24"/>
      <c r="D27" s="24"/>
      <c r="E27" s="24"/>
      <c r="F27" s="24"/>
      <c r="G27" s="24"/>
      <c r="H27" s="24"/>
      <c r="I27" s="24"/>
      <c r="J27" s="24"/>
      <c r="K27" s="24"/>
      <c r="L27" s="24"/>
      <c r="M27" s="24"/>
      <c r="N27" s="24"/>
    </row>
    <row r="28" spans="1:14" ht="15">
      <c r="A28" s="550"/>
      <c r="B28" s="24">
        <v>26</v>
      </c>
      <c r="C28" s="24"/>
      <c r="D28" s="24"/>
      <c r="E28" s="24"/>
      <c r="F28" s="24"/>
      <c r="G28" s="24"/>
      <c r="H28" s="24"/>
      <c r="I28" s="24"/>
      <c r="J28" s="24"/>
      <c r="K28" s="24"/>
      <c r="L28" s="24"/>
      <c r="M28" s="24"/>
      <c r="N28" s="24"/>
    </row>
    <row r="29" spans="1:14" ht="15">
      <c r="A29" s="550"/>
      <c r="B29" s="24">
        <v>27</v>
      </c>
      <c r="C29" s="24"/>
      <c r="D29" s="24"/>
      <c r="E29" s="24"/>
      <c r="F29" s="24"/>
      <c r="G29" s="24"/>
      <c r="H29" s="24"/>
      <c r="I29" s="24"/>
      <c r="J29" s="24"/>
      <c r="K29" s="24"/>
      <c r="L29" s="24"/>
      <c r="M29" s="24"/>
      <c r="N29" s="24"/>
    </row>
    <row r="30" spans="1:14" ht="15">
      <c r="A30" s="550"/>
      <c r="B30" s="24">
        <v>28</v>
      </c>
      <c r="C30" s="24"/>
      <c r="D30" s="24"/>
      <c r="E30" s="24"/>
      <c r="F30" s="24"/>
      <c r="G30" s="24"/>
      <c r="H30" s="24"/>
      <c r="I30" s="24"/>
      <c r="J30" s="24"/>
      <c r="K30" s="24"/>
      <c r="L30" s="24"/>
      <c r="M30" s="24"/>
      <c r="N30" s="24"/>
    </row>
    <row r="31" spans="1:14" ht="15">
      <c r="A31" s="550"/>
      <c r="B31" s="24">
        <v>29</v>
      </c>
      <c r="C31" s="24"/>
      <c r="D31" s="24"/>
      <c r="E31" s="24"/>
      <c r="F31" s="24"/>
      <c r="G31" s="24"/>
      <c r="H31" s="24"/>
      <c r="I31" s="24"/>
      <c r="J31" s="24"/>
      <c r="K31" s="24"/>
      <c r="L31" s="24"/>
      <c r="M31" s="24"/>
      <c r="N31" s="24"/>
    </row>
    <row r="32" spans="1:14" ht="15">
      <c r="A32" s="550" t="s">
        <v>38</v>
      </c>
      <c r="B32" s="31">
        <v>30</v>
      </c>
      <c r="C32" s="31"/>
      <c r="D32" s="31"/>
      <c r="E32" s="31"/>
      <c r="F32" s="31"/>
      <c r="G32" s="31"/>
      <c r="H32" s="31"/>
      <c r="I32" s="31"/>
      <c r="J32" s="31"/>
      <c r="K32" s="31"/>
      <c r="L32" s="31"/>
      <c r="M32" s="31"/>
      <c r="N32" s="31"/>
    </row>
    <row r="33" spans="1:14" ht="15">
      <c r="A33" s="550"/>
      <c r="B33" s="31">
        <v>31</v>
      </c>
      <c r="C33" s="31"/>
      <c r="D33" s="31"/>
      <c r="E33" s="31"/>
      <c r="F33" s="31"/>
      <c r="G33" s="31"/>
      <c r="H33" s="31"/>
      <c r="I33" s="31"/>
      <c r="J33" s="31"/>
      <c r="K33" s="31"/>
      <c r="L33" s="31"/>
      <c r="M33" s="31"/>
      <c r="N33" s="31"/>
    </row>
    <row r="34" spans="1:14" ht="15">
      <c r="A34" s="550"/>
      <c r="B34" s="31">
        <v>32</v>
      </c>
      <c r="C34" s="31"/>
      <c r="D34" s="31"/>
      <c r="E34" s="31"/>
      <c r="F34" s="31"/>
      <c r="G34" s="31"/>
      <c r="H34" s="31"/>
      <c r="I34" s="31"/>
      <c r="J34" s="31"/>
      <c r="K34" s="31"/>
      <c r="L34" s="31"/>
      <c r="M34" s="31"/>
      <c r="N34" s="31"/>
    </row>
    <row r="35" spans="1:14" ht="15">
      <c r="A35" s="550" t="s">
        <v>39</v>
      </c>
      <c r="B35" s="32">
        <v>33</v>
      </c>
      <c r="C35" s="29"/>
      <c r="D35" s="29"/>
      <c r="E35" s="29"/>
      <c r="F35" s="29"/>
      <c r="G35" s="29"/>
      <c r="H35" s="29"/>
      <c r="I35" s="29"/>
      <c r="J35" s="29"/>
      <c r="K35" s="29"/>
      <c r="L35" s="29"/>
      <c r="M35" s="29"/>
      <c r="N35" s="29"/>
    </row>
    <row r="36" spans="1:14" ht="15">
      <c r="A36" s="550"/>
      <c r="B36" s="29">
        <v>34</v>
      </c>
      <c r="C36" s="29"/>
      <c r="D36" s="29"/>
      <c r="E36" s="29"/>
      <c r="F36" s="29"/>
      <c r="G36" s="29"/>
      <c r="H36" s="29"/>
      <c r="I36" s="29"/>
      <c r="J36" s="29"/>
      <c r="K36" s="29"/>
      <c r="L36" s="29"/>
      <c r="M36" s="29"/>
      <c r="N36" s="29"/>
    </row>
    <row r="37" spans="1:14" ht="15">
      <c r="A37" s="550"/>
      <c r="B37" s="60">
        <v>35</v>
      </c>
      <c r="C37" s="29"/>
      <c r="D37" s="29"/>
      <c r="E37" s="29"/>
      <c r="F37" s="29"/>
      <c r="G37" s="29"/>
      <c r="H37" s="29"/>
      <c r="I37" s="29"/>
      <c r="J37" s="29"/>
      <c r="K37" s="29"/>
      <c r="L37" s="29"/>
      <c r="M37" s="29"/>
      <c r="N37" s="29"/>
    </row>
    <row r="38" spans="1:14" ht="15">
      <c r="A38" s="550" t="s">
        <v>40</v>
      </c>
      <c r="B38" s="23">
        <v>36</v>
      </c>
      <c r="C38" s="23"/>
      <c r="D38" s="23"/>
      <c r="E38" s="23"/>
      <c r="F38" s="23"/>
      <c r="G38" s="23"/>
      <c r="H38" s="23"/>
      <c r="I38" s="23"/>
      <c r="J38" s="23"/>
      <c r="K38" s="23"/>
      <c r="L38" s="23"/>
      <c r="M38" s="23"/>
      <c r="N38" s="23"/>
    </row>
    <row r="39" spans="1:14" ht="15">
      <c r="A39" s="550"/>
      <c r="B39" s="23">
        <v>37</v>
      </c>
      <c r="C39" s="23"/>
      <c r="D39" s="23"/>
      <c r="E39" s="23"/>
      <c r="F39" s="23"/>
      <c r="G39" s="23"/>
      <c r="H39" s="23"/>
      <c r="I39" s="23"/>
      <c r="J39" s="23"/>
      <c r="K39" s="23"/>
      <c r="L39" s="23"/>
      <c r="M39" s="23"/>
      <c r="N39" s="23"/>
    </row>
    <row r="40" spans="1:14" ht="15">
      <c r="A40" s="550"/>
      <c r="B40" s="23">
        <v>38</v>
      </c>
      <c r="C40" s="23"/>
      <c r="D40" s="23"/>
      <c r="E40" s="23"/>
      <c r="F40" s="23"/>
      <c r="G40" s="23"/>
      <c r="H40" s="23"/>
      <c r="I40" s="23"/>
      <c r="J40" s="23"/>
      <c r="K40" s="23"/>
      <c r="L40" s="23"/>
      <c r="M40" s="23"/>
      <c r="N40" s="23"/>
    </row>
    <row r="41" spans="1:14" ht="15">
      <c r="A41" s="551" t="s">
        <v>41</v>
      </c>
      <c r="B41" s="61">
        <v>39</v>
      </c>
      <c r="C41" s="62"/>
      <c r="D41" s="62"/>
      <c r="E41" s="62"/>
      <c r="F41" s="62"/>
      <c r="G41" s="62"/>
      <c r="H41" s="62"/>
      <c r="I41" s="62"/>
      <c r="J41" s="62"/>
      <c r="K41" s="62"/>
      <c r="L41" s="62"/>
      <c r="M41" s="62"/>
      <c r="N41" s="62"/>
    </row>
    <row r="42" spans="1:14" ht="15">
      <c r="A42" s="551"/>
      <c r="B42" s="62">
        <v>40</v>
      </c>
      <c r="C42" s="62"/>
      <c r="D42" s="62"/>
      <c r="E42" s="62"/>
      <c r="F42" s="62"/>
      <c r="G42" s="62"/>
      <c r="H42" s="62"/>
      <c r="I42" s="62"/>
      <c r="J42" s="62"/>
      <c r="K42" s="62"/>
      <c r="L42" s="62"/>
      <c r="M42" s="62"/>
      <c r="N42" s="62"/>
    </row>
    <row r="43" spans="1:14" ht="15">
      <c r="A43" s="551"/>
      <c r="B43" s="62">
        <v>41</v>
      </c>
      <c r="C43" s="62"/>
      <c r="D43" s="62"/>
      <c r="E43" s="62"/>
      <c r="F43" s="62"/>
      <c r="G43" s="62"/>
      <c r="H43" s="62"/>
      <c r="I43" s="62"/>
      <c r="J43" s="62"/>
      <c r="K43" s="62"/>
      <c r="L43" s="62"/>
      <c r="M43" s="62"/>
      <c r="N43" s="62"/>
    </row>
    <row r="44" spans="1:14" ht="15">
      <c r="A44" s="551"/>
      <c r="B44" s="63">
        <v>42</v>
      </c>
      <c r="C44" s="62"/>
      <c r="D44" s="62"/>
      <c r="E44" s="62"/>
      <c r="F44" s="62"/>
      <c r="G44" s="62"/>
      <c r="H44" s="62"/>
      <c r="I44" s="62"/>
      <c r="J44" s="62"/>
      <c r="K44" s="62"/>
      <c r="L44" s="62"/>
      <c r="M44" s="62"/>
      <c r="N44" s="62"/>
    </row>
    <row r="45" spans="1:14" ht="15">
      <c r="A45" s="552" t="s">
        <v>42</v>
      </c>
      <c r="B45" s="27">
        <v>43</v>
      </c>
      <c r="C45" s="27"/>
      <c r="D45" s="27"/>
      <c r="E45" s="27"/>
      <c r="F45" s="27"/>
      <c r="G45" s="27"/>
      <c r="H45" s="27"/>
      <c r="I45" s="27"/>
      <c r="J45" s="27"/>
      <c r="K45" s="27"/>
      <c r="L45" s="27"/>
      <c r="M45" s="27"/>
      <c r="N45" s="27"/>
    </row>
    <row r="46" spans="1:14" ht="15">
      <c r="A46" s="552"/>
      <c r="B46" s="27">
        <v>44</v>
      </c>
      <c r="C46" s="27"/>
      <c r="D46" s="27"/>
      <c r="E46" s="27"/>
      <c r="F46" s="27"/>
      <c r="G46" s="27"/>
      <c r="H46" s="27"/>
      <c r="I46" s="27"/>
      <c r="J46" s="27"/>
      <c r="K46" s="27"/>
      <c r="L46" s="27"/>
      <c r="M46" s="27"/>
      <c r="N46" s="27"/>
    </row>
    <row r="47" spans="1:14" ht="15">
      <c r="A47" s="18"/>
      <c r="B47" s="18"/>
      <c r="C47" s="18"/>
      <c r="D47" s="18"/>
      <c r="E47" s="18"/>
      <c r="F47" s="18"/>
      <c r="G47" s="18"/>
      <c r="H47" s="18"/>
      <c r="I47" s="18"/>
      <c r="J47" s="18"/>
      <c r="K47" s="18"/>
      <c r="L47" s="18"/>
      <c r="M47" s="18"/>
      <c r="N47" s="18"/>
    </row>
    <row r="48" spans="1:14" ht="15">
      <c r="A48" s="18"/>
      <c r="B48" s="18"/>
      <c r="C48" s="18"/>
      <c r="D48" s="18"/>
      <c r="E48" s="18"/>
      <c r="F48" s="18"/>
      <c r="G48" s="18"/>
      <c r="H48" s="18"/>
      <c r="I48" s="18"/>
      <c r="J48" s="18"/>
      <c r="K48" s="18"/>
      <c r="L48" s="18"/>
      <c r="M48" s="18"/>
      <c r="N48" s="18"/>
    </row>
    <row r="49" spans="1:14" ht="15">
      <c r="A49" s="18"/>
      <c r="B49" s="18"/>
      <c r="C49" s="18"/>
      <c r="D49" s="18"/>
      <c r="E49" s="18"/>
      <c r="F49" s="18"/>
      <c r="G49" s="18"/>
      <c r="H49" s="18"/>
      <c r="I49" s="18"/>
      <c r="J49" s="18"/>
      <c r="K49" s="18"/>
      <c r="L49" s="18"/>
      <c r="M49" s="18"/>
      <c r="N49" s="18"/>
    </row>
    <row r="50" spans="1:14" ht="15">
      <c r="A50" s="18"/>
      <c r="B50" s="18"/>
      <c r="C50" s="18"/>
      <c r="D50" s="18"/>
      <c r="E50" s="18"/>
      <c r="F50" s="18"/>
      <c r="G50" s="18"/>
      <c r="H50" s="18"/>
      <c r="I50" s="18"/>
      <c r="J50" s="18"/>
      <c r="K50" s="18"/>
      <c r="L50" s="18"/>
      <c r="M50" s="18"/>
      <c r="N50" s="18"/>
    </row>
    <row r="51" spans="1:14" ht="15">
      <c r="A51" s="18"/>
      <c r="B51" s="18"/>
      <c r="C51" s="18"/>
      <c r="D51" s="18"/>
      <c r="E51" s="18"/>
      <c r="F51" s="18"/>
      <c r="G51" s="18"/>
      <c r="H51" s="18"/>
      <c r="I51" s="18"/>
      <c r="J51" s="18"/>
      <c r="K51" s="18"/>
      <c r="L51" s="18"/>
      <c r="M51" s="18"/>
      <c r="N51" s="18"/>
    </row>
    <row r="52" spans="1:14" ht="15">
      <c r="A52" s="18"/>
      <c r="B52" s="18"/>
      <c r="C52" s="18"/>
      <c r="D52" s="18"/>
      <c r="E52" s="18"/>
      <c r="F52" s="18"/>
      <c r="G52" s="18"/>
      <c r="H52" s="18"/>
      <c r="I52" s="18"/>
      <c r="J52" s="18"/>
      <c r="K52" s="18"/>
      <c r="L52" s="18"/>
      <c r="M52" s="18"/>
      <c r="N52" s="18"/>
    </row>
    <row r="53" spans="1:14" ht="15">
      <c r="A53" s="18"/>
      <c r="B53" s="18"/>
      <c r="C53" s="18"/>
      <c r="D53" s="18"/>
      <c r="E53" s="18"/>
      <c r="F53" s="18"/>
      <c r="G53" s="18"/>
      <c r="H53" s="18"/>
      <c r="I53" s="18"/>
      <c r="J53" s="18"/>
      <c r="K53" s="18"/>
      <c r="L53" s="18"/>
      <c r="M53" s="18"/>
      <c r="N53" s="18"/>
    </row>
    <row r="54" spans="1:14" ht="15">
      <c r="A54" s="18"/>
      <c r="B54" s="18"/>
      <c r="C54" s="18"/>
      <c r="D54" s="18"/>
      <c r="E54" s="18"/>
      <c r="F54" s="18"/>
      <c r="G54" s="18"/>
      <c r="H54" s="18"/>
      <c r="I54" s="18"/>
      <c r="J54" s="18"/>
      <c r="K54" s="18"/>
      <c r="L54" s="18"/>
      <c r="M54" s="18"/>
      <c r="N54" s="18"/>
    </row>
    <row r="55" spans="1:14" ht="15">
      <c r="A55" s="18"/>
      <c r="B55" s="18"/>
      <c r="C55" s="18"/>
      <c r="D55" s="18"/>
      <c r="E55" s="18"/>
      <c r="F55" s="18"/>
      <c r="G55" s="18"/>
      <c r="H55" s="18"/>
      <c r="I55" s="18"/>
      <c r="J55" s="18"/>
      <c r="K55" s="18"/>
      <c r="L55" s="18"/>
      <c r="M55" s="18"/>
      <c r="N55" s="18"/>
    </row>
    <row r="56" spans="1:14" ht="15">
      <c r="A56" s="18"/>
      <c r="B56" s="18"/>
      <c r="C56" s="18"/>
      <c r="D56" s="18"/>
      <c r="E56" s="18"/>
      <c r="F56" s="18"/>
      <c r="G56" s="18"/>
      <c r="H56" s="18"/>
      <c r="I56" s="18"/>
      <c r="J56" s="18"/>
      <c r="K56" s="18"/>
      <c r="L56" s="18"/>
      <c r="M56" s="18"/>
      <c r="N56" s="18"/>
    </row>
    <row r="57" spans="1:14" ht="15">
      <c r="A57" s="18"/>
      <c r="B57" s="18"/>
      <c r="C57" s="18"/>
      <c r="D57" s="18"/>
      <c r="E57" s="18"/>
      <c r="F57" s="18"/>
      <c r="G57" s="18"/>
      <c r="H57" s="18"/>
      <c r="I57" s="18"/>
      <c r="J57" s="18"/>
      <c r="K57" s="18"/>
      <c r="L57" s="18"/>
      <c r="M57" s="18"/>
      <c r="N57" s="18"/>
    </row>
    <row r="58" spans="1:14" ht="15">
      <c r="A58" s="18"/>
      <c r="B58" s="18"/>
      <c r="C58" s="18"/>
      <c r="D58" s="18"/>
      <c r="E58" s="18"/>
      <c r="F58" s="18"/>
      <c r="G58" s="18"/>
      <c r="H58" s="18"/>
      <c r="I58" s="18"/>
      <c r="J58" s="18"/>
      <c r="K58" s="18"/>
      <c r="L58" s="18"/>
      <c r="M58" s="18"/>
      <c r="N58" s="18"/>
    </row>
    <row r="59" spans="1:14" ht="15">
      <c r="A59" s="18"/>
      <c r="B59" s="18"/>
      <c r="C59" s="18"/>
      <c r="D59" s="18"/>
      <c r="E59" s="18"/>
      <c r="F59" s="18"/>
      <c r="G59" s="18"/>
      <c r="H59" s="18"/>
      <c r="I59" s="18"/>
      <c r="J59" s="18"/>
      <c r="K59" s="18"/>
      <c r="L59" s="18"/>
      <c r="M59" s="18"/>
      <c r="N59" s="18"/>
    </row>
    <row r="60" spans="1:14" ht="15">
      <c r="A60" s="18"/>
      <c r="B60" s="18"/>
      <c r="C60" s="18"/>
      <c r="D60" s="18"/>
      <c r="E60" s="18"/>
      <c r="F60" s="18"/>
      <c r="G60" s="18"/>
      <c r="H60" s="18"/>
      <c r="I60" s="18"/>
      <c r="J60" s="18"/>
      <c r="K60" s="18"/>
      <c r="L60" s="18"/>
      <c r="M60" s="18"/>
      <c r="N60" s="18"/>
    </row>
    <row r="61" spans="1:14" ht="15">
      <c r="A61" s="18"/>
      <c r="B61" s="18"/>
      <c r="C61" s="18"/>
      <c r="D61" s="18"/>
      <c r="E61" s="18"/>
      <c r="F61" s="18"/>
      <c r="G61" s="18"/>
      <c r="H61" s="18"/>
      <c r="I61" s="18"/>
      <c r="J61" s="18"/>
      <c r="K61" s="18"/>
      <c r="L61" s="18"/>
      <c r="M61" s="18"/>
      <c r="N61" s="18"/>
    </row>
    <row r="62" spans="1:14" ht="15">
      <c r="A62" s="18"/>
      <c r="B62" s="18"/>
      <c r="C62" s="18"/>
      <c r="D62" s="18"/>
      <c r="E62" s="18"/>
      <c r="F62" s="18"/>
      <c r="G62" s="18"/>
      <c r="H62" s="18"/>
      <c r="I62" s="18"/>
      <c r="J62" s="18"/>
      <c r="K62" s="18"/>
      <c r="L62" s="18"/>
      <c r="M62" s="18"/>
      <c r="N62" s="18"/>
    </row>
    <row r="63" spans="1:14" ht="15">
      <c r="A63" s="18"/>
      <c r="B63" s="18"/>
      <c r="C63" s="18"/>
      <c r="D63" s="18"/>
      <c r="E63" s="18"/>
      <c r="F63" s="18"/>
      <c r="G63" s="18"/>
      <c r="H63" s="18"/>
      <c r="I63" s="18"/>
      <c r="J63" s="18"/>
      <c r="K63" s="18"/>
      <c r="L63" s="18"/>
      <c r="M63" s="18"/>
      <c r="N63" s="18"/>
    </row>
    <row r="64" spans="1:14" ht="15">
      <c r="A64" s="18"/>
      <c r="B64" s="18"/>
      <c r="C64" s="18"/>
      <c r="D64" s="18"/>
      <c r="E64" s="18"/>
      <c r="F64" s="18"/>
      <c r="G64" s="18"/>
      <c r="H64" s="18"/>
      <c r="I64" s="18"/>
      <c r="J64" s="18"/>
      <c r="K64" s="18"/>
      <c r="L64" s="18"/>
      <c r="M64" s="18"/>
      <c r="N64" s="18"/>
    </row>
    <row r="65" spans="1:14" ht="15">
      <c r="A65" s="18"/>
      <c r="B65" s="18"/>
      <c r="C65" s="18"/>
      <c r="D65" s="18"/>
      <c r="E65" s="18"/>
      <c r="F65" s="18"/>
      <c r="G65" s="18"/>
      <c r="H65" s="18"/>
      <c r="I65" s="18"/>
      <c r="J65" s="18"/>
      <c r="K65" s="18"/>
      <c r="L65" s="18"/>
      <c r="M65" s="18"/>
      <c r="N65" s="18"/>
    </row>
    <row r="66" spans="1:14" ht="15">
      <c r="A66" s="18"/>
      <c r="B66" s="18"/>
      <c r="C66" s="18"/>
      <c r="D66" s="18"/>
      <c r="E66" s="18"/>
      <c r="F66" s="18"/>
      <c r="G66" s="18"/>
      <c r="H66" s="18"/>
      <c r="I66" s="18"/>
      <c r="J66" s="18"/>
      <c r="K66" s="18"/>
      <c r="L66" s="18"/>
      <c r="M66" s="18"/>
      <c r="N66" s="18"/>
    </row>
    <row r="67" spans="1:14" ht="15">
      <c r="A67" s="18"/>
      <c r="B67" s="18"/>
      <c r="C67" s="18"/>
      <c r="D67" s="18"/>
      <c r="E67" s="18"/>
      <c r="F67" s="18"/>
      <c r="G67" s="18"/>
      <c r="H67" s="18"/>
      <c r="I67" s="18"/>
      <c r="J67" s="18"/>
      <c r="K67" s="18"/>
      <c r="L67" s="18"/>
      <c r="M67" s="18"/>
      <c r="N67" s="18"/>
    </row>
    <row r="68" spans="1:14" ht="15">
      <c r="A68" s="18"/>
      <c r="B68" s="18"/>
      <c r="C68" s="18"/>
      <c r="D68" s="18"/>
      <c r="E68" s="18"/>
      <c r="F68" s="18"/>
      <c r="G68" s="18"/>
      <c r="H68" s="18"/>
      <c r="I68" s="18"/>
      <c r="J68" s="18"/>
      <c r="K68" s="18"/>
      <c r="L68" s="18"/>
      <c r="M68" s="18"/>
      <c r="N68" s="18"/>
    </row>
    <row r="69" spans="1:14" ht="15">
      <c r="A69" s="18"/>
      <c r="B69" s="18"/>
      <c r="C69" s="18"/>
      <c r="D69" s="18"/>
      <c r="E69" s="18"/>
      <c r="F69" s="18"/>
      <c r="G69" s="18"/>
      <c r="H69" s="18"/>
      <c r="I69" s="18"/>
      <c r="J69" s="18"/>
      <c r="K69" s="18"/>
      <c r="L69" s="18"/>
      <c r="M69" s="18"/>
      <c r="N69" s="18"/>
    </row>
    <row r="70" spans="1:14" ht="15">
      <c r="A70" s="18"/>
      <c r="B70" s="18"/>
      <c r="C70" s="18"/>
      <c r="D70" s="18"/>
      <c r="E70" s="18"/>
      <c r="F70" s="18"/>
      <c r="G70" s="18"/>
      <c r="H70" s="18"/>
      <c r="I70" s="18"/>
      <c r="J70" s="18"/>
      <c r="K70" s="18"/>
      <c r="L70" s="18"/>
      <c r="M70" s="18"/>
      <c r="N70" s="18"/>
    </row>
    <row r="71" spans="1:14" ht="15">
      <c r="A71" s="18"/>
      <c r="B71" s="18"/>
      <c r="C71" s="18"/>
      <c r="D71" s="18"/>
      <c r="E71" s="18"/>
      <c r="F71" s="18"/>
      <c r="G71" s="18"/>
      <c r="H71" s="18"/>
      <c r="I71" s="18"/>
      <c r="J71" s="18"/>
      <c r="K71" s="18"/>
      <c r="L71" s="18"/>
      <c r="M71" s="18"/>
      <c r="N71" s="18"/>
    </row>
    <row r="72" spans="1:14" ht="15">
      <c r="A72" s="18"/>
      <c r="B72" s="18"/>
      <c r="C72" s="18"/>
      <c r="D72" s="18"/>
      <c r="E72" s="18"/>
      <c r="F72" s="18"/>
      <c r="G72" s="18"/>
      <c r="H72" s="18"/>
      <c r="I72" s="18"/>
      <c r="J72" s="18"/>
      <c r="K72" s="18"/>
      <c r="L72" s="18"/>
      <c r="M72" s="18"/>
      <c r="N72" s="18"/>
    </row>
    <row r="73" spans="1:14" ht="15">
      <c r="A73" s="18"/>
      <c r="B73" s="18"/>
      <c r="C73" s="18"/>
      <c r="D73" s="18"/>
      <c r="E73" s="18"/>
      <c r="F73" s="18"/>
      <c r="G73" s="18"/>
      <c r="H73" s="18"/>
      <c r="I73" s="18"/>
      <c r="J73" s="18"/>
      <c r="K73" s="18"/>
      <c r="L73" s="18"/>
      <c r="M73" s="18"/>
      <c r="N73" s="18"/>
    </row>
    <row r="74" spans="1:14" ht="15">
      <c r="A74" s="18"/>
      <c r="B74" s="18"/>
      <c r="C74" s="18"/>
      <c r="D74" s="18"/>
      <c r="E74" s="18"/>
      <c r="F74" s="18"/>
      <c r="G74" s="18"/>
      <c r="H74" s="18"/>
      <c r="I74" s="18"/>
      <c r="J74" s="18"/>
      <c r="K74" s="18"/>
      <c r="L74" s="18"/>
      <c r="M74" s="18"/>
      <c r="N74" s="18"/>
    </row>
    <row r="75" spans="1:14" ht="15">
      <c r="A75" s="18"/>
      <c r="B75" s="18"/>
      <c r="C75" s="18"/>
      <c r="D75" s="18"/>
      <c r="E75" s="18"/>
      <c r="F75" s="18"/>
      <c r="G75" s="18"/>
      <c r="H75" s="18"/>
      <c r="I75" s="18"/>
      <c r="J75" s="18"/>
      <c r="K75" s="18"/>
      <c r="L75" s="18"/>
      <c r="M75" s="18"/>
      <c r="N75" s="18"/>
    </row>
    <row r="76" spans="1:14" ht="15">
      <c r="A76" s="18"/>
      <c r="B76" s="18"/>
      <c r="C76" s="18"/>
      <c r="D76" s="18"/>
      <c r="E76" s="18"/>
      <c r="F76" s="18"/>
      <c r="G76" s="18"/>
      <c r="H76" s="18"/>
      <c r="I76" s="18"/>
      <c r="J76" s="18"/>
      <c r="K76" s="18"/>
      <c r="L76" s="18"/>
      <c r="M76" s="18"/>
      <c r="N76" s="18"/>
    </row>
    <row r="77" spans="1:14" ht="15">
      <c r="A77" s="18"/>
      <c r="B77" s="18"/>
      <c r="C77" s="18"/>
      <c r="D77" s="18"/>
      <c r="E77" s="18"/>
      <c r="F77" s="18"/>
      <c r="G77" s="18"/>
      <c r="H77" s="18"/>
      <c r="I77" s="18"/>
      <c r="J77" s="18"/>
      <c r="K77" s="18"/>
      <c r="L77" s="18"/>
      <c r="M77" s="18"/>
      <c r="N77" s="18"/>
    </row>
    <row r="78" spans="1:14" ht="15">
      <c r="A78" s="18"/>
      <c r="B78" s="18"/>
      <c r="C78" s="18"/>
      <c r="D78" s="18"/>
      <c r="E78" s="18"/>
      <c r="F78" s="18"/>
      <c r="G78" s="18"/>
      <c r="H78" s="18"/>
      <c r="I78" s="18"/>
      <c r="J78" s="18"/>
      <c r="K78" s="18"/>
      <c r="L78" s="18"/>
      <c r="M78" s="18"/>
      <c r="N78" s="18"/>
    </row>
    <row r="79" spans="1:14" ht="15">
      <c r="A79" s="18"/>
      <c r="B79" s="18"/>
      <c r="C79" s="18"/>
      <c r="D79" s="18"/>
      <c r="E79" s="18"/>
      <c r="F79" s="18"/>
      <c r="G79" s="18"/>
      <c r="H79" s="18"/>
      <c r="I79" s="18"/>
      <c r="J79" s="18"/>
      <c r="K79" s="18"/>
      <c r="L79" s="18"/>
      <c r="M79" s="18"/>
      <c r="N79" s="18"/>
    </row>
    <row r="80" spans="1:14" ht="15">
      <c r="A80" s="18"/>
      <c r="B80" s="18"/>
      <c r="C80" s="18"/>
      <c r="D80" s="18"/>
      <c r="E80" s="18"/>
      <c r="F80" s="18"/>
      <c r="G80" s="18"/>
      <c r="H80" s="18"/>
      <c r="I80" s="18"/>
      <c r="J80" s="18"/>
      <c r="K80" s="18"/>
      <c r="L80" s="18"/>
      <c r="M80" s="18"/>
      <c r="N80" s="18"/>
    </row>
    <row r="81" spans="1:14" ht="15">
      <c r="A81" s="18"/>
      <c r="B81" s="18"/>
      <c r="C81" s="18"/>
      <c r="D81" s="18"/>
      <c r="E81" s="18"/>
      <c r="F81" s="18"/>
      <c r="G81" s="18"/>
      <c r="H81" s="18"/>
      <c r="I81" s="18"/>
      <c r="J81" s="18"/>
      <c r="K81" s="18"/>
      <c r="L81" s="18"/>
      <c r="M81" s="18"/>
      <c r="N81" s="18"/>
    </row>
    <row r="82" spans="1:14" ht="15">
      <c r="A82" s="18"/>
      <c r="B82" s="18"/>
      <c r="C82" s="18"/>
      <c r="D82" s="18"/>
      <c r="E82" s="18"/>
      <c r="F82" s="18"/>
      <c r="G82" s="18"/>
      <c r="H82" s="18"/>
      <c r="I82" s="18"/>
      <c r="J82" s="18"/>
      <c r="K82" s="18"/>
      <c r="L82" s="18"/>
      <c r="M82" s="18"/>
      <c r="N82" s="18"/>
    </row>
    <row r="83" spans="1:14" ht="15">
      <c r="A83" s="18"/>
      <c r="B83" s="18"/>
      <c r="C83" s="18"/>
      <c r="D83" s="18"/>
      <c r="E83" s="18"/>
      <c r="F83" s="18"/>
      <c r="G83" s="18"/>
      <c r="H83" s="18"/>
      <c r="I83" s="18"/>
      <c r="J83" s="18"/>
      <c r="K83" s="18"/>
      <c r="L83" s="18"/>
      <c r="M83" s="18"/>
      <c r="N83" s="18"/>
    </row>
    <row r="84" spans="1:14" ht="15">
      <c r="A84" s="18"/>
      <c r="B84" s="18"/>
      <c r="C84" s="18"/>
      <c r="D84" s="18"/>
      <c r="E84" s="18"/>
      <c r="F84" s="18"/>
      <c r="G84" s="18"/>
      <c r="H84" s="18"/>
      <c r="I84" s="18"/>
      <c r="J84" s="18"/>
      <c r="K84" s="18"/>
      <c r="L84" s="18"/>
      <c r="M84" s="18"/>
      <c r="N84" s="18"/>
    </row>
    <row r="85" spans="1:14" ht="15">
      <c r="A85" s="18"/>
      <c r="B85" s="18"/>
      <c r="C85" s="18"/>
      <c r="D85" s="18"/>
      <c r="E85" s="18"/>
      <c r="F85" s="18"/>
      <c r="G85" s="18"/>
      <c r="H85" s="18"/>
      <c r="I85" s="18"/>
      <c r="J85" s="18"/>
      <c r="K85" s="18"/>
      <c r="L85" s="18"/>
      <c r="M85" s="18"/>
      <c r="N85" s="18"/>
    </row>
    <row r="86" spans="1:14" ht="15">
      <c r="A86" s="18"/>
      <c r="B86" s="18"/>
      <c r="C86" s="18"/>
      <c r="D86" s="18"/>
      <c r="E86" s="18"/>
      <c r="F86" s="18"/>
      <c r="G86" s="18"/>
      <c r="H86" s="18"/>
      <c r="I86" s="18"/>
      <c r="J86" s="18"/>
      <c r="K86" s="18"/>
      <c r="L86" s="18"/>
      <c r="M86" s="18"/>
      <c r="N86" s="18"/>
    </row>
    <row r="87" spans="1:14" ht="15">
      <c r="A87" s="18"/>
      <c r="B87" s="18"/>
      <c r="C87" s="18"/>
      <c r="D87" s="18"/>
      <c r="E87" s="18"/>
      <c r="F87" s="18"/>
      <c r="G87" s="18"/>
      <c r="H87" s="18"/>
      <c r="I87" s="18"/>
      <c r="J87" s="18"/>
      <c r="K87" s="18"/>
      <c r="L87" s="18"/>
      <c r="M87" s="18"/>
      <c r="N87" s="18"/>
    </row>
    <row r="88" spans="1:14" ht="15">
      <c r="A88" s="18"/>
      <c r="B88" s="18"/>
      <c r="C88" s="18"/>
      <c r="D88" s="18"/>
      <c r="E88" s="18"/>
      <c r="F88" s="18"/>
      <c r="G88" s="18"/>
      <c r="H88" s="18"/>
      <c r="I88" s="18"/>
      <c r="J88" s="18"/>
      <c r="K88" s="18"/>
      <c r="L88" s="18"/>
      <c r="M88" s="18"/>
      <c r="N88" s="18"/>
    </row>
    <row r="89" spans="1:14" ht="15">
      <c r="A89" s="18"/>
      <c r="B89" s="18"/>
      <c r="C89" s="18"/>
      <c r="D89" s="18"/>
      <c r="E89" s="18"/>
      <c r="F89" s="18"/>
      <c r="G89" s="18"/>
      <c r="H89" s="18"/>
      <c r="I89" s="18"/>
      <c r="J89" s="18"/>
      <c r="K89" s="18"/>
      <c r="L89" s="18"/>
      <c r="M89" s="18"/>
      <c r="N89" s="18"/>
    </row>
    <row r="90" spans="1:14" ht="15">
      <c r="A90" s="18"/>
      <c r="B90" s="18"/>
      <c r="C90" s="18"/>
      <c r="D90" s="18"/>
      <c r="E90" s="18"/>
      <c r="F90" s="18"/>
      <c r="G90" s="18"/>
      <c r="H90" s="18"/>
      <c r="I90" s="18"/>
      <c r="J90" s="18"/>
      <c r="K90" s="18"/>
      <c r="L90" s="18"/>
      <c r="M90" s="18"/>
      <c r="N90" s="18"/>
    </row>
    <row r="91" spans="1:14" ht="15">
      <c r="A91" s="18"/>
      <c r="B91" s="18"/>
      <c r="C91" s="18"/>
      <c r="D91" s="18"/>
      <c r="E91" s="18"/>
      <c r="F91" s="18"/>
      <c r="G91" s="18"/>
      <c r="H91" s="18"/>
      <c r="I91" s="18"/>
      <c r="J91" s="18"/>
      <c r="K91" s="18"/>
      <c r="L91" s="18"/>
      <c r="M91" s="18"/>
      <c r="N91" s="18"/>
    </row>
    <row r="92" spans="1:14" ht="15">
      <c r="A92" s="18"/>
      <c r="B92" s="18"/>
      <c r="C92" s="18"/>
      <c r="D92" s="18"/>
      <c r="E92" s="18"/>
      <c r="F92" s="18"/>
      <c r="G92" s="18"/>
      <c r="H92" s="18"/>
      <c r="I92" s="18"/>
      <c r="J92" s="18"/>
      <c r="K92" s="18"/>
      <c r="L92" s="18"/>
      <c r="M92" s="18"/>
      <c r="N92" s="18"/>
    </row>
    <row r="93" spans="1:14" ht="15">
      <c r="A93" s="18"/>
      <c r="B93" s="18"/>
      <c r="C93" s="18"/>
      <c r="D93" s="18"/>
      <c r="E93" s="18"/>
      <c r="F93" s="18"/>
      <c r="G93" s="18"/>
      <c r="H93" s="18"/>
      <c r="I93" s="18"/>
      <c r="J93" s="18"/>
      <c r="K93" s="18"/>
      <c r="L93" s="18"/>
      <c r="M93" s="18"/>
      <c r="N93" s="18"/>
    </row>
    <row r="94" spans="1:14" ht="15">
      <c r="A94" s="18"/>
      <c r="B94" s="18"/>
      <c r="C94" s="18"/>
      <c r="D94" s="18"/>
      <c r="E94" s="18"/>
      <c r="F94" s="18"/>
      <c r="G94" s="18"/>
      <c r="H94" s="18"/>
      <c r="I94" s="18"/>
      <c r="J94" s="18"/>
      <c r="K94" s="18"/>
      <c r="L94" s="18"/>
      <c r="M94" s="18"/>
      <c r="N94" s="18"/>
    </row>
    <row r="95" spans="1:14" ht="15">
      <c r="A95" s="18"/>
      <c r="B95" s="18"/>
      <c r="C95" s="18"/>
      <c r="D95" s="18"/>
      <c r="E95" s="18"/>
      <c r="F95" s="18"/>
      <c r="G95" s="18"/>
      <c r="H95" s="18"/>
      <c r="I95" s="18"/>
      <c r="J95" s="18"/>
      <c r="K95" s="18"/>
      <c r="L95" s="18"/>
      <c r="M95" s="18"/>
      <c r="N95" s="18"/>
    </row>
    <row r="96" spans="1:14" ht="15">
      <c r="A96" s="18"/>
      <c r="B96" s="18"/>
      <c r="C96" s="18"/>
      <c r="D96" s="18"/>
      <c r="E96" s="18"/>
      <c r="F96" s="18"/>
      <c r="G96" s="18"/>
      <c r="H96" s="18"/>
      <c r="I96" s="18"/>
      <c r="J96" s="18"/>
      <c r="K96" s="18"/>
      <c r="L96" s="18"/>
      <c r="M96" s="18"/>
      <c r="N96" s="18"/>
    </row>
    <row r="97" spans="1:14" ht="15">
      <c r="A97" s="18"/>
      <c r="B97" s="18"/>
      <c r="C97" s="18"/>
      <c r="D97" s="18"/>
      <c r="E97" s="18"/>
      <c r="F97" s="18"/>
      <c r="G97" s="18"/>
      <c r="H97" s="18"/>
      <c r="I97" s="18"/>
      <c r="J97" s="18"/>
      <c r="K97" s="18"/>
      <c r="L97" s="18"/>
      <c r="M97" s="18"/>
      <c r="N97" s="18"/>
    </row>
    <row r="98" spans="1:14" ht="15">
      <c r="A98" s="18"/>
      <c r="B98" s="18"/>
      <c r="C98" s="18"/>
      <c r="D98" s="18"/>
      <c r="E98" s="18"/>
      <c r="F98" s="18"/>
      <c r="G98" s="18"/>
      <c r="H98" s="18"/>
      <c r="I98" s="18"/>
      <c r="J98" s="18"/>
      <c r="K98" s="18"/>
      <c r="L98" s="18"/>
      <c r="M98" s="18"/>
      <c r="N98" s="18"/>
    </row>
    <row r="99" spans="1:14" ht="15">
      <c r="A99" s="18"/>
      <c r="B99" s="18"/>
      <c r="C99" s="18"/>
      <c r="D99" s="18"/>
      <c r="E99" s="18"/>
      <c r="F99" s="18"/>
      <c r="G99" s="18"/>
      <c r="H99" s="18"/>
      <c r="I99" s="18"/>
      <c r="J99" s="18"/>
      <c r="K99" s="18"/>
      <c r="L99" s="18"/>
      <c r="M99" s="18"/>
      <c r="N99" s="18"/>
    </row>
    <row r="100" spans="1:14" ht="15">
      <c r="A100" s="18"/>
      <c r="B100" s="18"/>
      <c r="C100" s="18"/>
      <c r="D100" s="18"/>
      <c r="E100" s="18"/>
      <c r="F100" s="18"/>
      <c r="G100" s="18"/>
      <c r="H100" s="18"/>
      <c r="I100" s="18"/>
      <c r="J100" s="18"/>
      <c r="K100" s="18"/>
      <c r="L100" s="18"/>
      <c r="M100" s="18"/>
      <c r="N100" s="18"/>
    </row>
    <row r="101" spans="1:14" ht="15">
      <c r="A101" s="18"/>
      <c r="B101" s="18"/>
      <c r="C101" s="18"/>
      <c r="D101" s="18"/>
      <c r="E101" s="18"/>
      <c r="F101" s="18"/>
      <c r="G101" s="18"/>
      <c r="H101" s="18"/>
      <c r="I101" s="18"/>
      <c r="J101" s="18"/>
      <c r="K101" s="18"/>
      <c r="L101" s="18"/>
      <c r="M101" s="18"/>
      <c r="N101" s="18"/>
    </row>
    <row r="102" spans="1:14" ht="15">
      <c r="A102" s="18"/>
      <c r="B102" s="18"/>
      <c r="C102" s="18"/>
      <c r="D102" s="18"/>
      <c r="E102" s="18"/>
      <c r="F102" s="18"/>
      <c r="G102" s="18"/>
      <c r="H102" s="18"/>
      <c r="I102" s="18"/>
      <c r="J102" s="18"/>
      <c r="K102" s="18"/>
      <c r="L102" s="18"/>
      <c r="M102" s="18"/>
      <c r="N102" s="18"/>
    </row>
    <row r="103" spans="1:14" ht="15">
      <c r="A103" s="18"/>
      <c r="B103" s="18"/>
      <c r="C103" s="18"/>
      <c r="D103" s="18"/>
      <c r="E103" s="18"/>
      <c r="F103" s="18"/>
      <c r="G103" s="18"/>
      <c r="H103" s="18"/>
      <c r="I103" s="18"/>
      <c r="J103" s="18"/>
      <c r="K103" s="18"/>
      <c r="L103" s="18"/>
      <c r="M103" s="18"/>
      <c r="N103" s="18"/>
    </row>
    <row r="104" spans="1:14" ht="15">
      <c r="A104" s="18"/>
      <c r="B104" s="18"/>
      <c r="C104" s="18"/>
      <c r="D104" s="18"/>
      <c r="E104" s="18"/>
      <c r="F104" s="18"/>
      <c r="G104" s="18"/>
      <c r="H104" s="18"/>
      <c r="I104" s="18"/>
      <c r="J104" s="18"/>
      <c r="K104" s="18"/>
      <c r="L104" s="18"/>
      <c r="M104" s="18"/>
      <c r="N104" s="18"/>
    </row>
    <row r="105" spans="1:14" ht="15">
      <c r="A105" s="18"/>
      <c r="B105" s="18"/>
      <c r="C105" s="18"/>
      <c r="D105" s="18"/>
      <c r="E105" s="18"/>
      <c r="F105" s="18"/>
      <c r="G105" s="18"/>
      <c r="H105" s="18"/>
      <c r="I105" s="18"/>
      <c r="J105" s="18"/>
      <c r="K105" s="18"/>
      <c r="L105" s="18"/>
      <c r="M105" s="18"/>
      <c r="N105" s="18"/>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Luz Angela Andrade</cp:lastModifiedBy>
  <cp:lastPrinted>2020-09-25T15:54:25Z</cp:lastPrinted>
  <dcterms:created xsi:type="dcterms:W3CDTF">2011-04-26T22:16:52Z</dcterms:created>
  <dcterms:modified xsi:type="dcterms:W3CDTF">2023-10-03T12:51:53Z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