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firstSheet="3" activeTab="3"/>
  </bookViews>
  <sheets>
    <sheet name="Meta 1..n" sheetId="1" state="hidden" r:id="rId1"/>
    <sheet name="Meta 1_Paridad_Instancias" sheetId="2" r:id="rId2"/>
    <sheet name="Meta 3_Escuela" sheetId="3" r:id="rId3"/>
    <sheet name="Meta 4_Bancadas" sheetId="4" r:id="rId4"/>
    <sheet name="Meta 6_TEG_Instancias" sheetId="5" r:id="rId5"/>
    <sheet name="Indicadores PA" sheetId="6" r:id="rId6"/>
    <sheet name="Territorialización PA" sheetId="7" r:id="rId7"/>
    <sheet name="Hoja13" sheetId="8" state="hidden" r:id="rId8"/>
    <sheet name="Hoja1" sheetId="9" state="hidden" r:id="rId9"/>
    <sheet name="Generalidades" sheetId="10" r:id="rId10"/>
    <sheet name="Instructivo" sheetId="11" r:id="rId11"/>
  </sheets>
  <definedNames>
    <definedName name="_xlfn.IFERROR" hidden="1">#NAME?</definedName>
    <definedName name="_xlnm.Print_Area" localSheetId="1">'Meta 1_Paridad_Instancias'!$A$1:$AD$39</definedName>
    <definedName name="_xlnm.Print_Area" localSheetId="2">'Meta 3_Escuela'!$A$1:$AD$39</definedName>
    <definedName name="_xlnm.Print_Area" localSheetId="3">'Meta 4_Bancadas'!$A$1:$AD$41</definedName>
    <definedName name="_xlnm.Print_Area" localSheetId="4">'Meta 6_TEG_Instancias'!$A$1:$AD$43</definedName>
  </definedNames>
  <calcPr fullCalcOnLoad="1"/>
</workbook>
</file>

<file path=xl/comments1.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xml><?xml version="1.0" encoding="utf-8"?>
<comments xmlns="http://schemas.openxmlformats.org/spreadsheetml/2006/main">
  <authors>
    <author>Microsoft Office User</author>
    <author/>
    <author>Karen Paola Barraza Caro</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T23" authorId="2">
      <text>
        <r>
          <rPr>
            <sz val="11"/>
            <color theme="1"/>
            <rFont val="Calibri"/>
            <family val="2"/>
          </rPr>
          <t>Karen Paola Barraza Caro:
Se registra el valor resultante de liberaciones a los contratos 700,701,740.</t>
        </r>
      </text>
    </comment>
    <comment ref="V23" authorId="2">
      <text>
        <r>
          <rPr>
            <sz val="11"/>
            <color theme="1"/>
            <rFont val="Calibri"/>
            <family val="2"/>
          </rPr>
          <t>Karen Paola Barraza Caro:
Se registra el valor resultante de liberaciones a los contratos 866.</t>
        </r>
      </text>
    </comment>
  </commentList>
</comments>
</file>

<file path=xl/comments3.xml><?xml version="1.0" encoding="utf-8"?>
<comments xmlns="http://schemas.openxmlformats.org/spreadsheetml/2006/main">
  <authors>
    <author>Microsoft Office User</author>
    <author/>
    <author>Karen Paola Barraza Caro</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T23" authorId="2">
      <text>
        <r>
          <rPr>
            <sz val="11"/>
            <color theme="1"/>
            <rFont val="Calibri"/>
            <family val="2"/>
          </rPr>
          <t xml:space="preserve">Karen Paola Barraza Caro:
Se registra el valor resultante de liberaciones a los contratos 718,699,690,754,744,614,663,653,640.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Karen Paola Barraza Caro</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V23" authorId="2">
      <text>
        <r>
          <rPr>
            <sz val="11"/>
            <color theme="1"/>
            <rFont val="Calibri"/>
            <family val="2"/>
          </rPr>
          <t>Karen Paola Barraza Caro:
Se ajusta valor por anulación de contrato</t>
        </r>
      </text>
    </comment>
  </commentList>
</comments>
</file>

<file path=xl/comments6.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sharedStrings.xml><?xml version="1.0" encoding="utf-8"?>
<sst xmlns="http://schemas.openxmlformats.org/spreadsheetml/2006/main" count="1534" uniqueCount="536">
  <si>
    <t>SECRETARÍA DISTRITAL DE LA MUJER</t>
  </si>
  <si>
    <t>Código: DE-FO-05</t>
  </si>
  <si>
    <t xml:space="preserve">DIRECCIONAMIENTO ESTRATEGICO </t>
  </si>
  <si>
    <t xml:space="preserve">Versión: </t>
  </si>
  <si>
    <t xml:space="preserve">FORMULACIÓN Y SEGUIMIENTO  PLAN DE ACCIÓN </t>
  </si>
  <si>
    <t xml:space="preserve">Fecha de Emisión: </t>
  </si>
  <si>
    <t>Página 1 de 3</t>
  </si>
  <si>
    <t>NOMBRE DEL PROYECTO</t>
  </si>
  <si>
    <t>FECHA DE REPORTE</t>
  </si>
  <si>
    <t>dd/mm/aaaa</t>
  </si>
  <si>
    <t>TIPO DE REPORTE</t>
  </si>
  <si>
    <t>FORMULACION</t>
  </si>
  <si>
    <t>ACTUALIZACION</t>
  </si>
  <si>
    <t>SEGUIMIENTO</t>
  </si>
  <si>
    <t>PROPÓSITO</t>
  </si>
  <si>
    <t>LOGRO</t>
  </si>
  <si>
    <t>PROGRAMA</t>
  </si>
  <si>
    <t>DESCRIPCIÓN DE LA META (ACTIVIDAD MGA)</t>
  </si>
  <si>
    <t>MAGNITUD META VIGENCIA ACTUAL</t>
  </si>
  <si>
    <t>PONDERACIÓN META (%)</t>
  </si>
  <si>
    <t>PERIODO REPORTADO</t>
  </si>
  <si>
    <t>mmmm</t>
  </si>
  <si>
    <t>EJECUCIÓN PRESUPUESTAL DEL PROYECTO</t>
  </si>
  <si>
    <t>RESERVAS VIGENCIA ANTERIOR</t>
  </si>
  <si>
    <t>PRESUPUESTO ASIGNADO EN LA VIGENCIA ACTUAL</t>
  </si>
  <si>
    <t>Recursos Programados</t>
  </si>
  <si>
    <t>Recursos Ejecutados (giros)</t>
  </si>
  <si>
    <t>Recursos Ejecutados</t>
  </si>
  <si>
    <t>Recursos girados</t>
  </si>
  <si>
    <t xml:space="preserve">REPORTE METAS VIGENCIA ANTERIOR - Pendientes de cumplir por contratos sin ejecutar a 31.DIC (Reservas Presupuestales) </t>
  </si>
  <si>
    <t>DESCRIPCIÓN DE LA META (ACTIVIDAD)</t>
  </si>
  <si>
    <t>PROG.</t>
  </si>
  <si>
    <t>AVANCE TRIMESTRE</t>
  </si>
  <si>
    <t>TOTAL</t>
  </si>
  <si>
    <t>DESCRIPCIÓN CUALITATIVA DEL AVANCE POR META
(Logros y beneficios, y retrasos y alternativas de solución (2.000 caracteres))</t>
  </si>
  <si>
    <t>ENE</t>
  </si>
  <si>
    <t>FEB</t>
  </si>
  <si>
    <t>MAR</t>
  </si>
  <si>
    <t>ABR</t>
  </si>
  <si>
    <t>MAY</t>
  </si>
  <si>
    <t>JUN</t>
  </si>
  <si>
    <t>JUL</t>
  </si>
  <si>
    <t>AGO</t>
  </si>
  <si>
    <t>SEP</t>
  </si>
  <si>
    <t>OCT</t>
  </si>
  <si>
    <t>NOV</t>
  </si>
  <si>
    <t>DIC</t>
  </si>
  <si>
    <t>EXPLICACIÓN: Información correspondiente a reservas presupuestales.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</si>
  <si>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</si>
  <si>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</si>
  <si>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</si>
  <si>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</si>
  <si>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</si>
  <si>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</si>
  <si>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</si>
  <si>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</si>
  <si>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</si>
  <si>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</si>
  <si>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</si>
  <si>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</si>
  <si>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</si>
  <si>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</si>
  <si>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</si>
  <si>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</si>
  <si>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</si>
  <si>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</si>
  <si>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</si>
  <si>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</si>
  <si>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</si>
  <si>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</si>
  <si>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</si>
  <si>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</si>
  <si>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</si>
  <si>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</si>
  <si>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</si>
  <si>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</si>
  <si>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</si>
  <si>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</si>
  <si>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</si>
  <si>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</si>
  <si>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</si>
  <si>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*Incluir tantas filas sean necesarias</t>
  </si>
  <si>
    <t>Código: DE-FO-5</t>
  </si>
  <si>
    <t>Versión: 09</t>
  </si>
  <si>
    <t>Fecha de Emisión: 10/01/2023</t>
  </si>
  <si>
    <t>X</t>
  </si>
  <si>
    <t>7676.Fortalecimiento a los liderazgos para la inclusión y equidad de género en la participación y la representación política en Bogotá</t>
  </si>
  <si>
    <t>5. Construir Bogotá Región con gobierno abierto, transparente y ciudadanía consciente</t>
  </si>
  <si>
    <t xml:space="preserve">52. Gobierno abierto </t>
  </si>
  <si>
    <t>404. Alcanzar la paridad en al menos el 50% de las instancias de participación del Distrito Capital</t>
  </si>
  <si>
    <t>Ofrecer asistencia técnica en las 20 localidades a instancias de participación y/o de coordinación para la promoción de la participación paritaria.</t>
  </si>
  <si>
    <t xml:space="preserve">MAGNITUD META VIGENCIA ACTUAL </t>
  </si>
  <si>
    <t>RESERVAS VIGENCIA ANTERIOR (en pesos, sin decimales)</t>
  </si>
  <si>
    <t>PRESUPUESTO ASIGNADO EN LA VIGENCIA ACTUAL (en pesos, sin decimales)</t>
  </si>
  <si>
    <t>AVANCE</t>
  </si>
  <si>
    <t>PROGRAMACION DE COMPROMISOS</t>
  </si>
  <si>
    <t>COMPROMISOS</t>
  </si>
  <si>
    <t>PROGRAMACION DE GIROS</t>
  </si>
  <si>
    <t>GIROS</t>
  </si>
  <si>
    <t>AVANCE MENSUAL</t>
  </si>
  <si>
    <t>Avances y Logros Mensual (2.000 caracteres)</t>
  </si>
  <si>
    <t>Avances y Logros Acumulado 
(2.000 caracteres)</t>
  </si>
  <si>
    <t xml:space="preserve"> 
En junio el equipo hizo gestión e incidencia en 14 localidades (Los Mártires, Bosa, La Candelaria, Puente Aranda, Suba, San Cristóbal, Ciudad Bolívar, Kennedy, Sumapaz, Barrios Unidos, Fontibón, Tunjuelito, Antonio Nariño y Rafael Uribe Uribe). Se trabajó de manera articulada con las referentas de las Casas de Igualdad, y con instancias como el Consejo Local de Juventud, ASOJUNTAS, Consejo Local de la Bicicleta, Comisión Ambiental Local, Consejo Local de Vendedores y Vendedoras Informales, Comité de Libertad Religiosa y el Comité Local de Derechos Humanos. Además, se acompañaron los Encuentros Locales de instancias realizados por la Gerencia de Participación del Instituto Distrital de Participación y Acción Comunal - IDPAC.
El equipo de promoción de la paridad hizo trabajo con un total de 454 personas, de las cuales, 280 fueron mujeres, 174 hombres, 222 funcionarios y funcionarias y 232 representantes de la ciudadanía. 
 </t>
  </si>
  <si>
    <t xml:space="preserve">En lo corrido del año se ha brindado asistencia técnica a instancias de participación local en las 20 localidades (Barrios Unidos, Usme, Bosa, Fontibón, Usaquén, Suba, Engativá, Los Mártires, Teusaquillo, Antonio Nariño, Kennedy, Santa Fe, Ciudad Bolívar, San Cristóbal, Rafael Uribe Uribe, Puente Aranda, Chapinero, Tunjuelito, Sumapaz y La Candelaria).
A nivel distrital se ha trabajado con el Consejo Distrital de la Bicicleta, Consejo de Territorial de Planeación Distrital y los sectores de cultura y deporte, en estos últimos impulsando el proceso electoral de los Consejos Locales de cultura y deporte. A nivel territorial se ha articulado trabajo con diferentes instancias, como,  el Consejo Local de Deporte, Recreación, Actividad Física, Parques y Equipamientos recreo-deportivos -DRAFE-, el Consejo Local de Arte Cultura y Patrimonio CLACP, el Consejo Local de la Bicicleta, la Comisión Ambiental Local, Consejos de Juventud, el Comité Operativo Local de Mujer y Género, con ASOJUNTAS, Comité de productividad y Comité Operativo Local de Envejecimiento y Vejez, Consejo Local de Vendedores y Vendedoras Informales, Comité de Libertad Religiosa y el Comité Local de Derechos Humanos. Se ha trabajado de manera articulada con el Instituto Distrital Participación y Acción Comunal - IDPAC acompañando los encuentros locales de instancias. 
Desde el 2022 la SDMujer, viene afianzando su trabajo con el Consejo Distrital de la Bicicleta, desarrollando asistencia técnica través de sensibilizaciones, ejercicios de diálogo e intercambio de ideas para entender dimensión política y técnica del principio, en este sentido el Equipo realizó recomendaciones al Decreto Distrital 495 de 2019 para garantizar la paridad en esta instancia. Para este año,  se verificó que la recomendación fue adoptada y en el nuevo Decreto 498 de 2022 la conformación de la instancia debe regirse bajo el principio de paridad.
En desarrollo de las acciones de asistencia se ha trabajado con un total de 1573 personas, por cada uno de los meses: a. febrero se trabajó con 14 personas (13 mujeres y 1 hombre; 11 funcionarios/as y 3 representantes de la ciudadanía), b. Marzo se trabajó con 288 personas (244 mujeres y 44 hombres; 79 funcionarios/as y 209 representantes de la ciudadanía), c. Abril se trabajó con 351 personas (245 mujeres y 106 hombres; 134 funcionarios/as y 217 representantes de la ciudadanía) y, d. Mayo se trabajó con 466 personas (406 mujeres y 60 hombres; 188 funcionarios/as y 278 representantes de la ciudadanía). Para Junio se trabajó con un total de 454 personas de las cuales, 280 fueron mujeres, 174 hombres, 222 funcionarios y funcionarias y 232 representantes de la ciudadanía. 
</t>
  </si>
  <si>
    <t>No se identifican retrasos</t>
  </si>
  <si>
    <t>La asistencia técnica para la promoción de la paridad a instancias a nivel local y distrital contribuye a avanzar y  dar sostenibilidad a la participación incidente de las mujeres en sus diversidades  y al fortalecimiento de su participación y su representación. En los procesos de acompañamiento se realizan procesos de apropiación del marco jurídico, conceptual e internacional de la paridad,  la importancia de la aplicabilidad y sostenibilidad a largo plazo en el territorio.</t>
  </si>
  <si>
    <t>1.1 Ofrecer asistencia técnica a las 20 localidades a instancias de participación y/o de coordinación para la promoción de la participación paritaria.</t>
  </si>
  <si>
    <t xml:space="preserve">En junio el equipo hizo gestión e incidencia en 14 localidades (Los Mártires, Bosa, La Candelaria, Puente Aranda, Suba, San Cristóbal, Ciudad Bolívar, Kennedy, Sumapaz, Barrios Unidos, Fontibón, Tunjuelito, Antonio Nariño y Rafael Uribe Uribe). Se trabajó de manera articulada con las referentas de las casas de igualdad, también con el Consejo Local de Juventud, ASOJUNTAS, Consejo Local de la Bicicleta, el Comité Operativo Local de Juventud, Comisión Ambiental Local, Consejo Local de Vendedores y Vendedoras Informales, Comité de Libertad Religiosa y el Comité Local de Derechos Humanos. Con el objetivo de tener  mayor incidencia en instancias se acompañaron los Encuentros Locales realizados por la gerencia de Participación del IDPAC. Con el objetivo de profundizar en el derecho a la participación y representación política, se desarrolló la metodología del árbol, que consistió en identificar en las raíces las normas, planes y políticas que soportan este derecho. El Consejo Distrital de la Bicicleta aprobó el plan de acción que viabiliza el desarrollo de ejercicios pedagógicos para la promoción de la paridad. Se retomaron las conversaciones con el Instituto Distrital de Gestión de Riesgos y Cambio Climático con el fin de incidir en el posicionamiento de la paridad en el proceso eleccionario que se avecina y articular acciones en el marco del plan de acción climático.
En articulación con la Escuela Política - Liderar Par en las localidades de Los Mártires y Puente Aranda se trabajó el tema de las veedurías ciudadanas para la exigibilidad de los derechos de las mujeres, se solicitó acompañamiento técnico para la conformación de veedurías ciudadanas, particularmente en los Mártires.
Este mes se trabajó con un total de 454 personas de las cuales, 280 fueron mujeres, 174 hombres, 222 funcionarios y funcionarias y 232 representantes de la ciudadanía. </t>
  </si>
  <si>
    <t xml:space="preserve">Vincular 4800 mujeres a los procesos formativos para el desarrollo de capacidades de incidencia, liderazgo, empoderamiento y participación política de las Mujeres </t>
  </si>
  <si>
    <t xml:space="preserve">
En junio, se vincularon 193 mujeres, se dio inicio al ciclo “Fortalecimiento de la participación de las mujeres en las instancias de participación local y distrital”. Se cerró el ciclo “Formación para la Democracia” con las sesiones 3 y 4, proceso que se realizó en alianza con el NIMD (Instituto Holandés para la Democracia Multipartidaria).
Por último, con el fin de dar continuidad a la alianza con el Instituto Distrital de Participación y Acción Comunal se envió diseño de contenidos del Módulo 2: Mujeres comunales; cuyo énfasis está puesto en la importancia de crear comisiones de mujer y género en las Juntas de Acción Comunal. Este documento se encuentra en revisión por parte del equipo de IDPAC  
</t>
  </si>
  <si>
    <t xml:space="preserve">No se identifican retrasos   </t>
  </si>
  <si>
    <t xml:space="preserve">La Clínica Política “Lidera – Par”. Formación política para la incidencia: implementa procesos de formación política, con ciclos dirigidos a mujeres diversas y con intereses diferenciados. Se combinan herramientas, contenidos técnicos y procesos de asistencia técnica, para acompañar a las mujeres con iniciativas concretas para la cualificación de su liderazgo, la Clínica Política Lidera- Par forma a mujeres con aspiraciones políticas o simplemente con espíritu de liderazgo y las prepara para incursionar en la vida pública. 
El proceso de formación, sumadas a las reflexiones que comparten las mujeres, permiten construir un espacio de confianza en donde ellas encuentran sus fortalezas y la seguridad para buscar bien sea caminos de solución o estrategias para las negociaciones o técnicas que les ayuden a reconocer la importancia de su propia voz. 
La Escuela Política Liderar Par  ha permitido a las mujeres adquirir herramientas para hablar en público y aterrizar sus ideas, discursos y aprendizajes a sus ejercicios de representación, liderazgo e incidencia en las diferentes instancias y espacios de participación.
</t>
  </si>
  <si>
    <t xml:space="preserve">3.1 Vincular 1200 mujeres a los procesos formativos para el desarrollo de capacidades de incidencia, liderazgo, empoderamiento y participación política de las Mujeres </t>
  </si>
  <si>
    <t>En junio, se vincularon 193 mujeres, se dio inicio al ciclo “Fortalecimiento de la participación de las mujeres en las instancias de participación local y distrital”, las dos primera sesiones en modalidad virtual los días 6 de junio, Sesión 1: Estructura del Estado y Sistema Político Electoral y 20 de junio, Sesión 2: Enfoque de género, diferencial e interseccional. Se dio apertura al ciclo a través del seminario presencial “La incidencia política en instancias de participación y toma de decisión, como oportunidad para el empoderamiento político de las mujeres" en el que participaron  97 mujeres de diferentes instancias de participación de la ciudad. 
En cuanto a la alianza NIMD (Instituto Holandés para la Democracia Multipartidaria) y la Clínica Lidera Par, para este mes se terminó el ciclo “Formación para la Democracia”, que se desarrolló en (4) sesiones de trabajo, para el mes de Junio se llevaron a cabo las dos últimas jornadas los dias 3 y 17. Se espera efectuar el cierre de este proceso la primera semana del mes de julio de 2023 donde se entregarán los certificados con el acompañamiento de la Directora de Territorialización de Derechos y Participación.
Por último, en cumplimiento de los acuerdos de la alianza con IDPAC, se envió diseño de contenidos del Módulo 2: Mujeres comunales; cuyo énfasis está puesto en la importancia de crear comisiones de mujer y género en las Juntas de Acción Comunal. Este documento se encuentra en revisión por parte del equipo de IDPAC.</t>
  </si>
  <si>
    <t>Ofrecer asistencia técnica a 19 instancias que incluyen las Bancadas de Mujeres de las Juntas Administradoras Locales y la Mesa Multipartidista de género en el Distrito Capital</t>
  </si>
  <si>
    <t xml:space="preserve">
En junio  en el marco del acompañamiento técnico a las bancadas de mujeres de las JAL se realizó la socialización de los resultados del encuentro local de mujeres en articulación con la bancada de mujeres de Engativá; se presentó la metodología desarrollada y los resultados obtenidos del ejercicio de diálogo. Participaron de este espacio 12 personas, 6 mujeres, 6 hombres, una funcionaria y 6 ediles y 5 edilesas
Se adelantaron documentos de contexto local, que evidencian los logros en impactos que ha tenido la Estrategia Bogotá 50/50 en las 20 localidades en materia de promoción de la paridad, tanto en el acompañamiento a las bancadas donde se han conformado, y se identificaron las dificultades y razones por las cuales no se logró conformar bancadas en otras localidades. 
El equipo hizo gestión en 6 localidades: Barrios Unidos, Usaquén, Puente Aranda, Chapinero, Kennedy y Ciudad Bolívar. 
</t>
  </si>
  <si>
    <t>En lo corrido de la vigencia se ha brindado asistencia técnica a Edilesas de  16 localidades (Usaquén, Chapinero, Santa Fe, Tunjuelito, Bosa, Engativá, Suba, Teusaquillo, Antonio Nariño, Puente Aranda, La Candelaria, Rafael Uribe Uribe, Sumapaz, Kennedy, Barrios Unidos, Ciudad Bolívar), en las localidades donde existen bancadas, el Equipo Profesional acompaña la formulación e implementación del Plan de Acción. Hasta el momento, se han conformado  10 bancadas de mujeres, se ha trabajado con 9 de estos espacios (Antonio Nariño, Puente Aranda, Chapinero, Teusaquillo, Engativá, Sumapaz, Bosa, Santa Fe,  Tunjuelito). 
En el Encuentro de la Mesa Multipartidaria, cumpliendo lo acordado el 11 de abril de 2023, se determinó la realización de mesas de seguimiento técnico para identificar los obstáculos que enfrentan las mujeres en el ejercicio de sus liderazgos y participación política. En el Encuentro de mayo se definió la metodología de trabajo para el desarrollo de las Mesas Técnicas. 
Se definieron las temáticas a desarrollar en las 3 mesas, Coyuntura Electoral, Violencia contra las mujeres en política y Seguridad y medidas de protección en la coyuntura electoral. 
Continua el trabajo articulado con el Instituto Holandés para la Democracia y se activan los diálogos con los diferentes partidos y movimientos políticos con el objetivo de activar la Mesa Multipartidaria y se brindó información sobre el lanzamiento de la Escuela de Formación para futuras candidatas a cargos electorales. El Equipo logró revisar y dar sus recomendaciones a los documentos de Proyecto de Acuerdo de los reglamentos internos de las JAL de 4 localidades (Puente Aranda, Bosa, Antonio Nariño y Sumapaz), con el objetivo de crear  la comisión permanente para la Equidad de la Mujer y Género e incorporar el uso del lenguaje incluyente en la corporación.</t>
  </si>
  <si>
    <t xml:space="preserve">De acuerdo con los lineamientos de la Dirección las acciones de acompañamiento técnico tanto a las bacandas de Mujeres en las Juntas Administradoras Locales, como a la Mesa Distrital Multipartidaria de Género cambia su orientación de trabajo. Por restricciones de ley en el marco de las la SDMujer ya no trabajará de manera directa con mujeres vinculadas a partidos o movimientos políticos, el trabajo con estos escenarios, será de análisis frente a la oportunidad de incidencia de las bancadas de mujeres.  </t>
  </si>
  <si>
    <t xml:space="preserve">La conformación  de bancadas informales y verticales de mujeres de las JAL además de fortalecer la democracia, son una fuerza representativa que tiene potencia, visibilidad y poder de incidencia, es  una acción política colectiva que logra mejores resultados en la representación de las apuestas comunes por los derechos de las mujeres y, además,  potencia las capacidades políticas de las mujeres, enfrentando las violencias y discriminaciones que viven en su quehacer político.  
El acompañamiento a la Mesa Distrital Multipartidaria de Género permite reflexionar sobre la favorabilidad de los partidos políticos para la participación de las mujeres en escenarios de poder y toma de decisiones en Bogotá, y construir conjuntamente procesos de fortalecimiento de la participación e incidencia de las mujeres en estos espacios. 
</t>
  </si>
  <si>
    <t>4.1 Ofrecer asistencia técnica a 18 bancadas de mujeres de Juntas Administradoras Locales para su conformación y dinamización.</t>
  </si>
  <si>
    <t xml:space="preserve">En el mes de junio el equipo hizo gestión en 6 localidades: Barrios Unidos, Usaquén, Puente Aranda, Chapinero, Kennedy y Ciudad Bolívar. En el marco del acompañamiento técnico a las bancadas de mujeres de las JAL, en la Sesión del 10 de junio de la Junta Administradora Local de Engativá se socializan los resultados del encuentro local de mujeres realizado en articulación con la bancada de mujeres de Engativá, un espacios que contó con la participación de 60 mujeres de la localidad. Se presentó ante la JAL un diagnóstico preliminar de las necesidades que perciben las mujeres en materia de derechos. En la sesión hicieron presencia 6 mujeres 6 hombres (ciudadanía), una funcionaria y 6 ediles y 5 edilesas.
Finalmente, de acuerdo a lineamientos de la Dirección, el ejercicio de acompañamiento a las bancadas de mujeres de las Juntas Administradoras Locales debe tomar un giro por restricciones de ley, ya que se estamos en proceso preelectoral, para evitar conflictos de intereses. Por lo tanto, se trabajará en documentos de contexto local, que evidencien los logros e impactos de la Estrategia Bogotá 50/50 en las 20 localidades, documentos que se entregaran a cada una de las Juntas Administradoras Locales. Esta acción busca informar sobre los logros obtenidos en las localidades en materia de promoción de la paridad, así como el acompañamiento a las bancadas conformadas. También se señalaran las dificultades en aquellas localidades donde no se logró conformar bancadas, las razones coyunturales y políticas que lo impidieron. 
En el mes de junio, se realizaron documentos de contexto de las localidades de Barrios Unidos, Usaquén, Puente Aranda, Chapinero, Kennedy y Ciudad Bolívar., en aras de dar cumplimiento a las metas establecidas en el Plan de Acción y el POA. </t>
  </si>
  <si>
    <t xml:space="preserve">4,2 Convocar y brindar asistencia técnica a la Mesa Multipartidaria de género en el Distrito Capital </t>
  </si>
  <si>
    <t>Brindar a 60 instancias, incluidos los Fondos de Desarrollo Local, el servicio de asistencia técnica para la transversalización de los enfoques de género e interseccionalidad en los procesos de presupuesto participativo</t>
  </si>
  <si>
    <t xml:space="preserve">Durante el mes de junio, se brindó Asistencia Técnica para la transversalización de los enfoques de la Política Pública de Mujer y Equidad de Género para los proyectos de inversión local y la presupuestación participativa en 18 COLMYG y 1 CLM, 14 CPL y  19 FDL. 
1. Fondos de Desarrollo Local - FDL: Se realizó la 4ta Mesa mensual de trabajo contando con la participación de referentes de Mujer y Género de 19 Alcaldías Locales (exceptuando San Cristóbal), se ahondó en la actualización normativa de los COLMYEG, las Alcaldías mencionaron los avances respecto a la firma del acto administrativo; se socializaron las fechas para la realización de los pre laboratorios y laboratorios cívicos en el marco del proceso de Presupuestos Participativos. Durante el mes se desarrollaron 13 espacios de acompañamiento técnico a los proyectos de inversión en ocho localidades: Usaquén, Usme, Tunjuelito, Bosa, Engativá, Los Mártires, Antonio Nariño y Puente Aranda. 
2. Consejos de Planeación Local: Se desarrolló el plan de formación y estrategia para la incidencia de la RED de Consejeras en planeación participativa; información e intercambio de experiencias en el rol de seguimiento y control social de los CPL en la localidad. Se trabajó con voceras y la RED sobre el Acuerdo 878 de 2023.
Participaron de las actividades 20 consejeras de 14 localidades: Usaquén, Chapinero, Mártires, Santa Fé, Candelaria, Antonio Nariño, Rafael Uribe Uribe, San Cristóbal, Tunjuelito, Engativá, Kennedy, Bosa, Puente Aranda, Ciudad Bolívar. Durante el mes se mantuvo contacto directo con 4 consejeras y 2 presidentes, de los CPL de Teusaquillo, Suba y Barrios Unidos, quienes expresan la inactividad del CPL y de la desvinculación de las consejeras a esta instancia, incluso del sector mujer.  
3. Comités Operativos Locales - Consejos Locales de Mujeres: Para este mes se acompañó a 18 COLMYEGS y 1 Consejo Local de Mujeres (exceptuando la localidad de Sumapaz). Se contó con la participación de 28 mujeres nuevas. </t>
  </si>
  <si>
    <t xml:space="preserve">En lo corrido de la vigencia se ha trabajado con 56 instancias (Consejos Locales de Planeación, Fondos de Desarrollo Local y Comités Operativos Locales de Mujer y Equidad de Género) en las 20 localidades.  Se da continuidad a los procesos de asistencia técnica a las Alcaldía Locales para la incorporación de los enfoques de la Política Pública, acompañando las Mesas Técnicas de los proyecto de inversión y la mesa mensual de Referentes Locales. 
Con los Comités Operativos Locales - COLMyEG y/o Consejos Locales de Mujeres -CLM se continúa el trabajo en torno a los Planes de Transversalización, normativa de actualización de los COLMyEG y se brinda información sobre la Fase2 -2023 de presupuestos participativos. 
El acompañamiento a los COLMyEG garantiza a las mujeres información sobre el avance en la ejecución de diferentes proyectos de inversión específicos del sector mujeres, para la vigencia 2022 o 2023, además de conocer el ejercicio de asistencia técnica desarrollado con la Alcaldía para la formulación de los proyectos de inversión 2023 que a la fecha no han sido contratados.
Para el caso de los Consejos de Planeación Local - CPL, se evidencia la disposición de las Consejeras para fortalecer sus ejercicios participación incidente tanto en lo Local como en lo Distrital, para ello, con el objetivo de fortalecer su quehacer y visibilización se están articulando con otras instancias de participación los territorios. Se consolida la RED de Consejeras de Planeación.
 </t>
  </si>
  <si>
    <t>El acompañamiento técnico desarrollado con los FDL, CLP y los COLMYG/CLM permite avanzar en la formulación de proyectos de inversión en las localidades que visibilicen e implementen las agendas políticas de las mujeres y las propuestas priorizadas en presupuestos participativos. 
Así mismo, los procesos de asistencia técnica a las mujeres y funcionarios(as), de estas instancias, permiten la apropiación de la importancia de los presupuestos sensibles al género en el desarrollo de las localidades, de tal forma, seguir promoviendo la sostenibilidad y efectiva ejecución de los presupuestos ganados por la ciudadanía en el marco de los encuentros locales y procesos de presupuestos participativos. De igual forma, permite a las alcaldías contar con los lineamientos técnicos necesarios para la incorporación de los enfoques de la PPMYEG en los proyectos de inversión local. 
La Asistencia Técnica a las Consejeras de Planeación les ha permitido reconocer la importancia del trabajo colectivo, identificar posibles diferencias y tensiones en la Red, así como su vía de trámite. Reconocen y validan los ejercicios de incidencia desarrollados en cada localidad con protagonismo de consejeras tanto en Presupuestos Participativos, como en el seguimiento a la ejecución de proyectos.</t>
  </si>
  <si>
    <t>ñ</t>
  </si>
  <si>
    <t>6.1 Brindar a 20 FDL asistencia técnica para la transversalización de los enfoques de género e interseccionalidad en los procesos de presupuesto participativo.</t>
  </si>
  <si>
    <t xml:space="preserve">En junio se brindó asistencia técnica a 19 Fondos de Desarrollo Local - FDL. Se desarrolló la 4ta mesa mensual de trabajo con  referentes locales de Mujer y Género, la cual contó con la participación de 19 Alcaldías Locales (exceptuando San Cristóbal), con la vinculación de 2 funcionarias nuevas. Se trataron los siguientes temas: 1) Actualización normativa COLMYEG, se informó sobre las localidades que han efectuado la firma del acto normativo y se reitera a las alcaldías que no han avanzado en la firma, la importancia de esta tarea; 2) Presupuestos Participativos Fase 2 – 2023, se informó el inició de la ruta de propuestas autónomas en Ciudad Bolívar y se recordó las fechas de la ruta por laboratorio cívico; 3) Se socializó el anexo técnico que contiene recomendaciones para la formulación de los estudios previos y anexos de los proyectos,  que además aporta insumos en el marco de la dotación de las CIOM  , 
Adicional, con el fin de fortalecer la asistencia técnica con FDL se desarrollaron 13 espacios de acompañamiento técnico a los proyectos de inversión local en ocho localidades: Usaquén, Usme, Tunjuelito, Bosa, Engativá, Los Mártires, Antonio Nariño y Puente Aranda. Para este mes, en las mesas técnicas se profundizó sobre la importancia de la utilización del lenguaje incluyente, también en la formulación de los proyectos asociados al Sector se brindaron los insumos pertinentes para la transversalización de los enfoques de la PPMyEG. 
 </t>
  </si>
  <si>
    <t>6.2 Brindar a 20 CPL asistencia técnica para la transversalización de los enfoques de género e interseccionalidad en los procesos de presupuesto participativo.</t>
  </si>
  <si>
    <t xml:space="preserve">
En junio se dio inicio al plan de formación y estrategia para la incidencia de la RED en: planeación participativa; información e intercambio de experiencias en el rol de seguimiento y control social de los CPL en las localidades.
Se realizaron reuniones virtuales con la RED y con las voceras para trabajar los procesos de la agenda de formación e incidencia sobre el acuerdo 878 del 2023; también se trabajaron las perspectivas y motivaciones para la participación de las consejeras en los Presupuestos Participativos del 2023, haciendo pedagogía con sus sectores, presentando propuestas y promoviendo la participación en la priorización de las iniciativas. Desarrollando también temas de fortalecimiento interno de la Red en cada reunión para avanzar en la apropiación del trabajo colectivo desde los derechos de las mujeres. 
Participan en las actividades 20 consejeras de 14 localidades: Usaquén, Chapinero, Mártires, Santafé, Candelaria, Antonio Nariño, Rafael Uribe Uribe, San Cristóbal, Tunjuelito, Engativá, Kennedy, Bosa, Puente Aranda, Ciudad Bolívar. Se ha mantenido contacto directo con consejeras (4) y presidentes (2) de los CPL de Teusaquillo, Suba y barrios Unidos, quienes expresan la inactividad del CPL y de la desvinculación de las consejeras a esta instancia, incluso del sector mujer.  </t>
  </si>
  <si>
    <t>6.3 Brindar a 20 COLMYG/CLM asistencia técnica para la transversalización de los enfoques de género e interseccionalidad en los procesos de presupuesto participativo.</t>
  </si>
  <si>
    <t xml:space="preserve">En junio se brindó información sobre el avance en la ejecución de diferentes proyectos de inversión específicos del Sector Mujeres, para la vigencia 2022 y 2023, así mismo, se socializa con las ciudadanas el ejercicio de asistencia técnica desarrollado con las Alcaldías para la formulación de los proyectos de inversión 2023 que a la fecha no han sido contratados, con el propósito de generar acciones de transversalización de los enfoques de la PPMYEG lo que permite que las ciudadanas tengan información de primera mano para el diálogo que puedan sostener con cada alcaldía local, en el proceso de incidencia en los proyectos de inversión. Adicionalmente, durante el mes se inició la socialización del proceso de Presupuestos Participativos correspondiente a la fase II, junto con las rutas para participar, que son: por propuestas autónomas o laboratorios cívicos.  
El Equipo Técnico de la SDMujer acompañó 18 COLMYEGS y 1 Consejo Local de Mujeres, que contaron con la participación de 28 mujeres nuevas.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</si>
  <si>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</si>
  <si>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</si>
  <si>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</si>
  <si>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</si>
  <si>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</si>
  <si>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</si>
  <si>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</si>
  <si>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x</t>
  </si>
  <si>
    <t>PRODUCTO INSTITUCIONAL (PMR):</t>
  </si>
  <si>
    <t>Posicionar al Gobierno Abierto de Bogotá-GABO como una nueva forma de gobernanza que reduce el riesgo de corrupción e incrementa el control ciudadano del gobierno.</t>
  </si>
  <si>
    <t>OBJETIVO ESTRATEGICO:</t>
  </si>
  <si>
    <t>Promover la participación y representación social y política de las mujeres en el ámbito social, político y organizativo en el Distrito Capital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</si>
  <si>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</si>
  <si>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</si>
  <si>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</si>
  <si>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</si>
  <si>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</si>
  <si>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</si>
  <si>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</si>
  <si>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</si>
  <si>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</si>
  <si>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</si>
  <si>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</si>
  <si>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</si>
  <si>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</si>
  <si>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</si>
  <si>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</si>
  <si>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</si>
  <si>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</si>
  <si>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</si>
  <si>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</si>
  <si>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</si>
  <si>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</si>
  <si>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</si>
  <si>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</si>
  <si>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PDD 431</t>
  </si>
  <si>
    <t>Alcanzar la paridad en al menos el 50% de las instancias de participación del Distrito Capital</t>
  </si>
  <si>
    <t xml:space="preserve">Porcentaje de instancias con participación paritaria en el Distrito
</t>
  </si>
  <si>
    <t xml:space="preserve">Constante </t>
  </si>
  <si>
    <t xml:space="preserve">Instancias </t>
  </si>
  <si>
    <t>Instancias con participación paritaria en el Distrito, con asistencia técnica</t>
  </si>
  <si>
    <t>Informe semestral con caracterización de la Paridad en las instancias distritales y Locales.</t>
  </si>
  <si>
    <t xml:space="preserve">La Secretaría Distrital de la Mujer acompaña y promueve en las diferentes instancias de participación ciudadana la incorporación del principio de la paridad en la estructura y funcionamiento de estas, para el caso de las Juntas Administradoras Locales se ha promovido la conformación de Bancadas de mujeres.
En relación con las Instancias Locales y/o Distritales, teniendo en cuenta que son espacios de carácter autónomo, la Secretaría de la Mujer orienta el trabajo entorno a la identificación de estereotipos, imaginarios y prejuicios que obstaculizan o limitan la participen o vinculación de las mujeres de manera más activa en estos escenarios. 
La asistencia técnica de la SDmujer, busca propiciar condiciones favorables que conlleven a la modificación normativa para incorporar la paridad, mediante ejercicios de sensibilización sobre el derecho a la participación de las mujeres, historia de los derechos de las mujeres o espacios de diálogo en donde se reflexiona sobre la importancia de la paridad para la democracia. 
</t>
  </si>
  <si>
    <t>En relación con la asistencia técnica para alcanzar la paridad en las instancias de participación, para el caso de las bancadas de mujeres, hasta el momento van conformadas 10 bancadas (Antonio Nariño, Puente Aranda, Chapinero, Teusaquillo, Engativá, Sumapaz, Bosa, Santa Fe,  Tunjuelito, Fontibón). Este mecanismo permite a las Edilesas gestionar de forma articulada propuestas en beneficio de las mujeres de su localidad u otros temas de interés común en beneficio de su comunidad. La SDMujer acompaña en la formulación e implementación del Plan de Acción de las Bancadas y brinda asistencia a las Edilesas para desarrollar asuntos coyunturales propios de las dinámicas de las Juntas Administradoras Locales. 
En relación con las instancias de participación, en el marco del Sistema Distrital de Participación, la SDMujer ha brindado asistencia técnica a instancias de participación local de 14 localidades(Usaquén, Santafé, Usme, Bosa, Kennedy, Fontibón, Engativá, Suba, Barrios Unidos, Teusaquillo, Los Mártires, Antonio Nariño, Rafael Uribe Uribe, Ciudad Bolívar). Con el objetivo de incorporar el principio de paridad en la dinámica organizativa y de funcionamiento de las instancias ha trabajado con  los Consejos Locales de Deporte, Recreación, Actividad Física, Parques y Equipamientos recreo-deportivos -DRAFE-, Consejos Locales de Arte Cultura y Patrimonio CLACP, Consejos Locales de la Bicicleta, la Comisión Ambiental Local, Consejos de Juventud y el Comité Operativo Local de Mujer y Género.
Es importante mencionar que la Secretaría Distrital de la Mujer incidió en la modificación del Decreto 495 de 2019, que regula los Consejos Locales de la Bicicleta, logrando que en el  nuevo Decreto, 498 de 2022, se incorporará el principio de paridad:
"b) Con el fin de avanzar hacia la participación paritaria, en la conformación de los consejos locales de la bicicleta, se requiere que el consejo esté compuesto, al menos, por el cincuenta por ciento (50%) de mujeres electas como consejeras en cada localidad, cuando el número de consejeros sea impar se deberá aproximar hacia el porcentaje mayor el número de mujeres. En caso de no lograrse al menos la representación del cincuenta por ciento (50%) de mujeres, se continuará en la conformación de los Consejos con las personas que sigan en lista ordenadas según el número de votos. En caso de no cumplir con el número mínimo de consejeras(os) establecidos en la tabla No. 1, el IDPAC deberá definir el procedimiento para la conformación del Consejo Local de la Bicicleta”.</t>
  </si>
  <si>
    <t xml:space="preserve">PDD 461  </t>
  </si>
  <si>
    <t>461. Documento de lineamiento de presupuesto participativo sensible al género, formulado y adoptado</t>
  </si>
  <si>
    <t xml:space="preserve">Un lineamiento adoptado </t>
  </si>
  <si>
    <t>Documento</t>
  </si>
  <si>
    <t>Documento de lineamiento de presupuesto participativo sensible al género, formulado y adoptado</t>
  </si>
  <si>
    <t xml:space="preserve">La SDMujer cuenta con un documento que orienta la incorporación del Enfoque de Género en el proceso de presupuestación participativa, que le permite al Equipo Técnico del Proyecto de Inversión asociado a la Meta6 orientar la asistencia técnica y fortalecer las capacidades de incidencia de mujeres vinculadas a instancias como los Consejos Locales de Planeación y los Comités Operativos Locales de Mujeres y Equidad de Género y Consejos Locales de Mujeres. Este lineamiento traza la ruta con las y los profesionales de las Oficinas de Planeación Local que se desempeñan como Puntos Focales de Mujer y Equidad de Género. </t>
  </si>
  <si>
    <t xml:space="preserve">1.1 </t>
  </si>
  <si>
    <t xml:space="preserve">PROMOCIÓN DE LA PARTICIPACIÓN Y REPRESENTACIÓN DE LAS MUJERES </t>
  </si>
  <si>
    <t>Ofrecer en las 20 localidades, el servicio de asistencia técnica a instancias de participación y/o de coordinación para la promoción de la participación paritaria.</t>
  </si>
  <si>
    <t>Número de localidades vinculadas a procesos de asistencia técnica para la participación paritaria.</t>
  </si>
  <si>
    <t xml:space="preserve">Localidades </t>
  </si>
  <si>
    <t>Asistencia técnica para la participación paritaria</t>
  </si>
  <si>
    <t>Anual</t>
  </si>
  <si>
    <t xml:space="preserve">Informe semestral de promoción de la participación paritaria en instancias del ámbito local </t>
  </si>
  <si>
    <t xml:space="preserve">En junio el equipo hizo gestión e incidencia en 14 localidades: Los Mártires, Bosa, La Candelaria, Puente Aranda, Suba, San Cristóbal, Ciudad Bolívar, Kennedy, Sumapaz, Barrios Unidos, Fontibón, Tunjuelito, Antonio Nariño y Rafael Uribe Uribe. 
En cumplimiento a las metas establecidas en el Plan de Acción y el POA, se trabajó de manera articulada con las referentas de las casas de igualdad, también con el Consejo Local de Juventud, ASOJUNTAS, Consejo Local de la Bicicleta, el Comité Operativo Local de Juventud, Comisión Ambiental Local, Consejo Local de Vendedores y Vendedoras Informales, Comité de Libertad Religiosa y el Comité Local de Derechos Humanos, para tener mayor incidencia en instancias de participación. Se ha dado acompañamiento de los Encuentros Locales que ha hecho la gerencia del IDPAC. Se resalta que, el equipo en este ejercicio de incidencia se acogió a la metodología del árbol, dónde se especifica en sus raíces las normas, planes y políticas que soportan el derecho a la participación y representación política. En el nivel distrital, el Consejo Distrital de la Bicicleta apruebó el plan de acción para el desarrollo de espacios pedagógicos de promoción de la paridad.
Se retoma conversaciones con el Instituto Distrital de Gestión de Riesgos y Cambio Climático para incidir en el proceso eleccionario que se avecina y poder articular acciones en el marco del plan de acción climático que se desarrolla al interior del Sistema Distrital de Gestión de Riesgo y Cambio Climático. En articulación con la Escuela Política - Liderar Par en las localidades de Los Mártires y Puente Aranda se trabajó el tema de las veedurías ciudadanas para la exigibilidad de los derechos de las mujeres, se solicitó acompañamiento técnico para la conformación de veedurías ciudadanas, particularmente en los Mártires. 
El equipo de promoción de la paridad hizo trabajo con un total de 454 personas de las cuales, 280 fueron mujeres, 174 hombres, 222 funcionarios y funcionarias y 232 representantes de la ciudadanía. 
</t>
  </si>
  <si>
    <t xml:space="preserve">En lo corrido del año se ha brindado asistencia técnica a instancias de participación local en 20 localidades  (Barrios Unidos, Usme, Bosa, Fontibón, Usaquén, Suba, Engativá, Los Mártires, Teusaquillo, Antonio Nariño, Kennedy, Santa Fe, Ciudad Bolívar, San Cristóbal, Rafael Uribe Uribe, Puente Aranda, Chapinero y Tunjuelito, Sumapaz, La Candelaria). En desarrollo de las acciones de asistencia técnica a las instancias de participación se ha trabajado con 1573 personas, 1188 fueron mujeres, 385 hombres. De este total, 634 funcionarios y funcionarias y 939 representantes de la ciudadanía.
Para el segundo trimestre: A nivel distrital se ha trabajado con el Consejo Distrital de la Bicicleta, Consejo Territorial de Planeación Distrital y los sectores de cultura y deporte, en estos últimos impulsando el proceso electoral de los Consejos Locales de cultura y deporte. A nivel territorial se ha trabajado con diferentes instancias, como,  el Consejo Local de Deporte, Recreación, Actividad Física, Parques y Equipamientos recreo-deportivos -DRAFE-, el Consejo Local de Arte Cultura y Patrimonio CLACP, el Consejo Local de la Bicicleta, la Comisión Ambiental Local, Consejos de Juventud y el Comité Operativo Local de Mujer y Género con ASOJUNTAS, Comité de productividad y Comité Operativo Local de Envejecimiento y Vejez. Consejo Local de Vendedores y Vendedoras Informales, Comité de Libertad Religiosa y el Comité Local de Derechos Humanos Se ha dado acompañamiento de los Encuentros Locales que ha hecho la gerencia del IDPAC. Se hace acompañamiento técnico para la conformación de veedurías para la exigibilidad y la garantía de los derechos de las mujeres y la equidad, a través de diversas acciones. 
Durante el segundo trimestre se trabajó con 1271 personas, 931 fueron mujeres, 340 hombres, de este total 544 funcionarios y funcionarias y 727 representantes de la ciudadanía. Durante los meses de: a. Abril se trabajó con 351 personas (245 mujeres y 106 hombres; 134 funcionarios/as y 217 representantes de la ciudadanía) y, b. Mayo se trabajó con 466 personas (406 mujeres y 60 hombres; 188 funcionarios/as y 278 representantes de la ciudadanía), c.  Junio se trabajó con un total de 454 personas de las cuales, 280 fueron mujeres, 174 hombres, 222 funcionarios y funcionarias y 232 representantes de la ciudadanía.
Para el 1er trimestre, se realizaron ejercicios de incidencia con los sectores movilidad, cultura y deporte, en el territorio se articuló con Instancias de Participación en 10 localidades (Barrios Unidos, Usme, Bosa, Rafael Uribe Uribe, Usaquén, Suba, Engativá, Los Mártires, Fontibón y Teusaquillo), se trabajó con los Consejos Locales de Deportes, Recreación, Actividad Física, Parques y Equipamientos recreo-deportivos -DRAFE (acciones de comunicación que promuevan la participación de las mujeres en el proceso eleccionario de este Consejo); Consejos Locales de Arte Cultura y Patrimonio CLACP, con la Comisión Ambiental Local, Consejos Locales de Juventud y con el Comité Operativo Local de Mujer y Género.  Con el fin de afianzar el ejercicio de promoción del principio de paridad en las Instancias de Participación, El Equipo afianza la articulación con las Referentas de las Localidades de Barrios Unidos, Fontibón, Rafael Uribe Uribe, Engativá, Sumapaz y Los Mártires, esto con el fin de facilitar el diálogo con otras instancias como la de ASOJUNTAS.
Durante el primer trimestr se vincularon 302 personas, 257 fueron mujeres, 45 hombres. De este total, 90 funcionarios y funcionarias y 212 representantes de la ciudadanía. Durante a. febrero se trabajó con 14 personas (13 mujeres y 1 hombres; 11 funcionarios/as y 3 representantes de la ciudadanía), b. Marzo se trabajó con 288 personas (244 mujeres y 44 hombres; 79 funcionarios/as y 209 representantes de la ciudadanía), 
</t>
  </si>
  <si>
    <t>3.1</t>
  </si>
  <si>
    <t>PDD 428</t>
  </si>
  <si>
    <t>Número de mujeres vinculadas a procesos de formación para el desarrollo de capacidades de incidencia, liderazgo, empoderamiento y participación política de las mujeres</t>
  </si>
  <si>
    <t xml:space="preserve">Suma </t>
  </si>
  <si>
    <t xml:space="preserve">Mujeres </t>
  </si>
  <si>
    <t>Mujeres vinculadas a procesos formativos para el desarrollo de capacidades de incidencia y liderazgo</t>
  </si>
  <si>
    <t xml:space="preserve">Listado de las mujeres participantes, Módulos desarrollados 
Informe ejecutivo trimestral de ciclos implementados  </t>
  </si>
  <si>
    <t>En junio, se vincularon 193 mujeres, se dio inicio a las dos primeras sesiones del ciclo (modalidad virtual) “Fortalecimiento de la participación de las mujeres en las instancias de participación local y distrital” los días 6 de junio, Sesión 1: Estructura del Estado y Sistema Político Electoral y 20 de junio, Sesión 2: Enfoque de género, diferencial e interseccional.
Este ciclo dirigido a mujeres de las 20 localidades de Bogotá, dio inició el 23 de mayo de 2023 a través del seminario presencial “La incidencia política en instancias de participación y toma de decisión, como oportunidad para el empoderamiento político de las mujeres" que contó con la presencia de 97 mujeres de diferentes instancias de participación de la ciudad, lo que quiere decir que hasta la fecha hay una vinculación total de este ciclo de 290 mujeres, contando con las 193 mujeres que se asociaron  este mes. 
En cuanto a la alianza NIMD (Instituto Holandés para la Democracia Multipartidaria) y la Clínica Lidera Par lograron desarrollar el proceso completo “Formación para la Democracia” donde el equipo de tutoras acompaña la facilitación.  Hasta el momento se han realizado cuatro (4) jornadas de trabajo los días 6 y 20 de mayo y 3 y 17 de junio de 2023. Se espera efectuar el cierre de este proceso la primera semana del mes de julio de 2023 donde se entregarán los certificados con el acompañamiento de la Directora de Territorialización de Derechos y Participación.
Por último, en cumplimiento de los acuerdos de la alianza con IDPAC, se envió diseño de contenidos del Módulo 2: Mujeres comunales; cuyo énfasis está puesto en la importancia de crear comisiones de mujer y género en las Juntas de Acción Comunal. Este documento se encuentra en revisión por parte del equipo de IDPAC.</t>
  </si>
  <si>
    <t xml:space="preserve">En lo corrido de la vigencia a la Escuela Política se han vinculado 776 mujeres en ciclos de formación para el fortalecimiento de sus liderazgos, hasta el momento han realizado 5 ciclos formativos. 
1. Ciclo virtual "Oratoria y negociación para la incidencia política" que inició en abril y cerró en mayo, se vincularon 195 mujeres, y se certificaron 136. Este fue un espacios orientado a generar conceptos y herramientas de oratoria y negociación, mecanismos que las equipan de seguridad y apropiación para hablarle a un público y comunicar una idea. El ciclo se desarrolló en cuatro sesiones, a. Contexto y la propuesta pedagógica de la escuela, b. La negociación como un proceso de comunicación, c. Consejos prácticos y recomendaciones que les permitan a las mujeres reconocer sus temores al hablar en público y la d. Elaboración y desarrollo de un discurso teniendo en cuenta lo visto en las jornadas anteriores. 
1.1. Del ciclo de oratoria se derivó la Tertulia I "Recogiendo saberes", se buscó con el espacio poner en práctica lo aprendido en el Ciclo de Oratoria y generar redes de confianza.
2. Ciclo Liderazgo de las mujeres en instancias de participación se inició en mayo con el seminario presencial “La incidencia política en instancias de participación y toma de decisión, como oportunidad para el empoderamiento político de las mujeres" que se hizo el 23 de mayo de 2023.
3. Ciclo de Fortalecimiento político y construcción de agendas para las mujeres usuarias de la CIOM Mártires, se han desarrollado 4 sesiones.
4. Ciclo “Formación para la Democracia” en alianza con el Instituto Holandés para la Democracia Multipartidaria - NIMD dirigido a candidatas.
5. Ciclo “Fortalecimiento de la participación de las mujeres en las instancias de participación local y distrital” que inició en junio, las dos primeras sesiones en modalidad virtual. 
- El Foro Distrital “Las mujeres y el poder en Bogotá” que propició el diálogo con lideresas y directivas distritales, sobre el derecho a la participación y representación política de las mujeres, se reconoce que han logrado incidir y llegar al poder para transformar sus realidades y aportar en importantes cambios sociales. 
- Participación en la jornada conmemorativa del 8M, se ganó en visibilidad e interés de las mujeres por vincularse a la Escuela. 
Para el 1er trimestre se realizó el Foro “Las Mujeres y el poder en Bogotá” con la vinculación de 168 mujeres, fue desarrollado en el marco de la conmemoración del 8 de marzo. Desarrollado en alianza con la Registraduría Nacional del Estado Civil;  la Misión de Observación Electoral -MOE-; Transparencia por Colombia; Instituto Holandés para la Democracia Multipartidaria -NIMD- y ONU Mujeres. El objetivo central del espacio fue  Propiciar un diálogo con lideresas y directivas distritales, sobre el derecho a la participación y representación política de las mujeres, haciendo énfasis en que a pesar de los obstáculos que ellas enfrentan de manera diferenciada como las violencias en el ejercicio de sus liderazgos y las cargas desequilibradas de cuidado, las mujeres han logrado incidir y llegar al poder para transformar sus realidades y aportar en importantes cambios sociales. Al Foro se inscribieron 182 personas, de las cuales se registran como vinculadas 175 personas, de la cuales 168 son mujeres y 6 hombres y una persona intersexual. Participaron del Foro al menos dos personas de cada una de las localidades de Bogotá, exceptuando Sumapaz, es decir, hubo presencia de 19 localidades de la ciudad. </t>
  </si>
  <si>
    <t>4.1</t>
  </si>
  <si>
    <t>Números de bancadas de mujeres asistidas técnicamente.</t>
  </si>
  <si>
    <t xml:space="preserve">Bancadas de mujeres asistidas para el fortalecimiento del liderazgo y la participación. </t>
  </si>
  <si>
    <t>Informe semestral de fortalecimiento a los liderazgos para  participación y la representación política en Bogotá a través de bancadas de mujeres de las JAL.</t>
  </si>
  <si>
    <t xml:space="preserve">En el mes de junio, en el marco del acompañamiento técnico a las bancadas de mujeres de las JAL, se logró la socialización de los resultados del encuentro local de mujeres realizado en articulación con la bancada de mujeres de Engativá, en la sesión del 10 de junio de la Junta Administradora Local de esta localidad; se presentó la metodología desarrollada, los resultados obtenidos del ejercicio de diálogo que se realizó con 60 mujeres de la localidad y se hizo entrega a la JAL de esta información como insumo diagnóstico preliminar de las necesidades que perciben las mujeres en materia de derechos de las mujeres. Estuvieron 12 personas, 6 mujeres 6 hombres, una funcionaria y 6 ediles y 5 edilesas
Finalmente, de acuerdo a lineamientos de la Dirección, el ejercicio de acompañamiento a las bancadas de mujeres de las Juntas Administradoras Locales debe tomar un giro por restricciones de ley en el marco de las elecciones locales y para evitar conflictos de intereses. En este orden, se adelantaron documentos de contexto local, que evidencias los logros en impactos que ha tenido la Estrategia Bogotá 50/50 en las 20 localidades que se entregarán a las JAL como una acción informativa que refleja los logros obtenidos en la localidad en materia de promoción de la paridad tanto en el acompañamiento a las bancadas donde se han conformado, así como a las instancias y también evidenciando la gestión en las localidades donde no se lograron conformar las bancadas y las razones coyunturales y políticas que lo impidieron. 
En el mes de junio, se realizaron documentos de contexto en las localidades de Barrios Unidos, Usaquén, Puente Aranda, Chapinero, Kennedy y Ciudad Bolívar., en aras de dar cumplimiento a las metas establecidas en el Plan de Acción y el POA. 
</t>
  </si>
  <si>
    <t xml:space="preserve">En lo corrido de la vigencia se ha brindado asistencia técnica a Edilesas de  16 localidades (Usaquén, Chapinero, Santa Fe, Tunjuelito, Bosa, Engativá, Suba, Teusaquillo, Antonio Nariño, Puente Aranda, La Candelaria, Rafael Uribe Uribe, Sumapaz, Kennedy, Barrios Unidos, Ciudad Bolivar), en las localidades donde existen bancadas, el Equipo Profesional acompaña la formulación e implementación del Plan de Acción. Hasta el momento, se han conformado  10 bancadas de mujeres, se ha trabajado con 9 de estos espacios (Antonio Nariño, Puente Aranda, Chapinero, Teusaquillo, Engativá, Sumapaz, Bosa, Santa Fe,  Tunjuelito), con el objetivo de formular o acompañar la ejecución de sus planes de acción. 
Se realizaron asistencias técnicas para la atención de violencias contra las mujeres en política y la activación de la ruta de atención, contando con el acompañamiento de la profesional Ana Paula Castro especialista en VCMP. Por su parte, sé continuo con el proceso de construcción del Plan de acción de la bancada de Sumapaz, en temas de economía, eliminación de violencias y formación. Como ejercicio de reconstrucción del tejido social de las mujeres y de identificar necesidades y propuestas, para la actualización de la agenda local de mujeres, se llevó a cabo el encuentro “Hablemos de lo que nos une” el cual tuvo la participación de la localidad de Engativá.
Para el 1er semestre se retoma el contacto e inicia la articulación con las Bancadas de Mujeres conformadas en 2022. El objetivo para esta vigencia es apoyar la materialización de los planes de acción y continuar el fortalecimiento cualitativo del liderazgo y el ejercicio de la participación política de las Edilesas. En Desarrollo de la asistencia técnica se revisaron los reglamentos internos de las Juntas Administradoras Locales  de Puente Aranda, Bosa, Antonio Nariño y Sumapaz con el fin de hacer recomendaciones puntuales que en el Proyecto de Acuerdo de estos se cree la comisión permanente para la Equidad de la Mujer y Género y se incorpore el uso del lenguaje incluyente en la corporación.
</t>
  </si>
  <si>
    <t>4.2</t>
  </si>
  <si>
    <t xml:space="preserve">Número de sesiones realizadas con la  Mesa Multipartidaria de género en el Distrito Capital </t>
  </si>
  <si>
    <t xml:space="preserve">Sesiones </t>
  </si>
  <si>
    <t>Número de sesiones convocadas y desarrolladas.</t>
  </si>
  <si>
    <t>Informe trimestral  de los avances en la asistencia con la Mesa Multipartidaria 
Acta y listado de asistencia de las sesiones de la Mesa Multipartidaria</t>
  </si>
  <si>
    <t xml:space="preserve">En el mes de junio, el equipo responsable de la Meta.4 de acuerdo a lineamientos de la Dirección, en el ejercicio de acompañamiento a la Mesas Distrital Multipartidaria de Género debe tomar un giro por restricciones de ley en el marco de las elecciones locales y para evitar conflictos de intereses, por lo que no se llevó a cabo un encuentro de la mesa. </t>
  </si>
  <si>
    <t xml:space="preserve">En lo corrido de la vigencia se han realizado tres encuentros de la Mesa Multipartidista de género en el Distrito Capital. 
Cumpliendo lo acordado el 11 de abril de 2023, se determinó la realización de mesas de seguimiento técnico para identificar los obstáculos que enfrentan las mujeres en el ejercicio de sus liderazgos y participación política. En el Encuentro de mayo se definió la metodología de trabajo para el desarrollo de las Mesas Técnicas. 
Se realizó el encuentro extraordinario de Mesa Distrital Multipartidaria de Género, donde se definió la metodología de trabajo de las mesas técnicas para identificar los obstáculos que enfrentan las mujeres en el ejercicio de sus liderazgos y participación, a través de la actividad: Café del mundo, que busca que el tema de cada mesa se discuta en grupos pequeños que van rotando a medida que se desarrolla la sesión. Los temas que se trataron fueron: a. Mesa 1. Coyuntura Electoral. b, Mesa 2. Violencia contra las mujeres en política. c. Mesa 3. Seguridad y medidas de protección en la coyuntura electoral. Se llevaron las actividades virtuales: Encuentro virtual para la construcción de la metodología del encuentro extraordinario de MDMG el día 9 de mayo y Encuentro Virtual de la MDMG para la construcción de insumos y metodologías de las mesas técnicas. El día 17 mayo.
El equipo se contactó con 15 partidos y/o movimientos políticos que se listan a continuación: (Salvación Nacional, Cambio Radical, Partido de la U, Dignidad, Comunes, MAIS, Alianza Verde, Colombia Renaciente, Colombia Justa y Libres, Colombia Humana, UP, Centro Democrático, Polo Democrático Alternativo, Mira y Nuevo Liberalismo), para convocar a sus delegadas a un Encuentro extraordinario de Mesa Distrital Multipartidaria de Género del 2023.
Continua el trabajo articulado con el Instituto Holandés para la Democracia y se activan los diálogos con los diferentes partidos y movimientos políticos con el objetivo de activar la Mesa Multipartidaria y se brindó información sobre el lanzamiento de la Escuela de Formación para futuras candidatas a cargos electorales. El Equipo logró revisar y dar sus recomendaciones a los documentos de Proyecto de Acuerdo de los reglamentos internos de las JAL de 4 localidades (Puente Aranda, Bosa, Antonio Nariño y Sumapaz), con el objetivo de crear  la comisión permanente para la Equidad de la Mujer y Género e incorporar el uso del lenguaje incluyente en la corporación.
En lo corrido de la vigencia se han realizado dos encuentros de la Mesa Multipartidista de género en el Distrito Capital, una de carácter virtual fue de alistamiento e informativa sobre los procesos de formación política que adelantará la SDMujer para candidatas La segunda mesa se desarrolló en abril y se realizó seguimiento al Plan de trabajo.
Para el 1er trimestre se da continuidad a la alianza con el Instituto Holandés para la Democracia y con el fin de promover y calificar el ejercicio del derecho a la participación de las mujeres interesadas en ser candidatas para futuras elecciones se les informa y motiva a participar de la Escuela de Formación lideradas por el Instituto. </t>
  </si>
  <si>
    <t xml:space="preserve">Los retrasos se han dado por restricciones de ley en el marco de las elecciones locales, Por tal motivo no se realizó el encuentro de la mesa, precisamente para evitar conflictos de intereses. </t>
  </si>
  <si>
    <t xml:space="preserve">El equipo de trabajo, al tener esta restricción, ha venido adelantando documentos de contexto local que evidencian los logros en impactos de la Estrategia Bogotá 50/50 en las 20 localidades.
Estos documentos se entregarán a las juntas administradoras locales como una  ficha informativa que refleja los avances obtenidos en cada una de las localidades en materia de prevención de la paridad. 
Estos documentos de diagnóstico se entregarán a cada una de las juntas administradoras locales como una acción afirmativa que refleja los logros obtenidos en cada una de las localidades en materia de promoción de la paridad, tanto en el acompañamiento a la corporación pública, como a las bancadas de mujeres en aquellas localidades donde se han conformado, tambien se evidencia la gestión en las localidades donde no se logró conformar bancadas, señalando las razones coyunturales y políticas que lo impidieron. 
En este sentido, hasta que culmine el proceso electoral, el equipo seguirá trabajando en estos documentos diagnósticos, que servirán de utilidad para proyectar el trabajo con estas corporaciones para la vigencia durante el año 2024.  
En el mes de junio, se realizaron documentos de contexto en 6 localidades de: (Barrios Unidos, Usaquén, Puente Aranda, Chapinero, Kennedy y Ciudad Bolívar) en aras de dar cumplimiento a las metas establecidas en el Plan de Acción y el POA. </t>
  </si>
  <si>
    <t>6.1</t>
  </si>
  <si>
    <t>PDD 461
Cumplida 
Un documento de lineamiento de presupuesto participativo sensible al género</t>
  </si>
  <si>
    <t xml:space="preserve">Número de FDL con asistencia técnica en presupuesto participativo sensible al género </t>
  </si>
  <si>
    <t>Asistencia Técnica FDL para la incorporación de los enfoques transversales de la PPMYEG</t>
  </si>
  <si>
    <t>Acta y Listados asistencia de las mesas mensuales
Informe semestral sobre la asistencia técnica brindada a los FDL</t>
  </si>
  <si>
    <t xml:space="preserve">En junio se brindó asistencia técnica a 19 Fondos de Desarrollo Local - FDL Se desarrolló la mesa mensual de trabajo, la cual contó con la participación de 19 Alcaldías Locales (exceptuando San Cristóbal) y 2 funcionarias nuevas. Se desarrolló la  cuarta mesa de trabajo del año 2023, la cual contó con la participación de las referentes de Mujer y Género de las Alcaldías Locales, la agenda desarrollada fue: 1) Actualización normativa COLMYEG, se socializó las localidades que han efectuado la firma del acto normativo y se reitera a las alcaldías que están pendientes aún, la importancia de tener los espacios para la respectiva firma; 2) Presupuestos Participativos Fase 2 – 2023, se informó el inició de la ruta de propuestas autónomas en Ciudad Bolívar y se recordó las fechas de la ruta por laboratorio cívico; 3) Socialización Anexo, se socializó el anexo técnico que contiene recomendaciones para la formulación de los estudios previos y anexos de los proyectos, además aporta insumos en el marco de la dotación de las CIOM. 
Adicional, con el fin de fortalecer la asistencia técnica con FDL. Se desarrollaron trece espacios de acompañamiento en ocho localidades: Usaquén, Usme, Tunjuelito, Bosa, Engativá, Los Mártires, Antonio Nariño y Puente Aranda. 
</t>
  </si>
  <si>
    <t xml:space="preserve">En lo corrido del periodo en los Fondos de Desarrollo Local se ha trabajado en 19 localidades  (exceptuando la Candelaria) a través de la Mesa de trabajo mensual de la  que participan las referentes de Mujer y Género de las Alcaldías Locales, el objetivo de la mesa es presentar las acciones sugeridas desde el Sector Mujeres, para los proyectos de inversión de cada FDL para la vigencia 2023.
Para el segundo semestre   Se da continuidad a los procesos de asistencia técnica a las Alcaldía Locales para la incorporación de los enfoques de la Política Pública, acompañando las Mesas Técnicas de los proyecto de inversión y la mesa mensual de Referentes Locales.
Para el 1er trimestre el Equipo participa de diferentes mesas de acompañamiento técnico de los proyectos, esto permite que una vez incorporado los enfoques de la Política Pública en estos, la ejecución este acorde no sólo con el documento de política y demás herramientas técnicas, sino que además, estos estén en sintonía con las necesidades y requerimientos de las mujeres en materia de garantía de derechos. </t>
  </si>
  <si>
    <t>6.2</t>
  </si>
  <si>
    <t xml:space="preserve">Número de CPL con asistencia técnica en presupuesto participativo sensible al género </t>
  </si>
  <si>
    <t>Actas y listados de asistencia 
Informe semestral sobre la asistencia técnica brindada a CPL</t>
  </si>
  <si>
    <t xml:space="preserve">Para el mes de junio se llevaron acciones para la formación hacia el proceso que consolide la RED de consejeras de Planeación local; desarrollo de plan de formación y estrategia incidencia de la RED en planeación participativa; información e intercambio de experiencias en el rol de seguimiento y control social de los CPL en la localidad. 
Se realizaron reuniones virtuales con la RED y con las voceras para trabajar los procesos de la agenda de formación e incidencia sobre el acuerdo 878 del 2023; también se trabajaron las perspectivas y motivaciones para la participación de las consejeras en los PP del 2023, haciendo pedagogía con sus sectores, presentando propuestas y promoviendo la participación en la priorización de las iniciativas. Desarrollando también temas de fortalecimiento interno de la Red en cada reunión para avanzar en la apropiación del trabajo colectivo desde los derechos de las mujeres. 
Participan en las actividades 20 consejeras de 14 localidades: Usaquén, Chapinero, Mártires, Santafé, Candelaria, Antonio Nariño, Rafael Uribe Uribe, San Cristóbal, Tunjuelito, Engativá, Kennedy, Bosa, Puente Aranda, Ciudad Bolívar 
Se ha realizado contacto directo con consejeras (4) y presidentes (2) de los CPL de Teusaquillo, Suba y barrios Unidos, quienes expresan la inactividad del CPL y de la desvinculación de las consejeras a esta instancia, incluso del sector mujer.  
</t>
  </si>
  <si>
    <t xml:space="preserve">Para el segundo Trimestre del año,  se consolida la RED de consejeras de planeación local para cualificar las acciones de liderazgo social,  incidencia política y acción colectiva, se evidencia la disposición de las Consejeras para fortalecer sus ejercicios de participación incidente tanto en lo local como en lo Distrital, para ello, con el objetivo de fortalecer su quehacer y visibilización se están articulando con otras instancias de participación en los territorios. Se brindó información y socialización de experiencias en el rol de seguimiento y control social de los CPL.
Se resalta la cercanía estratégica que se tiene con la gerencia de instancias del IDPAC (Instituto de la participación y la acción comunal) con el fin de poder participar e incidir en la implementación de acuerdos y la realización de talleres donde la comunidad es partícipe. 
En lo corrido de la vigencia, se ha trabajado con Consejeras de Planeación Local de 16 localidades (Usaquén, Chapinero, Mártires, Santa Fe, Candelaria, Tunjuelito, Engativá, Kennedy y Ciudad Bolívar, Teusaquillo, suba, Barrios Unidos, Antonio Nariño, Rafael Uribe Uribe, San Cristóbal, Bosa).
Para el 1er trimestre, se activan los escenarios de trabajo articulado con la RED de Consejeras de cara al fortalecimiento de su ejercicio en los procesos de planeación Local. Para el desarrollo de la asistencia técnica El Equipo Profesional acuerda el cronograma y ruta de acompañamiento a esta instancia. Se define el énfasis del trabajo en formación, organización e incidencia de las mujeres en los CPL y de la Red Distrital de consejeras Locales de Planeación. </t>
  </si>
  <si>
    <t xml:space="preserve">6.3 </t>
  </si>
  <si>
    <t xml:space="preserve">Número de COLMYG/CLM  con asistencia técnica en presupuesto participativo sensible al género </t>
  </si>
  <si>
    <t xml:space="preserve">Actas y listados de asistencia 
Informe semestral de asistencia técnica brindada a los COLMYG </t>
  </si>
  <si>
    <t xml:space="preserve">En Junio mes de junio se brindó información sobre el avance en la ejecución de diferentes proyectos de inversión específicos del Sector Mujeres, para la vigencia 2022 o 2023, así mismo se socializa con las ciudadanas el ejercicio de asistencia técnica desarrollado con la Alcaldía para la formulación de los proyectos de inversión 2023 que a la fecha no han sido contratados, con el propósito de generar acciones de transversalización de los enfoques de la PPMYEG lo que permite que las ciudadanas tengan información de primera mano para el diálogo que puedan sostener con cada alcaldía local, en el proceso de incidencia en los proyectos de inversión. Adicionalmente, de este mes se inicia la socialización del proceso de Presupuestos Participativos correspondiente a su fase II, junto con las rutas para participar las cuales son por propuestas autónomas o laboratorios cívicos.
</t>
  </si>
  <si>
    <t xml:space="preserve">Con los Comités Operativos Locales - COLMyEG y/o Consejos Locales de Mujeres -CLM se continúa el trabajo en torno a los Planes de Transversalización, normativa de actualización de los COLMyEG y se brinda información sobre la Fase2 -2023 de presupuestos participativos. 
El acompañamiento a los COLMyEG garantiza a las mujeres información sobre el avance en la ejecución de diferentes proyectos de inversión específicos del sector mujeres, para la vigencia 2022 o 2023, además de conocer el ejercicio de asistencia técnica desarrollado con la Alcaldía para la formulación de los proyectos de inversión 2023 que a la fecha no han sido contratados.
En lo corrido de la vigencia se ha brindado asistencia técnica a las 20 localidades del Distrito. 
Para el 1er trimestre, normalizada la contratación de los Equipo Profesionales, se garantizó la presencia del Equipo Transversalización en los Comités Operativos Locales de Mujer y Equidad de Género - COLMYEG, esto ha permitido afianzar los procesos de comprensión y apropiación técnica de las mujeres vinculadas a estos escenarios en relación con la incorporación del Enfoque de Género en los proyectos de inversión de su localidad, hacer seguimiento a la inversión. Así, como afianzar y fortalecer su participación de cara a los ejercicios de presupuestación participativa Fase2 -2023.
</t>
  </si>
  <si>
    <t>Número de Mujeres participantes en procesos de asistencia técnica en presupuesto participativo sensible al género articuladas al COLMYG/CLM</t>
  </si>
  <si>
    <t xml:space="preserve">Por demanda </t>
  </si>
  <si>
    <t>Base de datos mujeres participantes de los COLMYEG</t>
  </si>
  <si>
    <t>Se contó con la participación de 28 mujeres nuevas.</t>
  </si>
  <si>
    <t>En lo corrido de la vigencia 277 mujeres han participado de los Comités Operativos Locales de Mujer y Equidad de Género - COLMyEG.
Para el 2er trimestre se han vinculado a los COLMYEG y/o CLM, 182 mujeres.
Para el 1er trimestre se han vinculado a los COLMYEG y/o CLM, 95 mujeres.</t>
  </si>
  <si>
    <t>ELABORÓ</t>
  </si>
  <si>
    <t xml:space="preserve">Firma: </t>
  </si>
  <si>
    <t>APROBÓ (Según aplique Gerenta de proyecto, Líder técnica y responsable de proceso)</t>
  </si>
  <si>
    <t>Firma:</t>
  </si>
  <si>
    <t>REVISÓ OFICINA ASESORA DE PLANEACIÓN</t>
  </si>
  <si>
    <t xml:space="preserve">Nombre: Anne Paola Mendoza González </t>
  </si>
  <si>
    <t>Nombre: Marcela Enciso Gaitán</t>
  </si>
  <si>
    <t>Nombre: LISA CRISTINA GÓMEZ CAMARGO</t>
  </si>
  <si>
    <t>Nombre:</t>
  </si>
  <si>
    <t xml:space="preserve">Cargo: Contratista </t>
  </si>
  <si>
    <t xml:space="preserve">Cargo: Directora de Territorialización de Derechos y Participación </t>
  </si>
  <si>
    <t>Cargo: GERENTA PROYECTO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</si>
  <si>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</si>
  <si>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</si>
  <si>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</si>
  <si>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</si>
  <si>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</si>
  <si>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</si>
  <si>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</si>
  <si>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</si>
  <si>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</si>
  <si>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</si>
  <si>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</si>
  <si>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</si>
  <si>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</si>
  <si>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</si>
  <si>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</si>
  <si>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Indígenas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</si>
  <si>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</si>
  <si>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</si>
  <si>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</si>
  <si>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</si>
  <si>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</si>
  <si>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</si>
  <si>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</si>
  <si>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</si>
  <si>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</si>
  <si>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</si>
  <si>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</si>
  <si>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</si>
  <si>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Usaquén</t>
  </si>
  <si>
    <t>2. Chapinero</t>
  </si>
  <si>
    <t>3. Santafé</t>
  </si>
  <si>
    <t>4. San Cristóbal</t>
  </si>
  <si>
    <t>5. Usme</t>
  </si>
  <si>
    <t>6. Tunjuelito</t>
  </si>
  <si>
    <t>7. Bosa</t>
  </si>
  <si>
    <t>8. Kennedy</t>
  </si>
  <si>
    <t>9. Fontibón</t>
  </si>
  <si>
    <t>10. Engativá</t>
  </si>
  <si>
    <t>11. Suba</t>
  </si>
  <si>
    <t>12. Barrios Unidos</t>
  </si>
  <si>
    <t>13. Teusaquillo</t>
  </si>
  <si>
    <t>14. Los Mártires</t>
  </si>
  <si>
    <t>15. Antonio Nariño</t>
  </si>
  <si>
    <t>16. Puente Aranda</t>
  </si>
  <si>
    <t>17. La Candelaria</t>
  </si>
  <si>
    <t>18. Rafael Uribe Uribe</t>
  </si>
  <si>
    <t>19. Ciudad Bolívar</t>
  </si>
  <si>
    <t>20. Sumapaz</t>
  </si>
  <si>
    <t>TOTAL POR MES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</si>
  <si>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</si>
  <si>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</si>
  <si>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</si>
  <si>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</si>
  <si>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</si>
  <si>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</si>
  <si>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</si>
  <si>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</si>
  <si>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</si>
  <si>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</si>
  <si>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</si>
  <si>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</si>
  <si>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</si>
  <si>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</si>
  <si>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</si>
  <si>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</si>
  <si>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</si>
  <si>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</si>
  <si>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</si>
  <si>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</si>
  <si>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</si>
  <si>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</si>
  <si>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</si>
  <si>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</si>
  <si>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</si>
  <si>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</si>
  <si>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</si>
  <si>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</si>
  <si>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</si>
  <si>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</si>
  <si>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</si>
  <si>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</si>
  <si>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</si>
  <si>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</si>
  <si>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</si>
  <si>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</si>
  <si>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</si>
  <si>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</si>
  <si>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</si>
  <si>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</si>
  <si>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</si>
  <si>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</si>
  <si>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</si>
  <si>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</si>
  <si>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</si>
  <si>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</si>
  <si>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</si>
  <si>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</si>
  <si>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</si>
  <si>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Indigenas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</si>
  <si>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</si>
  <si>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</si>
  <si>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</si>
  <si>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</si>
  <si>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</si>
  <si>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</si>
  <si>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</si>
  <si>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</si>
  <si>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</si>
  <si>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</si>
  <si>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</si>
  <si>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</si>
  <si>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</si>
  <si>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</si>
  <si>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</si>
  <si>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</si>
  <si>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</si>
  <si>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</si>
  <si>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</si>
  <si>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</si>
  <si>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</si>
  <si>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</si>
  <si>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</si>
  <si>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</si>
  <si>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</si>
  <si>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</si>
  <si>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</si>
  <si>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</si>
  <si>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</si>
  <si>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</si>
  <si>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</si>
  <si>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</si>
  <si>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</si>
  <si>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</si>
  <si>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</si>
  <si>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</si>
  <si>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</si>
  <si>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</si>
  <si>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</si>
  <si>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</si>
  <si>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</si>
  <si>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</si>
  <si>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</si>
  <si>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</si>
  <si>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</si>
  <si>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</si>
  <si>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</si>
  <si>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</si>
  <si>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</si>
  <si>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</si>
  <si>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</si>
  <si>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</si>
  <si>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</si>
  <si>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</si>
  <si>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</si>
  <si>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</si>
  <si>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</si>
  <si>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</si>
  <si>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</si>
  <si>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</si>
  <si>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</si>
  <si>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</si>
  <si>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</si>
  <si>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</si>
  <si>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</si>
  <si>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</si>
  <si>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</si>
  <si>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</si>
  <si>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</si>
  <si>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</si>
  <si>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</si>
  <si>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</si>
  <si>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</si>
  <si>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</si>
  <si>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</si>
  <si>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</si>
  <si>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</si>
  <si>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</si>
  <si>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</si>
  <si>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</si>
  <si>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</si>
  <si>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</si>
  <si>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</si>
  <si>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</si>
  <si>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</si>
  <si>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</si>
  <si>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</si>
  <si>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</si>
  <si>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</si>
  <si>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</si>
  <si>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</si>
  <si>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</si>
  <si>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</si>
  <si>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</si>
  <si>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</si>
  <si>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</si>
  <si>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</si>
  <si>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</si>
  <si>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</si>
  <si>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</si>
  <si>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</si>
  <si>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</si>
  <si>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</si>
  <si>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</si>
  <si>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</si>
  <si>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</si>
  <si>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</si>
  <si>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</si>
  <si>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</si>
  <si>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</si>
  <si>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</si>
  <si>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</si>
  <si>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</si>
  <si>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</si>
  <si>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</si>
  <si>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</si>
  <si>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</si>
  <si>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</si>
  <si>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</si>
  <si>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</si>
  <si>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</si>
  <si>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</si>
  <si>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</si>
  <si>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PESTAÑA No. 1 METAS PA PROYECTO</t>
  </si>
  <si>
    <t>ITEM</t>
  </si>
  <si>
    <t xml:space="preserve">DESCRIPCIÓN </t>
  </si>
  <si>
    <t>En este campo se debe diligenciar la fecha en que es radicado el instrumento.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</si>
  <si>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</si>
  <si>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</si>
  <si>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</si>
  <si>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</si>
  <si>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</si>
  <si>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ponderación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</si>
  <si>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</si>
  <si>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</si>
  <si>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</si>
  <si>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</si>
  <si>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</si>
  <si>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</si>
  <si>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</si>
  <si>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t xml:space="preserve">Avances y Logros (2.000 caracteres): En este campo se debe diligenciar lo relacionando a los logros y avances de la meta de forma acumulada e integrada.
Retrasos y Alternativas de solución (1.000 caracteres): En este campo se debe diligenciar lo relacionando a las dificultades y alternativas de solución presentadas de forma acumulada e integrada. En el caso de no presentarse retrasos en el periodo de reporte, incluir una nota indicando que las cifras son acordes con la programación. 
Beneficios (2.000 caracteres): En este campo se debe diligenciar lo relacionando a los beneficios de forma acumulada e integrada.
Nota: El número límite de caracteres se establece teniendo en cuenta lo permitido en el sistema SEGPLAN, se recomienda dejar la información que se considere estratégica desde el área misional y de mayor relevancia. </t>
  </si>
  <si>
    <t>PESTAÑA No. 2 INDICADORES PA</t>
  </si>
  <si>
    <t xml:space="preserve">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</si>
  <si>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</si>
  <si>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</si>
  <si>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</si>
  <si>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institucional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</si>
  <si>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</si>
  <si>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según aplique: SEGPLAN, PMR, número de actividad, etc.). Consultar en la pestaña de  generalidades.</t>
  </si>
  <si>
    <t>PROCESO</t>
  </si>
  <si>
    <t>En este campo se debe relacionar la descripción del proceso en coherencia con el mapa de procesos  vigente</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</si>
  <si>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</si>
  <si>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</si>
  <si>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</si>
  <si>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</si>
  <si>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</si>
  <si>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</si>
  <si>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</si>
  <si>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</si>
  <si>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</si>
  <si>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</si>
  <si>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</si>
  <si>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</si>
  <si>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medición del indicador y del reporte del seguimiento </t>
  </si>
  <si>
    <t>MEDIOS DE VERIFICACIÓN</t>
  </si>
  <si>
    <t xml:space="preserve">En este campo se deben relacionar los soportes en los cuales se puede revisar el cumplimiento de las acciones e indicadores programados y ejecutados. </t>
  </si>
  <si>
    <t>PROGRAMACIÓN META</t>
  </si>
  <si>
    <t>En este campo se debe relacionar la programación horizontal del desarrollo de las acciones de acuerdo a la medición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</si>
  <si>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</si>
  <si>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</si>
  <si>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</si>
  <si>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</si>
  <si>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</si>
  <si>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</si>
  <si>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</si>
  <si>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</si>
  <si>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está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</si>
  <si>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</si>
  <si>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</si>
  <si>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</si>
  <si>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múltiple, mental, física, cognitiva, otro) y población LGBTI (Lesbianas, gays, bisexuales, heterosexuales,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</si>
  <si>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</si>
  <si>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</si>
  <si>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</si>
  <si>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 xml:space="preserve">En el mes de junio, el equipo responsable de la Meta.4 de acuerdo a lineamientos de la Dirección, en el ejercicio de acompañamiento a la Mesa Distrital Multipartidaria de Género se ha replanteado su metodologia de trabajo, por restricciones de ley en el marco de las elecciones locales y para evitar conflictos de intereses, por lo que no se llevó a cabo un encuentro de la mesa. 
El cambio que se decidio para el equipo de trabajo, al tener esta restricción, fue adelantar documentos de contexto local que evidencian los logros en impactos de la Estrategia Bogotá 50/50 en las 20 localidades.
Estos documentos se entregarán a las juntas administradoras locales como una  ficha informativa que refleja los avances obtenidos en cada una de las localidades en materia de prevención de la paridad. 
Estos documentos de diagnóstico se entregarán a cada una de las juntas administradoras locales como una acción afirmativa que refleja los logros obtenidos en cada una de las localidades en materia de promoción de la paridad, tanto en el acompañamiento a la corporación pública, como a las bancadas de mujeres en aquellas localidades donde se han conformado, tambien se evidencia la gestión en las localidades donde no se logró conformar bancadas, señalando las razones coyunturales y políticas que lo impidieron. 
En este sentido, hasta que culmine el proceso electoral, el equipo seguirá trabajando en estos documentos diagnósticos, que servirán de utilidad para proyectar el trabajo con estas corporaciones para la vigencia durante el año 2024.  
En el mes de junio, se realizaron documentos de contexto en 6 localidades de: (Barrios Unidos, Usaquén, Puente Aranda, Chapinero, Kennedy y Ciudad Bolívar) en aras de dar cumplimiento a las metas establecidas en el Plan de Acción y el POA. </t>
  </si>
  <si>
    <r>
      <t xml:space="preserve">En lo corrido de la vigencia a la Escuela Política se han vinculado 776 mujeres en ciclos de formación para el fortalecimiento de sus liderazgos y se han realizado 5 ciclos formativos. 
</t>
    </r>
    <r>
      <rPr>
        <u val="single"/>
        <sz val="10"/>
        <color indexed="8"/>
        <rFont val="Times New Roman"/>
        <family val="1"/>
      </rPr>
      <t>1. Ciclo virtual "Oratoria y negociación para la incidencia política"</t>
    </r>
    <r>
      <rPr>
        <sz val="10"/>
        <color indexed="8"/>
        <rFont val="Times New Roman"/>
        <family val="1"/>
      </rPr>
      <t xml:space="preserve"> que inició en abril y cerró en mayo, se vincularon 195 mujeres, y se certificaron 136. Este fue un espacios orientado a generar conceptos y herramientas de oratoria y negociación, mecanismos que las equipan de seguridad y apropiación para hablarle a un público y comunicar una idea. El ciclo se desarrolló en cuatro sesiones, a. Contexto y la propuesta pedagógica de la escuela, b. La negociación como un proceso de comunicación, c. Consejos prácticos y recomendaciones que les permitan a las mujeres reconocer sus temores al hablar en público y la d. Elaboración y desarrollo de un discurso teniendo en cuenta lo visto en las jornadas anteriores.  
1.1. Del ciclo de oratoria se derivó la Tertulia I "Recogiendo saberes", se buscó con el espacio poner en práctica lo aprendido en el Ciclo de Oratoria y generar redes de confianza.
</t>
    </r>
    <r>
      <rPr>
        <u val="single"/>
        <sz val="10"/>
        <color indexed="8"/>
        <rFont val="Times New Roman"/>
        <family val="1"/>
      </rPr>
      <t>2. Ciclo Liderazgo de las mujeres en instancias de participación</t>
    </r>
    <r>
      <rPr>
        <sz val="10"/>
        <color indexed="8"/>
        <rFont val="Times New Roman"/>
        <family val="1"/>
      </rPr>
      <t xml:space="preserve"> se inició en mayo con el seminario presencial “La incidencia política en instancias de participación y toma de decisión, como oportunidad para el empoderamiento político de las mujeres" que se hizo el 23 de mayo de 2023.
</t>
    </r>
    <r>
      <rPr>
        <u val="single"/>
        <sz val="10"/>
        <color indexed="8"/>
        <rFont val="Times New Roman"/>
        <family val="1"/>
      </rPr>
      <t>3. Ciclo de Fortalecimiento político y construcción de agendas</t>
    </r>
    <r>
      <rPr>
        <sz val="10"/>
        <color indexed="8"/>
        <rFont val="Times New Roman"/>
        <family val="1"/>
      </rPr>
      <t xml:space="preserve"> para las mujeres usuarias de la CIOM Mártires, se han desarrollado 4 sesiones.
</t>
    </r>
    <r>
      <rPr>
        <u val="single"/>
        <sz val="10"/>
        <color indexed="8"/>
        <rFont val="Times New Roman"/>
        <family val="1"/>
      </rPr>
      <t>4. Ciclo  “Formación para la Democracia”</t>
    </r>
    <r>
      <rPr>
        <sz val="10"/>
        <color indexed="8"/>
        <rFont val="Times New Roman"/>
        <family val="1"/>
      </rPr>
      <t xml:space="preserve"> en alianza con el Instituto Holandés para la Democracia Multipartidaria - NIMD dirigido a candidatas. El ciclo terminó en junio, con un total de 4 sesiones.
</t>
    </r>
    <r>
      <rPr>
        <u val="single"/>
        <sz val="10"/>
        <color indexed="8"/>
        <rFont val="Times New Roman"/>
        <family val="1"/>
      </rPr>
      <t xml:space="preserve">5. Ciclo “Fortalecimiento de la participación de las mujeres en las instancias de participación local y distrital” </t>
    </r>
    <r>
      <rPr>
        <sz val="10"/>
        <color indexed="8"/>
        <rFont val="Times New Roman"/>
        <family val="1"/>
      </rPr>
      <t xml:space="preserve">que inició en junio, las dos primeras sesiones en modalidad virtual. 
- El Foro Distrital “Las mujeres y el poder en Bogotá” que propició el diálogo con lideresas y directivas distritales, sobre el derecho a la participación y representación política de las mujeres.
- Participación jornada conmemorativa del 8M, se evidenció el interés de las mujeres por vincularse a la Escuela.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</si>
</sst>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_-* #,##0\ &quot;€&quot;_-;\-* #,##0\ &quot;€&quot;_-;_-* &quot;-&quot;\ &quot;€&quot;_-;_-@_-"/>
    <numFmt numFmtId="166" formatCode="_-* #,##0.00\ &quot;€&quot;_-;\-* #,##0.00\ &quot;€&quot;_-;_-* &quot;-&quot;??\ &quot;€&quot;_-;_-@_-"/>
    <numFmt numFmtId="167" formatCode="_-&quot;$&quot;* #,##0_-;\-&quot;$&quot;* #,##0_-;_-&quot;$&quot;* &quot;-&quot;_-;_-@_-"/>
    <numFmt numFmtId="168" formatCode="_-&quot;$&quot;* #,##0.00_-;\-&quot;$&quot;* #,##0.00_-;_-&quot;$&quot;* &quot;-&quot;??_-;_-@_-"/>
    <numFmt numFmtId="169" formatCode="_-* #,##0\ _€_-;\-* #,##0\ _€_-;_-* &quot;-&quot;\ _€_-;_-@_-"/>
    <numFmt numFmtId="170" formatCode="_-* #,##0.00\ _€_-;\-* #,##0.00\ _€_-;_-* &quot;-&quot;??\ _€_-;_-@_-"/>
    <numFmt numFmtId="171" formatCode="_(&quot;$&quot;\ * #,##0.00_);_(&quot;$&quot;\ * \(#,##0.00\);_(&quot;$&quot;\ * &quot;-&quot;??_);_(@_)"/>
    <numFmt numFmtId="172" formatCode="_ &quot;$&quot;\ * #,##0.00_ ;_ &quot;$&quot;\ * \-#,##0.00_ ;_ &quot;$&quot;\ * &quot;-&quot;??_ ;_ @_ "/>
    <numFmt numFmtId="173" formatCode="&quot;$&quot;\ #,##0"/>
    <numFmt numFmtId="174" formatCode="_-* #,##0\ _€_-;\-* #,##0\ _€_-;_-* &quot;-&quot;??\ _€_-;_-@_-"/>
    <numFmt numFmtId="175" formatCode="0.0%"/>
    <numFmt numFmtId="176" formatCode="[$$-240A]\ #,##0;[Red][$$-240A]\ #,##0"/>
    <numFmt numFmtId="177" formatCode="#,##0;[Red]#,##0"/>
    <numFmt numFmtId="178" formatCode="_-[$$-240A]\ * #,##0.00_-;\-[$$-240A]\ * #,##0.00_-;_-[$$-240A]\ * &quot;-&quot;??_-;_-@_-"/>
    <numFmt numFmtId="179" formatCode="&quot;$&quot;\ #,##0.00"/>
  </numFmts>
  <fonts count="102">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0"/>
      <color indexed="8"/>
      <name val="Tahoma"/>
      <family val="2"/>
    </font>
    <font>
      <sz val="10"/>
      <color indexed="8"/>
      <name val="Tahoma"/>
      <family val="2"/>
    </font>
    <font>
      <sz val="10"/>
      <color indexed="8"/>
      <name val="Times New Roman"/>
      <family val="1"/>
    </font>
    <font>
      <u val="single"/>
      <sz val="10"/>
      <color indexed="8"/>
      <name val="Times New Roman"/>
      <family val="1"/>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9"/>
      <name val="Calibri"/>
      <family val="2"/>
    </font>
    <font>
      <sz val="11"/>
      <color indexed="62"/>
      <name val="Calibri"/>
      <family val="2"/>
    </font>
    <font>
      <sz val="11"/>
      <name val="Calibri"/>
      <family val="2"/>
    </font>
    <font>
      <b/>
      <sz val="10"/>
      <color indexed="8"/>
      <name val="Verdana"/>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42"/>
      <color indexed="9"/>
      <name val="Segoe UI"/>
      <family val="2"/>
    </font>
    <font>
      <b/>
      <sz val="11"/>
      <color indexed="8"/>
      <name val="Calibri"/>
      <family val="2"/>
    </font>
    <font>
      <sz val="11"/>
      <color indexed="10"/>
      <name val="Times New Roman"/>
      <family val="1"/>
    </font>
    <font>
      <u val="single"/>
      <sz val="11"/>
      <color indexed="8"/>
      <name val="Times New Roman"/>
      <family val="1"/>
    </font>
    <font>
      <b/>
      <u val="single"/>
      <sz val="11"/>
      <color indexed="8"/>
      <name val="Times New Roman"/>
      <family val="1"/>
    </font>
    <font>
      <b/>
      <u val="single"/>
      <sz val="10"/>
      <color indexed="8"/>
      <name val="Times New Roman"/>
      <family val="1"/>
    </font>
    <font>
      <b/>
      <i/>
      <sz val="11"/>
      <color indexed="8"/>
      <name val="Times New Roman"/>
      <family val="1"/>
    </font>
    <font>
      <b/>
      <sz val="11"/>
      <color indexed="8"/>
      <name val="Arial Narrow"/>
      <family val="2"/>
    </font>
    <font>
      <u val="single"/>
      <sz val="11"/>
      <color indexed="8"/>
      <name val="Calibri"/>
      <family val="2"/>
    </font>
    <font>
      <b/>
      <sz val="11"/>
      <color indexed="55"/>
      <name val="Calibri"/>
      <family val="2"/>
    </font>
    <font>
      <sz val="9"/>
      <color indexed="8"/>
      <name val="Times New Roman"/>
      <family val="1"/>
    </font>
    <font>
      <b/>
      <sz val="12"/>
      <color indexed="8"/>
      <name val="Times New Roman"/>
      <family val="1"/>
    </font>
    <font>
      <b/>
      <sz val="18"/>
      <color indexed="8"/>
      <name val="Calibri"/>
      <family val="2"/>
    </font>
    <font>
      <b/>
      <u val="single"/>
      <sz val="11"/>
      <color indexed="8"/>
      <name val="Calibri"/>
      <family val="2"/>
    </font>
    <font>
      <b/>
      <sz val="10"/>
      <color indexed="8"/>
      <name val="Times New Roman"/>
      <family val="1"/>
    </font>
    <font>
      <u val="single"/>
      <sz val="11"/>
      <color indexed="12"/>
      <name val="Calibri"/>
      <family val="2"/>
    </font>
    <font>
      <u val="single"/>
      <sz val="11"/>
      <color indexed="20"/>
      <name val="Calibri"/>
      <family val="2"/>
    </font>
    <font>
      <sz val="8"/>
      <name val="Segoe U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theme="0"/>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u val="single"/>
      <sz val="11"/>
      <color rgb="FF000000"/>
      <name val="Times New Roman"/>
      <family val="1"/>
    </font>
    <font>
      <b/>
      <u val="single"/>
      <sz val="11"/>
      <color rgb="FF000000"/>
      <name val="Times New Roman"/>
      <family val="1"/>
    </font>
    <font>
      <b/>
      <u val="single"/>
      <sz val="10"/>
      <color rgb="FF000000"/>
      <name val="Times New Roman"/>
      <family val="1"/>
    </font>
    <font>
      <sz val="11"/>
      <color rgb="FF000000"/>
      <name val="Calibri"/>
      <family val="2"/>
    </font>
    <font>
      <b/>
      <sz val="11"/>
      <color rgb="FF000000"/>
      <name val="Calibri"/>
      <family val="2"/>
    </font>
    <font>
      <b/>
      <i/>
      <sz val="11"/>
      <color rgb="FF000000"/>
      <name val="Times New Roman"/>
      <family val="1"/>
    </font>
    <font>
      <b/>
      <sz val="11"/>
      <color rgb="FF000000"/>
      <name val="Arial Narrow"/>
      <family val="2"/>
    </font>
    <font>
      <u val="single"/>
      <sz val="11"/>
      <color rgb="FF000000"/>
      <name val="Calibri"/>
      <family val="2"/>
    </font>
    <font>
      <sz val="10"/>
      <color rgb="FF000000"/>
      <name val="Times New Roman"/>
      <family val="1"/>
    </font>
    <font>
      <b/>
      <sz val="11"/>
      <color theme="0" tint="-0.3499799966812134"/>
      <name val="Calibri"/>
      <family val="2"/>
    </font>
    <font>
      <b/>
      <sz val="12"/>
      <color rgb="FF000000"/>
      <name val="Times New Roman"/>
      <family val="1"/>
    </font>
    <font>
      <b/>
      <sz val="18"/>
      <color rgb="FF000000"/>
      <name val="Calibri"/>
      <family val="2"/>
    </font>
    <font>
      <b/>
      <u val="single"/>
      <sz val="11"/>
      <color rgb="FF000000"/>
      <name val="Calibri"/>
      <family val="2"/>
    </font>
    <font>
      <sz val="9"/>
      <color rgb="FF000000"/>
      <name val="Times New Roman"/>
      <family val="1"/>
    </font>
    <font>
      <b/>
      <sz val="10"/>
      <color rgb="FF000000"/>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DDDDDD"/>
        <bgColor indexed="64"/>
      </patternFill>
    </fill>
    <fill>
      <patternFill patternType="solid">
        <fgColor rgb="FFFFFF00"/>
        <bgColor indexed="64"/>
      </patternFill>
    </fill>
  </fills>
  <borders count="91">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style="thin"/>
      <top/>
      <bottom style="thin"/>
    </border>
    <border>
      <left/>
      <right style="thin"/>
      <top style="thin"/>
      <bottom style="thin"/>
    </border>
    <border>
      <left style="medium"/>
      <right/>
      <top/>
      <bottom style="thin"/>
    </border>
    <border>
      <left/>
      <right style="medium"/>
      <top/>
      <bottom style="thin"/>
    </border>
    <border>
      <left style="medium"/>
      <right style="thin"/>
      <top style="thin"/>
      <bottom style="thin"/>
    </border>
    <border>
      <left style="thin"/>
      <right style="medium"/>
      <top style="thin"/>
      <bottom style="thin"/>
    </border>
    <border>
      <left style="thin"/>
      <right style="thin"/>
      <top style="thin"/>
      <bottom/>
    </border>
    <border>
      <left style="medium"/>
      <right style="medium">
        <color theme="0"/>
      </right>
      <top style="medium"/>
      <bottom style="medium">
        <color theme="0"/>
      </bottom>
    </border>
    <border>
      <left style="medium">
        <color theme="0"/>
      </left>
      <right/>
      <top style="medium"/>
      <bottom style="medium">
        <color theme="0"/>
      </bottom>
    </border>
    <border>
      <left style="medium">
        <color theme="0"/>
      </left>
      <right/>
      <top style="medium"/>
      <bottom/>
    </border>
    <border>
      <left/>
      <right/>
      <top style="medium"/>
      <bottom/>
    </border>
    <border>
      <left/>
      <right style="medium"/>
      <top style="medium"/>
      <bottom/>
    </border>
    <border>
      <left style="medium"/>
      <right/>
      <top/>
      <bottom/>
    </border>
    <border>
      <left/>
      <right style="medium"/>
      <top/>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medium">
        <color theme="0"/>
      </left>
      <right/>
      <top style="medium"/>
      <bottom style="medium"/>
    </border>
    <border>
      <left/>
      <right/>
      <top/>
      <bottom style="medium"/>
    </border>
    <border>
      <left/>
      <right style="medium"/>
      <top/>
      <bottom style="medium"/>
    </border>
    <border>
      <left style="medium"/>
      <right style="medium"/>
      <top style="medium"/>
      <bottom style="medium"/>
    </border>
    <border>
      <left style="medium"/>
      <right style="thin"/>
      <top style="thin"/>
      <bottom/>
    </border>
    <border>
      <left style="thin"/>
      <right style="thin"/>
      <top style="thin"/>
      <bottom style="medium"/>
    </border>
    <border>
      <left style="thin"/>
      <right/>
      <top/>
      <bottom style="thin"/>
    </border>
    <border>
      <left style="thin"/>
      <right/>
      <top style="thin"/>
      <bottom style="medium"/>
    </border>
    <border>
      <left/>
      <right style="medium"/>
      <top style="thin"/>
      <bottom style="thin"/>
    </border>
    <border>
      <left style="medium"/>
      <right/>
      <top style="thin"/>
      <bottom/>
    </border>
    <border>
      <left/>
      <right/>
      <top style="thin"/>
      <bottom/>
    </border>
    <border>
      <left/>
      <right style="thin"/>
      <top style="thin"/>
      <bottom/>
    </border>
    <border>
      <left style="thin"/>
      <right style="thin"/>
      <top/>
      <bottom/>
    </border>
    <border>
      <left style="thin">
        <color rgb="FF000000"/>
      </left>
      <right style="thin">
        <color rgb="FF000000"/>
      </right>
      <top style="thin">
        <color rgb="FF000000"/>
      </top>
      <bottom style="thin">
        <color rgb="FF000000"/>
      </bottom>
    </border>
    <border>
      <left style="medium">
        <color theme="0"/>
      </left>
      <right/>
      <top/>
      <bottom style="medium">
        <color theme="0"/>
      </bottom>
    </border>
    <border>
      <left style="medium">
        <color theme="0"/>
      </left>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medium"/>
    </border>
    <border>
      <left style="thin"/>
      <right style="medium"/>
      <top style="thin"/>
      <bottom style="medium"/>
    </border>
    <border>
      <left/>
      <right style="thin"/>
      <top/>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style="thin"/>
      <right/>
      <top/>
      <bottom style="medium"/>
    </border>
    <border>
      <left/>
      <right style="thin"/>
      <top/>
      <bottom style="medium"/>
    </border>
    <border>
      <left/>
      <right style="medium"/>
      <top style="thin"/>
      <bottom/>
    </border>
    <border>
      <left/>
      <right/>
      <top style="thin"/>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top style="thin"/>
      <bottom style="medium"/>
    </border>
    <border>
      <left/>
      <right style="medium"/>
      <top style="thin"/>
      <bottom style="medium"/>
    </border>
    <border>
      <left style="medium"/>
      <right/>
      <top style="medium"/>
      <bottom/>
    </border>
    <border>
      <left style="medium"/>
      <right/>
      <top style="medium"/>
      <bottom style="thin"/>
    </border>
    <border>
      <left/>
      <right style="medium"/>
      <top style="medium"/>
      <bottom style="thin"/>
    </border>
    <border>
      <left/>
      <right style="thin"/>
      <top style="thin"/>
      <bottom style="medium"/>
    </border>
    <border>
      <left style="medium"/>
      <right/>
      <top/>
      <bottom style="medium"/>
    </border>
    <border>
      <left style="thin"/>
      <right/>
      <top/>
      <bottom/>
    </border>
    <border>
      <left style="thin"/>
      <right/>
      <top style="medium"/>
      <bottom style="thin"/>
    </border>
    <border>
      <left/>
      <right/>
      <top style="medium"/>
      <bottom style="thin"/>
    </border>
    <border>
      <left style="medium"/>
      <right style="medium"/>
      <top style="medium"/>
      <bottom/>
    </border>
    <border>
      <left style="medium"/>
      <right style="medium"/>
      <top/>
      <bottom style="medium"/>
    </border>
    <border>
      <left style="medium"/>
      <right style="medium"/>
      <top/>
      <bottom/>
    </border>
    <border>
      <left style="medium"/>
      <right style="thin"/>
      <top/>
      <bottom style="medium"/>
    </border>
    <border>
      <left style="medium"/>
      <right style="thin"/>
      <top style="medium"/>
      <bottom style="thin"/>
    </border>
    <border>
      <left style="thin"/>
      <right style="thin"/>
      <top/>
      <bottom style="medium"/>
    </border>
    <border>
      <left/>
      <right/>
      <top style="thin"/>
      <bottom style="medium"/>
    </border>
    <border>
      <left style="thin"/>
      <right style="thin"/>
      <top style="medium"/>
      <bottom/>
    </border>
    <border>
      <left style="thin"/>
      <right/>
      <top/>
      <bottom style="thin">
        <color rgb="FF000000"/>
      </bottom>
    </border>
    <border>
      <left/>
      <right/>
      <top/>
      <bottom style="thin">
        <color rgb="FF000000"/>
      </bottom>
    </border>
    <border>
      <left/>
      <right style="medium"/>
      <top/>
      <bottom style="thin">
        <color rgb="FF000000"/>
      </bottom>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9" fontId="58"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9" fillId="21" borderId="0" applyNumberFormat="0" applyBorder="0" applyAlignment="0" applyProtection="0"/>
    <xf numFmtId="0" fontId="60" fillId="22" borderId="4" applyNumberFormat="0" applyAlignment="0" applyProtection="0"/>
    <xf numFmtId="0" fontId="61" fillId="23" borderId="5" applyNumberFormat="0" applyAlignment="0" applyProtection="0"/>
    <xf numFmtId="0" fontId="62" fillId="0" borderId="6" applyNumberFormat="0" applyFill="0" applyAlignment="0" applyProtection="0"/>
    <xf numFmtId="0" fontId="63" fillId="0" borderId="7" applyNumberFormat="0" applyFill="0" applyAlignment="0" applyProtection="0"/>
    <xf numFmtId="0" fontId="64" fillId="24" borderId="0" applyNumberFormat="0" applyProtection="0">
      <alignment horizontal="left" wrapText="1" indent="4"/>
    </xf>
    <xf numFmtId="0" fontId="65" fillId="24" borderId="0" applyNumberFormat="0" applyProtection="0">
      <alignment horizontal="left" wrapText="1" indent="4"/>
    </xf>
    <xf numFmtId="0" fontId="66" fillId="0" borderId="0" applyNumberFormat="0" applyFill="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1" fillId="30" borderId="0" applyNumberFormat="0" applyBorder="0" applyAlignment="0" applyProtection="0"/>
    <xf numFmtId="0" fontId="68" fillId="31" borderId="4" applyNumberFormat="0" applyAlignment="0" applyProtection="0"/>
    <xf numFmtId="16" fontId="31" fillId="0" borderId="0" applyFont="0" applyFill="0" applyBorder="0" applyAlignment="0">
      <protection/>
    </xf>
    <xf numFmtId="0" fontId="69" fillId="32" borderId="0" applyNumberFormat="0" applyBorder="0" applyProtection="0">
      <alignment horizontal="center" vertical="center"/>
    </xf>
    <xf numFmtId="0" fontId="70" fillId="0" borderId="0" applyNumberFormat="0" applyFill="0" applyBorder="0" applyAlignment="0" applyProtection="0"/>
    <xf numFmtId="0" fontId="71" fillId="0" borderId="0" applyNumberFormat="0" applyFill="0" applyBorder="0" applyAlignment="0" applyProtection="0"/>
    <xf numFmtId="0" fontId="72" fillId="33" borderId="0" applyNumberFormat="0" applyBorder="0" applyAlignment="0" applyProtection="0"/>
    <xf numFmtId="170"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172" fontId="2" fillId="0" borderId="0" applyFont="0" applyFill="0" applyBorder="0" applyAlignment="0" applyProtection="0"/>
    <xf numFmtId="171"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4" fontId="0" fillId="0" borderId="0" applyFont="0" applyFill="0" applyBorder="0" applyAlignment="0" applyProtection="0"/>
    <xf numFmtId="0" fontId="73" fillId="34" borderId="0" applyNumberFormat="0" applyBorder="0" applyAlignment="0" applyProtection="0"/>
    <xf numFmtId="0" fontId="73"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4" fillId="22" borderId="9" applyNumberFormat="0" applyAlignment="0" applyProtection="0"/>
    <xf numFmtId="0" fontId="75" fillId="0" borderId="0" applyNumberFormat="0" applyFill="0" applyBorder="0" applyAlignment="0" applyProtection="0"/>
    <xf numFmtId="0" fontId="65" fillId="0" borderId="0" applyFill="0" applyBorder="0">
      <alignment wrapText="1"/>
      <protection/>
    </xf>
    <xf numFmtId="0" fontId="67" fillId="0" borderId="0">
      <alignment/>
      <protection/>
    </xf>
    <xf numFmtId="0" fontId="76" fillId="0" borderId="0" applyNumberFormat="0" applyFill="0" applyBorder="0" applyAlignment="0" applyProtection="0"/>
    <xf numFmtId="0" fontId="77" fillId="0" borderId="0" applyNumberFormat="0" applyFill="0" applyBorder="0" applyAlignment="0" applyProtection="0"/>
    <xf numFmtId="0" fontId="78" fillId="0" borderId="10" applyNumberFormat="0" applyFill="0" applyAlignment="0" applyProtection="0"/>
    <xf numFmtId="0" fontId="66" fillId="0" borderId="11" applyNumberFormat="0" applyFill="0" applyAlignment="0" applyProtection="0"/>
    <xf numFmtId="0" fontId="79" fillId="24" borderId="0" applyNumberFormat="0" applyBorder="0" applyProtection="0">
      <alignment horizontal="left" indent="1"/>
    </xf>
    <xf numFmtId="0" fontId="80" fillId="0" borderId="12" applyNumberFormat="0" applyFill="0" applyAlignment="0" applyProtection="0"/>
  </cellStyleXfs>
  <cellXfs count="821">
    <xf numFmtId="0" fontId="0" fillId="0" borderId="0" xfId="0" applyFont="1" applyAlignment="1">
      <alignment/>
    </xf>
    <xf numFmtId="9" fontId="4" fillId="11" borderId="13" xfId="97" applyFont="1" applyFill="1" applyBorder="1" applyAlignment="1" applyProtection="1">
      <alignment horizontal="center" vertical="center" wrapText="1"/>
      <protection locked="0"/>
    </xf>
    <xf numFmtId="9" fontId="3" fillId="0" borderId="14" xfId="88" applyNumberFormat="1" applyFont="1" applyBorder="1" applyAlignment="1">
      <alignment horizontal="center" vertical="center" wrapText="1"/>
      <protection/>
    </xf>
    <xf numFmtId="177" fontId="0" fillId="0" borderId="0" xfId="75"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97" applyFont="1" applyFill="1" applyBorder="1" applyAlignment="1" applyProtection="1">
      <alignment horizontal="center" vertical="center" wrapText="1"/>
      <protection locked="0"/>
    </xf>
    <xf numFmtId="9" fontId="3" fillId="8" borderId="14" xfId="88" applyNumberFormat="1" applyFont="1" applyFill="1" applyBorder="1" applyAlignment="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97" applyFont="1" applyFill="1" applyBorder="1" applyAlignment="1" applyProtection="1">
      <alignment horizontal="center" vertical="center" wrapText="1"/>
      <protection locked="0"/>
    </xf>
    <xf numFmtId="9" fontId="3" fillId="13" borderId="14" xfId="88" applyNumberFormat="1" applyFont="1" applyFill="1" applyBorder="1" applyAlignment="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97" applyFont="1" applyFill="1" applyBorder="1" applyAlignment="1" applyProtection="1">
      <alignment horizontal="center" vertical="center" wrapText="1"/>
      <protection locked="0"/>
    </xf>
    <xf numFmtId="9" fontId="3" fillId="8" borderId="21" xfId="88" applyNumberFormat="1" applyFont="1" applyFill="1" applyBorder="1" applyAlignment="1">
      <alignment horizontal="center" vertical="center" wrapText="1"/>
      <protection/>
    </xf>
    <xf numFmtId="9" fontId="3" fillId="13" borderId="20" xfId="88" applyNumberFormat="1" applyFont="1" applyFill="1" applyBorder="1" applyAlignment="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0" fillId="0" borderId="0" xfId="97" applyFont="1" applyBorder="1" applyAlignment="1">
      <alignment horizontal="center" vertical="center"/>
    </xf>
    <xf numFmtId="0" fontId="0" fillId="0" borderId="0" xfId="0" applyAlignment="1">
      <alignment vertical="center"/>
    </xf>
    <xf numFmtId="0" fontId="9" fillId="38" borderId="23" xfId="88" applyFont="1" applyFill="1" applyBorder="1" applyAlignment="1">
      <alignment vertical="center" wrapText="1"/>
      <protection/>
    </xf>
    <xf numFmtId="0" fontId="9" fillId="38" borderId="24" xfId="88" applyFont="1" applyFill="1" applyBorder="1" applyAlignment="1">
      <alignment vertical="center" wrapText="1"/>
      <protection/>
    </xf>
    <xf numFmtId="0" fontId="9" fillId="38" borderId="25" xfId="88" applyFont="1" applyFill="1" applyBorder="1" applyAlignment="1">
      <alignment vertical="center" wrapText="1"/>
      <protection/>
    </xf>
    <xf numFmtId="0" fontId="9" fillId="38" borderId="0" xfId="88" applyFont="1" applyFill="1" applyAlignment="1">
      <alignment vertical="center" wrapText="1"/>
      <protection/>
    </xf>
    <xf numFmtId="0" fontId="11" fillId="38" borderId="0" xfId="88" applyFont="1" applyFill="1" applyAlignment="1">
      <alignment vertical="center" wrapText="1"/>
      <protection/>
    </xf>
    <xf numFmtId="0" fontId="9" fillId="38" borderId="26" xfId="88" applyFont="1" applyFill="1" applyBorder="1" applyAlignment="1">
      <alignment vertical="center" wrapText="1"/>
      <protection/>
    </xf>
    <xf numFmtId="0" fontId="8" fillId="38" borderId="26" xfId="88" applyFont="1" applyFill="1" applyBorder="1" applyAlignment="1">
      <alignment vertical="center" wrapText="1"/>
      <protection/>
    </xf>
    <xf numFmtId="0" fontId="8" fillId="38" borderId="27" xfId="88" applyFont="1" applyFill="1" applyBorder="1" applyAlignment="1">
      <alignment vertical="center" wrapText="1"/>
      <protection/>
    </xf>
    <xf numFmtId="0" fontId="9" fillId="38" borderId="28" xfId="88" applyFont="1" applyFill="1" applyBorder="1" applyAlignment="1">
      <alignment vertical="center" wrapText="1"/>
      <protection/>
    </xf>
    <xf numFmtId="0" fontId="8" fillId="38" borderId="0" xfId="88" applyFont="1" applyFill="1" applyAlignment="1">
      <alignment vertical="center" wrapText="1"/>
      <protection/>
    </xf>
    <xf numFmtId="0" fontId="8" fillId="38" borderId="29" xfId="88" applyFont="1" applyFill="1" applyBorder="1" applyAlignment="1">
      <alignment vertical="center" wrapText="1"/>
      <protection/>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9" fillId="0" borderId="0" xfId="88" applyFont="1" applyAlignment="1">
      <alignment horizontal="center" vertical="center" wrapText="1"/>
      <protection/>
    </xf>
    <xf numFmtId="0" fontId="9" fillId="0" borderId="29" xfId="88" applyFont="1" applyBorder="1" applyAlignment="1">
      <alignment horizontal="center" vertical="center" wrapText="1"/>
      <protection/>
    </xf>
    <xf numFmtId="0" fontId="9" fillId="38" borderId="28" xfId="88" applyFont="1" applyFill="1" applyBorder="1" applyAlignment="1">
      <alignment horizontal="center" vertical="center" wrapText="1"/>
      <protection/>
    </xf>
    <xf numFmtId="0" fontId="9" fillId="38" borderId="33" xfId="88" applyFont="1" applyFill="1" applyBorder="1" applyAlignment="1">
      <alignment horizontal="center" vertical="center" wrapText="1"/>
      <protection/>
    </xf>
    <xf numFmtId="0" fontId="12" fillId="38" borderId="0" xfId="88" applyFont="1" applyFill="1" applyAlignment="1">
      <alignment horizontal="center" vertical="center" wrapText="1"/>
      <protection/>
    </xf>
    <xf numFmtId="0" fontId="9" fillId="38" borderId="0" xfId="88" applyFont="1" applyFill="1" applyAlignment="1">
      <alignment horizontal="center" vertical="center" wrapText="1"/>
      <protection/>
    </xf>
    <xf numFmtId="0" fontId="12" fillId="0" borderId="0" xfId="88" applyFont="1" applyAlignment="1">
      <alignment horizontal="center" vertical="center" wrapText="1"/>
      <protection/>
    </xf>
    <xf numFmtId="0" fontId="0" fillId="0" borderId="0" xfId="0" applyAlignment="1">
      <alignment horizontal="center" vertical="center" wrapText="1"/>
    </xf>
    <xf numFmtId="0" fontId="8" fillId="38" borderId="34" xfId="88" applyFont="1" applyFill="1" applyBorder="1" applyAlignment="1">
      <alignment vertical="center" wrapText="1"/>
      <protection/>
    </xf>
    <xf numFmtId="0" fontId="8" fillId="38" borderId="35" xfId="88" applyFont="1" applyFill="1" applyBorder="1" applyAlignment="1">
      <alignment vertical="center" wrapText="1"/>
      <protection/>
    </xf>
    <xf numFmtId="9" fontId="9" fillId="0" borderId="36" xfId="97" applyFont="1" applyFill="1" applyBorder="1" applyAlignment="1" applyProtection="1">
      <alignment horizontal="center" vertical="center" wrapText="1"/>
      <protection/>
    </xf>
    <xf numFmtId="0" fontId="13" fillId="39" borderId="0" xfId="88" applyFont="1" applyFill="1" applyAlignment="1">
      <alignment vertical="center" wrapText="1"/>
      <protection/>
    </xf>
    <xf numFmtId="0" fontId="81" fillId="38" borderId="28" xfId="0" applyFont="1" applyFill="1" applyBorder="1" applyAlignment="1">
      <alignment vertical="center"/>
    </xf>
    <xf numFmtId="0" fontId="81" fillId="38" borderId="0" xfId="0" applyFont="1" applyFill="1" applyAlignment="1">
      <alignment vertical="center"/>
    </xf>
    <xf numFmtId="0" fontId="81" fillId="38" borderId="29" xfId="0" applyFont="1" applyFill="1" applyBorder="1" applyAlignment="1">
      <alignment vertical="center"/>
    </xf>
    <xf numFmtId="0" fontId="9" fillId="38" borderId="0" xfId="88" applyFont="1" applyFill="1" applyAlignment="1">
      <alignment horizontal="left" vertical="center" wrapText="1"/>
      <protection/>
    </xf>
    <xf numFmtId="0" fontId="0" fillId="38" borderId="0" xfId="0" applyFill="1" applyAlignment="1">
      <alignment vertical="center"/>
    </xf>
    <xf numFmtId="0" fontId="8" fillId="38" borderId="28" xfId="88" applyFont="1" applyFill="1" applyBorder="1" applyAlignment="1">
      <alignment vertical="center" wrapText="1"/>
      <protection/>
    </xf>
    <xf numFmtId="177" fontId="0" fillId="0" borderId="0" xfId="0" applyNumberFormat="1" applyAlignment="1">
      <alignment vertical="center"/>
    </xf>
    <xf numFmtId="176" fontId="0" fillId="38" borderId="0" xfId="0" applyNumberFormat="1" applyFill="1" applyAlignment="1">
      <alignment vertical="center"/>
    </xf>
    <xf numFmtId="0" fontId="8" fillId="0" borderId="37" xfId="88" applyFont="1" applyBorder="1" applyAlignment="1">
      <alignment horizontal="left" vertical="center" wrapText="1"/>
      <protection/>
    </xf>
    <xf numFmtId="169" fontId="9" fillId="0" borderId="22" xfId="59" applyFont="1" applyFill="1" applyBorder="1" applyAlignment="1" applyProtection="1">
      <alignment horizontal="center" vertical="center" wrapText="1"/>
      <protection/>
    </xf>
    <xf numFmtId="165" fontId="0" fillId="0" borderId="0" xfId="76" applyFont="1" applyAlignment="1">
      <alignment vertical="center"/>
    </xf>
    <xf numFmtId="0" fontId="9" fillId="5" borderId="13" xfId="88" applyFont="1" applyFill="1" applyBorder="1" applyAlignment="1">
      <alignment horizontal="center" vertical="center" wrapText="1"/>
      <protection/>
    </xf>
    <xf numFmtId="0" fontId="9" fillId="0" borderId="22" xfId="88" applyFont="1" applyBorder="1" applyAlignment="1">
      <alignment horizontal="center" vertical="center" wrapText="1"/>
      <protection/>
    </xf>
    <xf numFmtId="0" fontId="9" fillId="0" borderId="16" xfId="88" applyFont="1" applyBorder="1" applyAlignment="1">
      <alignment horizontal="left" vertical="center" wrapText="1"/>
      <protection/>
    </xf>
    <xf numFmtId="0" fontId="9" fillId="11" borderId="38" xfId="88" applyFont="1" applyFill="1" applyBorder="1" applyAlignment="1">
      <alignment horizontal="left" vertical="center" wrapText="1"/>
      <protection/>
    </xf>
    <xf numFmtId="9" fontId="82" fillId="11" borderId="38" xfId="99" applyFont="1" applyFill="1" applyBorder="1" applyAlignment="1" applyProtection="1">
      <alignment vertical="center" wrapText="1"/>
      <protection/>
    </xf>
    <xf numFmtId="175" fontId="9" fillId="11" borderId="38" xfId="97" applyNumberFormat="1" applyFont="1" applyFill="1" applyBorder="1" applyAlignment="1" applyProtection="1">
      <alignment vertical="center" wrapText="1"/>
      <protection/>
    </xf>
    <xf numFmtId="165" fontId="80" fillId="0" borderId="0" xfId="76" applyFont="1" applyAlignment="1">
      <alignment vertical="center"/>
    </xf>
    <xf numFmtId="9" fontId="8" fillId="0" borderId="16" xfId="98" applyFont="1" applyFill="1" applyBorder="1" applyAlignment="1" applyProtection="1">
      <alignment horizontal="center" vertical="center" wrapText="1"/>
      <protection locked="0"/>
    </xf>
    <xf numFmtId="9" fontId="9" fillId="0" borderId="39" xfId="88" applyNumberFormat="1" applyFont="1" applyBorder="1" applyAlignment="1">
      <alignment horizontal="center" vertical="center" wrapText="1"/>
      <protection/>
    </xf>
    <xf numFmtId="9" fontId="9" fillId="0" borderId="0" xfId="88" applyNumberFormat="1" applyFont="1" applyAlignment="1">
      <alignment vertical="center" wrapText="1"/>
      <protection/>
    </xf>
    <xf numFmtId="0" fontId="80" fillId="0" borderId="0" xfId="0" applyFont="1" applyAlignment="1">
      <alignment vertical="center"/>
    </xf>
    <xf numFmtId="0" fontId="9" fillId="11" borderId="13" xfId="88" applyFont="1" applyFill="1" applyBorder="1" applyAlignment="1">
      <alignment horizontal="left" vertical="center" wrapText="1"/>
      <protection/>
    </xf>
    <xf numFmtId="9" fontId="8" fillId="11" borderId="13" xfId="97" applyFont="1" applyFill="1" applyBorder="1" applyAlignment="1" applyProtection="1">
      <alignment horizontal="center" vertical="center" wrapText="1"/>
      <protection locked="0"/>
    </xf>
    <xf numFmtId="9" fontId="9" fillId="0" borderId="14" xfId="88" applyNumberFormat="1" applyFont="1" applyBorder="1" applyAlignment="1">
      <alignment horizontal="center" vertical="center" wrapText="1"/>
      <protection/>
    </xf>
    <xf numFmtId="0" fontId="9" fillId="0" borderId="13" xfId="88" applyFont="1" applyBorder="1" applyAlignment="1">
      <alignment horizontal="left" vertical="center" wrapText="1"/>
      <protection/>
    </xf>
    <xf numFmtId="9" fontId="8" fillId="0" borderId="13" xfId="98" applyFont="1" applyFill="1" applyBorder="1" applyAlignment="1" applyProtection="1">
      <alignment horizontal="center" vertical="center" wrapText="1"/>
      <protection locked="0"/>
    </xf>
    <xf numFmtId="9" fontId="8" fillId="11" borderId="14" xfId="97" applyFont="1" applyFill="1" applyBorder="1" applyAlignment="1" applyProtection="1">
      <alignment horizontal="center" vertical="center" wrapText="1"/>
      <protection locked="0"/>
    </xf>
    <xf numFmtId="9" fontId="8" fillId="11" borderId="38" xfId="97" applyFont="1" applyFill="1" applyBorder="1" applyAlignment="1" applyProtection="1">
      <alignment horizontal="center" vertical="center" wrapText="1"/>
      <protection locked="0"/>
    </xf>
    <xf numFmtId="9" fontId="8" fillId="11" borderId="40" xfId="97" applyFont="1" applyFill="1" applyBorder="1" applyAlignment="1" applyProtection="1">
      <alignment horizontal="center" vertical="center" wrapText="1"/>
      <protection locked="0"/>
    </xf>
    <xf numFmtId="9" fontId="9" fillId="0" borderId="40" xfId="88" applyNumberFormat="1" applyFont="1" applyBorder="1" applyAlignment="1">
      <alignment horizontal="center" vertical="center" wrapText="1"/>
      <protection/>
    </xf>
    <xf numFmtId="0" fontId="81" fillId="0" borderId="0" xfId="0" applyFont="1" applyAlignment="1">
      <alignment vertical="center"/>
    </xf>
    <xf numFmtId="0" fontId="81" fillId="0" borderId="13" xfId="0" applyFont="1" applyBorder="1" applyAlignment="1">
      <alignment horizontal="center" vertical="center" wrapText="1"/>
    </xf>
    <xf numFmtId="0" fontId="81" fillId="0" borderId="13" xfId="0" applyFont="1" applyBorder="1" applyAlignment="1">
      <alignment vertical="center"/>
    </xf>
    <xf numFmtId="0" fontId="83" fillId="11" borderId="13" xfId="0" applyFont="1" applyFill="1" applyBorder="1" applyAlignment="1">
      <alignment horizontal="center" vertical="center"/>
    </xf>
    <xf numFmtId="0" fontId="81" fillId="0" borderId="0" xfId="0" applyFont="1" applyAlignment="1">
      <alignment horizontal="center" vertical="center"/>
    </xf>
    <xf numFmtId="0" fontId="84" fillId="0" borderId="13" xfId="0" applyFont="1" applyBorder="1" applyAlignment="1">
      <alignment vertical="center"/>
    </xf>
    <xf numFmtId="0" fontId="83" fillId="11" borderId="13" xfId="0" applyFont="1" applyFill="1" applyBorder="1" applyAlignment="1">
      <alignment horizontal="left" vertical="center"/>
    </xf>
    <xf numFmtId="0" fontId="81" fillId="0" borderId="13" xfId="0" applyFont="1" applyBorder="1" applyAlignment="1">
      <alignment horizontal="left" vertical="center"/>
    </xf>
    <xf numFmtId="0" fontId="81" fillId="0" borderId="14" xfId="0" applyFont="1" applyBorder="1" applyAlignment="1">
      <alignment horizontal="left" vertical="center"/>
    </xf>
    <xf numFmtId="41" fontId="81" fillId="0" borderId="13" xfId="60" applyFont="1" applyFill="1" applyBorder="1" applyAlignment="1">
      <alignment vertical="center"/>
    </xf>
    <xf numFmtId="0" fontId="84" fillId="0" borderId="0" xfId="0" applyFont="1" applyAlignment="1">
      <alignment vertical="center"/>
    </xf>
    <xf numFmtId="0" fontId="85" fillId="0" borderId="0" xfId="0" applyFont="1" applyAlignment="1">
      <alignment horizontal="left" vertical="center"/>
    </xf>
    <xf numFmtId="0" fontId="85" fillId="11" borderId="13" xfId="0" applyFont="1" applyFill="1" applyBorder="1" applyAlignment="1">
      <alignment vertical="center"/>
    </xf>
    <xf numFmtId="41" fontId="81" fillId="0" borderId="14" xfId="60" applyFont="1" applyFill="1" applyBorder="1" applyAlignment="1">
      <alignment vertical="center"/>
    </xf>
    <xf numFmtId="49" fontId="81" fillId="0" borderId="14" xfId="60" applyNumberFormat="1" applyFont="1" applyFill="1" applyBorder="1" applyAlignment="1">
      <alignment vertical="center"/>
    </xf>
    <xf numFmtId="49" fontId="81" fillId="0" borderId="13" xfId="60" applyNumberFormat="1" applyFont="1" applyFill="1" applyBorder="1" applyAlignment="1">
      <alignment vertical="center"/>
    </xf>
    <xf numFmtId="0" fontId="81" fillId="0" borderId="0" xfId="0" applyFont="1" applyAlignment="1">
      <alignment horizontal="left" vertical="center"/>
    </xf>
    <xf numFmtId="0" fontId="85" fillId="17" borderId="13" xfId="0" applyFont="1" applyFill="1" applyBorder="1" applyAlignment="1">
      <alignment horizontal="center" vertical="center"/>
    </xf>
    <xf numFmtId="0" fontId="81" fillId="0" borderId="16" xfId="0" applyFont="1" applyBorder="1" applyAlignment="1">
      <alignment horizontal="left" vertical="center" wrapText="1"/>
    </xf>
    <xf numFmtId="0" fontId="81" fillId="0" borderId="13" xfId="0" applyFont="1" applyBorder="1" applyAlignment="1">
      <alignment horizontal="left" vertical="center" wrapText="1"/>
    </xf>
    <xf numFmtId="0" fontId="81" fillId="0" borderId="13" xfId="0" applyFont="1" applyBorder="1" applyAlignment="1">
      <alignment vertical="center" wrapText="1"/>
    </xf>
    <xf numFmtId="0" fontId="8" fillId="38" borderId="13" xfId="0" applyFont="1" applyFill="1" applyBorder="1" applyAlignment="1">
      <alignment horizontal="left" vertical="center" wrapText="1"/>
    </xf>
    <xf numFmtId="0" fontId="85" fillId="0" borderId="22" xfId="0" applyFont="1" applyBorder="1" applyAlignment="1">
      <alignment horizontal="left" vertical="center" wrapText="1"/>
    </xf>
    <xf numFmtId="0" fontId="81" fillId="0" borderId="22" xfId="0" applyFont="1" applyBorder="1" applyAlignment="1">
      <alignment horizontal="left" vertical="center"/>
    </xf>
    <xf numFmtId="0" fontId="9" fillId="38" borderId="14" xfId="88" applyFont="1" applyFill="1" applyBorder="1" applyAlignment="1">
      <alignment horizontal="center" vertical="center" wrapText="1"/>
      <protection/>
    </xf>
    <xf numFmtId="0" fontId="9" fillId="38" borderId="17" xfId="88" applyFont="1" applyFill="1" applyBorder="1" applyAlignment="1">
      <alignment horizontal="center" vertical="center" wrapText="1"/>
      <protection/>
    </xf>
    <xf numFmtId="0" fontId="9" fillId="0" borderId="14" xfId="88" applyFont="1" applyBorder="1" applyAlignment="1">
      <alignment horizontal="center" vertical="center" wrapText="1"/>
      <protection/>
    </xf>
    <xf numFmtId="0" fontId="9" fillId="0" borderId="41" xfId="88" applyFont="1" applyBorder="1" applyAlignment="1">
      <alignment horizontal="center" vertical="center" wrapText="1"/>
      <protection/>
    </xf>
    <xf numFmtId="9" fontId="9" fillId="0" borderId="22" xfId="97" applyFont="1" applyFill="1" applyBorder="1" applyAlignment="1" applyProtection="1">
      <alignment horizontal="center" vertical="center" wrapText="1"/>
      <protection/>
    </xf>
    <xf numFmtId="9" fontId="9" fillId="11" borderId="38" xfId="97" applyFont="1" applyFill="1" applyBorder="1" applyAlignment="1" applyProtection="1">
      <alignment horizontal="center" vertical="center" wrapText="1"/>
      <protection/>
    </xf>
    <xf numFmtId="0" fontId="9" fillId="38" borderId="42" xfId="88" applyFont="1" applyFill="1" applyBorder="1" applyAlignment="1">
      <alignment horizontal="center" vertical="center" wrapText="1"/>
      <protection/>
    </xf>
    <xf numFmtId="0" fontId="9" fillId="38" borderId="43" xfId="88" applyFont="1" applyFill="1" applyBorder="1" applyAlignment="1">
      <alignment horizontal="center" vertical="center" wrapText="1"/>
      <protection/>
    </xf>
    <xf numFmtId="0" fontId="9" fillId="38" borderId="44" xfId="88" applyFont="1" applyFill="1" applyBorder="1" applyAlignment="1">
      <alignment horizontal="center" vertical="center" wrapText="1"/>
      <protection/>
    </xf>
    <xf numFmtId="0" fontId="85" fillId="17" borderId="13" xfId="0" applyFont="1" applyFill="1" applyBorder="1" applyAlignment="1">
      <alignment horizontal="left" vertical="center"/>
    </xf>
    <xf numFmtId="0" fontId="85" fillId="0" borderId="13" xfId="0" applyFont="1" applyBorder="1" applyAlignment="1">
      <alignment horizontal="left" vertical="center"/>
    </xf>
    <xf numFmtId="0" fontId="85" fillId="0" borderId="13" xfId="0" applyFont="1" applyBorder="1" applyAlignment="1">
      <alignment horizontal="left" vertical="center" wrapText="1"/>
    </xf>
    <xf numFmtId="0" fontId="10" fillId="0" borderId="22" xfId="0" applyFont="1" applyBorder="1" applyAlignment="1">
      <alignment horizontal="left" vertical="center" wrapText="1"/>
    </xf>
    <xf numFmtId="0" fontId="14" fillId="0" borderId="13" xfId="0" applyFont="1" applyBorder="1" applyAlignment="1">
      <alignment horizontal="center" vertical="center" wrapText="1"/>
    </xf>
    <xf numFmtId="0" fontId="86" fillId="0" borderId="0" xfId="0" applyFont="1" applyAlignment="1">
      <alignment vertical="center"/>
    </xf>
    <xf numFmtId="0" fontId="86" fillId="0" borderId="13" xfId="0" applyFont="1" applyBorder="1" applyAlignment="1">
      <alignment vertical="center"/>
    </xf>
    <xf numFmtId="0" fontId="87" fillId="0" borderId="13" xfId="0" applyFont="1" applyBorder="1" applyAlignment="1">
      <alignment vertical="center" wrapText="1"/>
    </xf>
    <xf numFmtId="0" fontId="87" fillId="11" borderId="13" xfId="0" applyFont="1" applyFill="1" applyBorder="1" applyAlignment="1">
      <alignment horizontal="left" vertical="center" wrapText="1"/>
    </xf>
    <xf numFmtId="0" fontId="87" fillId="11" borderId="13" xfId="0" applyFont="1" applyFill="1" applyBorder="1" applyAlignment="1">
      <alignment vertical="center" wrapText="1"/>
    </xf>
    <xf numFmtId="0" fontId="87" fillId="11" borderId="14" xfId="0" applyFont="1" applyFill="1" applyBorder="1" applyAlignment="1">
      <alignment horizontal="center" vertical="center" wrapText="1"/>
    </xf>
    <xf numFmtId="0" fontId="86" fillId="38" borderId="0" xfId="0" applyFont="1" applyFill="1" applyAlignment="1">
      <alignment vertical="center"/>
    </xf>
    <xf numFmtId="0" fontId="86" fillId="38" borderId="0" xfId="0" applyFont="1" applyFill="1" applyAlignment="1">
      <alignment horizontal="center" vertical="center"/>
    </xf>
    <xf numFmtId="0" fontId="87" fillId="11" borderId="22" xfId="0" applyFont="1" applyFill="1" applyBorder="1" applyAlignment="1">
      <alignment horizontal="center" vertical="center" wrapText="1"/>
    </xf>
    <xf numFmtId="0" fontId="88" fillId="11" borderId="45" xfId="0" applyFont="1" applyFill="1" applyBorder="1" applyAlignment="1">
      <alignment horizontal="center" vertical="center" wrapText="1"/>
    </xf>
    <xf numFmtId="0" fontId="88" fillId="11" borderId="16" xfId="0" applyFont="1" applyFill="1" applyBorder="1" applyAlignment="1">
      <alignment horizontal="center" vertical="center" wrapText="1"/>
    </xf>
    <xf numFmtId="49" fontId="87" fillId="11" borderId="22" xfId="0" applyNumberFormat="1" applyFont="1" applyFill="1" applyBorder="1" applyAlignment="1">
      <alignment horizontal="center" vertical="center" wrapText="1"/>
    </xf>
    <xf numFmtId="0" fontId="88" fillId="11" borderId="22" xfId="0" applyFont="1" applyFill="1" applyBorder="1" applyAlignment="1">
      <alignment horizontal="center" vertical="center" wrapText="1"/>
    </xf>
    <xf numFmtId="49" fontId="88" fillId="11" borderId="22" xfId="0" applyNumberFormat="1" applyFont="1" applyFill="1" applyBorder="1" applyAlignment="1">
      <alignment horizontal="center" vertical="center" wrapText="1"/>
    </xf>
    <xf numFmtId="179" fontId="86" fillId="0" borderId="13" xfId="75" applyNumberFormat="1" applyFont="1" applyBorder="1" applyAlignment="1">
      <alignment vertical="center"/>
    </xf>
    <xf numFmtId="0" fontId="86" fillId="40" borderId="13" xfId="0" applyFont="1" applyFill="1" applyBorder="1" applyAlignment="1">
      <alignment horizontal="center" vertical="center"/>
    </xf>
    <xf numFmtId="178" fontId="87" fillId="41" borderId="13" xfId="76" applyNumberFormat="1" applyFont="1" applyFill="1" applyBorder="1" applyAlignment="1">
      <alignment horizontal="center" vertical="center"/>
    </xf>
    <xf numFmtId="178" fontId="87" fillId="0" borderId="13" xfId="76" applyNumberFormat="1" applyFont="1" applyFill="1" applyBorder="1" applyAlignment="1">
      <alignment horizontal="center" vertical="center"/>
    </xf>
    <xf numFmtId="0" fontId="87" fillId="0" borderId="13" xfId="0" applyFont="1" applyBorder="1" applyAlignment="1">
      <alignment vertical="center"/>
    </xf>
    <xf numFmtId="0" fontId="87" fillId="41" borderId="13" xfId="0" applyFont="1" applyFill="1" applyBorder="1" applyAlignment="1">
      <alignment horizontal="left" vertical="center"/>
    </xf>
    <xf numFmtId="0" fontId="87" fillId="41" borderId="13" xfId="0" applyFont="1" applyFill="1" applyBorder="1" applyAlignment="1">
      <alignment horizontal="center" vertical="center"/>
    </xf>
    <xf numFmtId="179" fontId="87" fillId="41" borderId="13" xfId="75" applyNumberFormat="1" applyFont="1" applyFill="1" applyBorder="1" applyAlignment="1">
      <alignment horizontal="center" vertical="center"/>
    </xf>
    <xf numFmtId="0" fontId="87" fillId="40" borderId="13" xfId="0" applyFont="1" applyFill="1" applyBorder="1" applyAlignment="1">
      <alignment horizontal="center" vertical="center"/>
    </xf>
    <xf numFmtId="178" fontId="87" fillId="41" borderId="13" xfId="0" applyNumberFormat="1" applyFont="1" applyFill="1" applyBorder="1" applyAlignment="1">
      <alignment horizontal="center" vertical="center"/>
    </xf>
    <xf numFmtId="0" fontId="83" fillId="0" borderId="13" xfId="0" applyFont="1" applyBorder="1" applyAlignment="1">
      <alignment vertical="center" wrapText="1"/>
    </xf>
    <xf numFmtId="0" fontId="89" fillId="0" borderId="46" xfId="0" applyFont="1" applyBorder="1" applyAlignment="1">
      <alignment/>
    </xf>
    <xf numFmtId="0" fontId="86" fillId="0" borderId="14" xfId="0" applyFont="1" applyBorder="1" applyAlignment="1">
      <alignment vertical="center"/>
    </xf>
    <xf numFmtId="179" fontId="86" fillId="0" borderId="17" xfId="75" applyNumberFormat="1" applyFont="1" applyBorder="1" applyAlignment="1">
      <alignment vertical="center"/>
    </xf>
    <xf numFmtId="0" fontId="86" fillId="0" borderId="22" xfId="0" applyFont="1" applyBorder="1" applyAlignment="1">
      <alignment vertical="center"/>
    </xf>
    <xf numFmtId="0" fontId="87" fillId="41" borderId="16" xfId="0" applyFont="1" applyFill="1" applyBorder="1" applyAlignment="1">
      <alignment horizontal="center" vertical="center"/>
    </xf>
    <xf numFmtId="0" fontId="86" fillId="0" borderId="46" xfId="0" applyFont="1" applyBorder="1" applyAlignment="1">
      <alignment/>
    </xf>
    <xf numFmtId="0" fontId="89" fillId="0" borderId="13" xfId="0" applyFont="1" applyBorder="1" applyAlignment="1">
      <alignment/>
    </xf>
    <xf numFmtId="0" fontId="89" fillId="0" borderId="16" xfId="0" applyFont="1" applyBorder="1" applyAlignment="1">
      <alignment/>
    </xf>
    <xf numFmtId="0" fontId="89" fillId="0" borderId="0" xfId="0" applyFont="1" applyAlignment="1">
      <alignment vertical="center"/>
    </xf>
    <xf numFmtId="0" fontId="83" fillId="38" borderId="23" xfId="88" applyFont="1" applyFill="1" applyBorder="1" applyAlignment="1">
      <alignment vertical="center" wrapText="1"/>
      <protection/>
    </xf>
    <xf numFmtId="0" fontId="83" fillId="38" borderId="47" xfId="88" applyFont="1" applyFill="1" applyBorder="1" applyAlignment="1">
      <alignment vertical="center" wrapText="1"/>
      <protection/>
    </xf>
    <xf numFmtId="0" fontId="83" fillId="38" borderId="48" xfId="88" applyFont="1" applyFill="1" applyBorder="1" applyAlignment="1">
      <alignment vertical="center" wrapText="1"/>
      <protection/>
    </xf>
    <xf numFmtId="0" fontId="83" fillId="38" borderId="0" xfId="88" applyFont="1" applyFill="1" applyAlignment="1">
      <alignment vertical="center" wrapText="1"/>
      <protection/>
    </xf>
    <xf numFmtId="0" fontId="83" fillId="38" borderId="26" xfId="88" applyFont="1" applyFill="1" applyBorder="1" applyAlignment="1">
      <alignment vertical="center" wrapText="1"/>
      <protection/>
    </xf>
    <xf numFmtId="0" fontId="84" fillId="38" borderId="26" xfId="88" applyFont="1" applyFill="1" applyBorder="1" applyAlignment="1">
      <alignment vertical="center" wrapText="1"/>
      <protection/>
    </xf>
    <xf numFmtId="0" fontId="84" fillId="38" borderId="27" xfId="88" applyFont="1" applyFill="1" applyBorder="1" applyAlignment="1">
      <alignment vertical="center" wrapText="1"/>
      <protection/>
    </xf>
    <xf numFmtId="0" fontId="83" fillId="38" borderId="28" xfId="88" applyFont="1" applyFill="1" applyBorder="1" applyAlignment="1">
      <alignment vertical="center" wrapText="1"/>
      <protection/>
    </xf>
    <xf numFmtId="0" fontId="84" fillId="38" borderId="0" xfId="88" applyFont="1" applyFill="1" applyAlignment="1">
      <alignment vertical="center" wrapText="1"/>
      <protection/>
    </xf>
    <xf numFmtId="0" fontId="84" fillId="38" borderId="29" xfId="88" applyFont="1" applyFill="1" applyBorder="1" applyAlignment="1">
      <alignment vertical="center" wrapText="1"/>
      <protection/>
    </xf>
    <xf numFmtId="0" fontId="83" fillId="0" borderId="28" xfId="88" applyFont="1" applyBorder="1" applyAlignment="1">
      <alignment vertical="center" wrapText="1"/>
      <protection/>
    </xf>
    <xf numFmtId="0" fontId="83" fillId="0" borderId="0" xfId="88" applyFont="1" applyAlignment="1">
      <alignment vertical="center" wrapText="1"/>
      <protection/>
    </xf>
    <xf numFmtId="0" fontId="83" fillId="0" borderId="0" xfId="88" applyFont="1" applyAlignment="1">
      <alignment horizontal="center" vertical="center" wrapText="1"/>
      <protection/>
    </xf>
    <xf numFmtId="0" fontId="90" fillId="0" borderId="0" xfId="0" applyFont="1" applyAlignment="1">
      <alignment horizontal="center" vertical="center"/>
    </xf>
    <xf numFmtId="0" fontId="90" fillId="0" borderId="0" xfId="0" applyFont="1" applyAlignment="1">
      <alignment horizontal="center" vertical="center" wrapText="1"/>
    </xf>
    <xf numFmtId="0" fontId="89" fillId="0" borderId="0" xfId="0" applyFont="1" applyAlignment="1">
      <alignment horizontal="center" vertical="center"/>
    </xf>
    <xf numFmtId="0" fontId="84" fillId="0" borderId="0" xfId="88" applyFont="1" applyAlignment="1">
      <alignment vertical="center" wrapText="1"/>
      <protection/>
    </xf>
    <xf numFmtId="0" fontId="84" fillId="0" borderId="29" xfId="88" applyFont="1" applyBorder="1" applyAlignment="1">
      <alignment vertical="center" wrapText="1"/>
      <protection/>
    </xf>
    <xf numFmtId="0" fontId="83" fillId="38" borderId="28" xfId="88" applyFont="1" applyFill="1" applyBorder="1" applyAlignment="1">
      <alignment horizontal="center" vertical="center" wrapText="1"/>
      <protection/>
    </xf>
    <xf numFmtId="0" fontId="83" fillId="38" borderId="33" xfId="88" applyFont="1" applyFill="1" applyBorder="1" applyAlignment="1">
      <alignment horizontal="center" vertical="center" wrapText="1"/>
      <protection/>
    </xf>
    <xf numFmtId="0" fontId="91" fillId="38" borderId="0" xfId="88" applyFont="1" applyFill="1" applyAlignment="1">
      <alignment horizontal="center" vertical="center" wrapText="1"/>
      <protection/>
    </xf>
    <xf numFmtId="0" fontId="83" fillId="38" borderId="0" xfId="88" applyFont="1" applyFill="1" applyAlignment="1">
      <alignment horizontal="center" vertical="center" wrapText="1"/>
      <protection/>
    </xf>
    <xf numFmtId="0" fontId="91" fillId="0" borderId="0" xfId="88" applyFont="1" applyAlignment="1">
      <alignment horizontal="center" vertical="center" wrapText="1"/>
      <protection/>
    </xf>
    <xf numFmtId="0" fontId="83" fillId="0" borderId="29" xfId="88" applyFont="1" applyBorder="1" applyAlignment="1">
      <alignment horizontal="center" vertical="center" wrapText="1"/>
      <protection/>
    </xf>
    <xf numFmtId="0" fontId="84" fillId="38" borderId="34" xfId="88" applyFont="1" applyFill="1" applyBorder="1" applyAlignment="1">
      <alignment vertical="center" wrapText="1"/>
      <protection/>
    </xf>
    <xf numFmtId="0" fontId="84" fillId="38" borderId="35" xfId="88" applyFont="1" applyFill="1" applyBorder="1" applyAlignment="1">
      <alignment vertical="center" wrapText="1"/>
      <protection/>
    </xf>
    <xf numFmtId="0" fontId="92" fillId="39" borderId="0" xfId="88" applyFont="1" applyFill="1" applyAlignment="1">
      <alignment vertical="center" wrapText="1"/>
      <protection/>
    </xf>
    <xf numFmtId="0" fontId="84" fillId="38" borderId="28" xfId="0" applyFont="1" applyFill="1" applyBorder="1" applyAlignment="1">
      <alignment vertical="center"/>
    </xf>
    <xf numFmtId="0" fontId="84" fillId="38" borderId="0" xfId="0" applyFont="1" applyFill="1" applyAlignment="1">
      <alignment vertical="center"/>
    </xf>
    <xf numFmtId="0" fontId="84" fillId="38" borderId="29" xfId="0" applyFont="1" applyFill="1" applyBorder="1" applyAlignment="1">
      <alignment vertical="center"/>
    </xf>
    <xf numFmtId="177" fontId="89" fillId="0" borderId="0" xfId="0" applyNumberFormat="1" applyFont="1" applyAlignment="1">
      <alignment vertical="center"/>
    </xf>
    <xf numFmtId="0" fontId="84" fillId="38" borderId="28" xfId="88" applyFont="1" applyFill="1" applyBorder="1" applyAlignment="1">
      <alignment vertical="center" wrapText="1"/>
      <protection/>
    </xf>
    <xf numFmtId="0" fontId="83" fillId="5" borderId="49" xfId="88" applyFont="1" applyFill="1" applyBorder="1" applyAlignment="1">
      <alignment horizontal="center" vertical="center" wrapText="1"/>
      <protection/>
    </xf>
    <xf numFmtId="0" fontId="83" fillId="5" borderId="50" xfId="88" applyFont="1" applyFill="1" applyBorder="1" applyAlignment="1">
      <alignment horizontal="center" vertical="center" wrapText="1"/>
      <protection/>
    </xf>
    <xf numFmtId="0" fontId="83" fillId="5" borderId="51" xfId="88" applyFont="1" applyFill="1" applyBorder="1" applyAlignment="1">
      <alignment horizontal="center" vertical="center" wrapText="1"/>
      <protection/>
    </xf>
    <xf numFmtId="177" fontId="89" fillId="0" borderId="0" xfId="75" applyNumberFormat="1" applyFont="1" applyBorder="1" applyAlignment="1">
      <alignment vertical="center"/>
    </xf>
    <xf numFmtId="174" fontId="89" fillId="0" borderId="52" xfId="58" applyNumberFormat="1" applyFont="1" applyBorder="1" applyAlignment="1">
      <alignment vertical="center"/>
    </xf>
    <xf numFmtId="174" fontId="89" fillId="0" borderId="16" xfId="58" applyNumberFormat="1" applyFont="1" applyBorder="1" applyAlignment="1">
      <alignment vertical="center"/>
    </xf>
    <xf numFmtId="174" fontId="89" fillId="0" borderId="39" xfId="58" applyNumberFormat="1" applyFont="1" applyBorder="1" applyAlignment="1">
      <alignment vertical="center"/>
    </xf>
    <xf numFmtId="9" fontId="89" fillId="0" borderId="53" xfId="97" applyFont="1" applyBorder="1" applyAlignment="1">
      <alignment vertical="center"/>
    </xf>
    <xf numFmtId="3" fontId="89" fillId="0" borderId="0" xfId="0" applyNumberFormat="1" applyFont="1" applyAlignment="1">
      <alignment vertical="center"/>
    </xf>
    <xf numFmtId="174" fontId="89" fillId="0" borderId="0" xfId="58" applyNumberFormat="1" applyFont="1" applyBorder="1" applyAlignment="1">
      <alignment vertical="center"/>
    </xf>
    <xf numFmtId="174" fontId="89" fillId="0" borderId="20" xfId="58" applyNumberFormat="1" applyFont="1" applyBorder="1" applyAlignment="1">
      <alignment vertical="center"/>
    </xf>
    <xf numFmtId="174" fontId="89" fillId="0" borderId="13" xfId="58" applyNumberFormat="1" applyFont="1" applyBorder="1" applyAlignment="1">
      <alignment vertical="center"/>
    </xf>
    <xf numFmtId="9" fontId="89" fillId="0" borderId="14" xfId="97" applyFont="1" applyBorder="1" applyAlignment="1">
      <alignment vertical="center"/>
    </xf>
    <xf numFmtId="9" fontId="89" fillId="0" borderId="21" xfId="97" applyFont="1" applyBorder="1" applyAlignment="1">
      <alignment vertical="center"/>
    </xf>
    <xf numFmtId="174" fontId="89" fillId="0" borderId="14" xfId="58" applyNumberFormat="1" applyFont="1" applyBorder="1" applyAlignment="1">
      <alignment vertical="center"/>
    </xf>
    <xf numFmtId="174" fontId="89" fillId="0" borderId="54" xfId="58" applyNumberFormat="1" applyFont="1" applyBorder="1" applyAlignment="1">
      <alignment vertical="center"/>
    </xf>
    <xf numFmtId="174" fontId="89" fillId="0" borderId="38" xfId="58" applyNumberFormat="1" applyFont="1" applyBorder="1" applyAlignment="1">
      <alignment vertical="center"/>
    </xf>
    <xf numFmtId="9" fontId="89" fillId="0" borderId="40" xfId="97" applyFont="1" applyBorder="1" applyAlignment="1">
      <alignment vertical="center"/>
    </xf>
    <xf numFmtId="9" fontId="89" fillId="0" borderId="55" xfId="97" applyFont="1" applyBorder="1" applyAlignment="1">
      <alignment vertical="center"/>
    </xf>
    <xf numFmtId="0" fontId="83" fillId="38" borderId="0" xfId="88" applyFont="1" applyFill="1" applyAlignment="1">
      <alignment horizontal="left" vertical="center" wrapText="1"/>
      <protection/>
    </xf>
    <xf numFmtId="0" fontId="83" fillId="5" borderId="13" xfId="88" applyFont="1" applyFill="1" applyBorder="1" applyAlignment="1">
      <alignment horizontal="center" vertical="center" wrapText="1"/>
      <protection/>
    </xf>
    <xf numFmtId="0" fontId="84" fillId="0" borderId="37" xfId="88" applyFont="1" applyBorder="1" applyAlignment="1">
      <alignment horizontal="left" vertical="center" wrapText="1"/>
      <protection/>
    </xf>
    <xf numFmtId="0" fontId="83" fillId="0" borderId="22" xfId="88" applyFont="1" applyBorder="1" applyAlignment="1">
      <alignment horizontal="center" vertical="center" wrapText="1"/>
      <protection/>
    </xf>
    <xf numFmtId="169" fontId="83" fillId="0" borderId="22" xfId="59" applyFont="1" applyFill="1" applyBorder="1" applyAlignment="1" applyProtection="1">
      <alignment horizontal="center" vertical="center" wrapText="1"/>
      <protection/>
    </xf>
    <xf numFmtId="165" fontId="89" fillId="0" borderId="0" xfId="76" applyFont="1" applyAlignment="1">
      <alignment vertical="center"/>
    </xf>
    <xf numFmtId="0" fontId="83" fillId="0" borderId="16" xfId="88" applyFont="1" applyBorder="1" applyAlignment="1">
      <alignment horizontal="left" vertical="center" wrapText="1"/>
      <protection/>
    </xf>
    <xf numFmtId="0" fontId="83" fillId="11" borderId="38" xfId="88" applyFont="1" applyFill="1" applyBorder="1" applyAlignment="1">
      <alignment horizontal="left" vertical="center" wrapText="1"/>
      <protection/>
    </xf>
    <xf numFmtId="0" fontId="84" fillId="11" borderId="38" xfId="99" applyNumberFormat="1" applyFont="1" applyFill="1" applyBorder="1" applyAlignment="1" applyProtection="1">
      <alignment vertical="center" wrapText="1"/>
      <protection/>
    </xf>
    <xf numFmtId="0" fontId="84" fillId="11" borderId="38" xfId="99" applyNumberFormat="1" applyFont="1" applyFill="1" applyBorder="1" applyAlignment="1" applyProtection="1">
      <alignment horizontal="center" vertical="center" wrapText="1"/>
      <protection/>
    </xf>
    <xf numFmtId="0" fontId="83" fillId="11" borderId="38" xfId="97" applyNumberFormat="1" applyFont="1" applyFill="1" applyBorder="1" applyAlignment="1" applyProtection="1">
      <alignment horizontal="center" vertical="center" wrapText="1"/>
      <protection/>
    </xf>
    <xf numFmtId="175" fontId="83" fillId="11" borderId="38" xfId="97" applyNumberFormat="1" applyFont="1" applyFill="1" applyBorder="1" applyAlignment="1" applyProtection="1">
      <alignment vertical="center" wrapText="1"/>
      <protection/>
    </xf>
    <xf numFmtId="1" fontId="83" fillId="38" borderId="38" xfId="97" applyNumberFormat="1" applyFont="1" applyFill="1" applyBorder="1" applyAlignment="1" applyProtection="1">
      <alignment horizontal="center" vertical="center" wrapText="1"/>
      <protection/>
    </xf>
    <xf numFmtId="9" fontId="90" fillId="0" borderId="0" xfId="97" applyFont="1" applyBorder="1" applyAlignment="1">
      <alignment horizontal="center" vertical="center"/>
    </xf>
    <xf numFmtId="165" fontId="90" fillId="0" borderId="0" xfId="76" applyFont="1" applyAlignment="1">
      <alignment vertical="center"/>
    </xf>
    <xf numFmtId="9" fontId="84" fillId="0" borderId="16" xfId="98" applyFont="1" applyFill="1" applyBorder="1" applyAlignment="1" applyProtection="1">
      <alignment horizontal="center" vertical="center" wrapText="1"/>
      <protection locked="0"/>
    </xf>
    <xf numFmtId="9" fontId="83" fillId="0" borderId="39" xfId="88" applyNumberFormat="1" applyFont="1" applyBorder="1" applyAlignment="1">
      <alignment horizontal="center" vertical="center" wrapText="1"/>
      <protection/>
    </xf>
    <xf numFmtId="9" fontId="83" fillId="0" borderId="0" xfId="88" applyNumberFormat="1" applyFont="1" applyAlignment="1">
      <alignment vertical="center" wrapText="1"/>
      <protection/>
    </xf>
    <xf numFmtId="0" fontId="90" fillId="0" borderId="0" xfId="0" applyFont="1" applyAlignment="1">
      <alignment vertical="center"/>
    </xf>
    <xf numFmtId="0" fontId="83" fillId="11" borderId="13" xfId="88" applyFont="1" applyFill="1" applyBorder="1" applyAlignment="1">
      <alignment horizontal="left" vertical="center" wrapText="1"/>
      <protection/>
    </xf>
    <xf numFmtId="9" fontId="84" fillId="11" borderId="13" xfId="97" applyFont="1" applyFill="1" applyBorder="1" applyAlignment="1" applyProtection="1">
      <alignment horizontal="center" vertical="center" wrapText="1"/>
      <protection locked="0"/>
    </xf>
    <xf numFmtId="9" fontId="83" fillId="0" borderId="14" xfId="88" applyNumberFormat="1" applyFont="1" applyBorder="1" applyAlignment="1">
      <alignment horizontal="center" vertical="center" wrapText="1"/>
      <protection/>
    </xf>
    <xf numFmtId="0" fontId="93" fillId="0" borderId="0" xfId="0" applyFont="1" applyAlignment="1">
      <alignment vertical="center"/>
    </xf>
    <xf numFmtId="1" fontId="83" fillId="0" borderId="22" xfId="58" applyNumberFormat="1" applyFont="1" applyFill="1" applyBorder="1" applyAlignment="1" applyProtection="1">
      <alignment horizontal="center" vertical="center" wrapText="1"/>
      <protection/>
    </xf>
    <xf numFmtId="9" fontId="84" fillId="11" borderId="38" xfId="99" applyFont="1" applyFill="1" applyBorder="1" applyAlignment="1" applyProtection="1">
      <alignment vertical="center" wrapText="1"/>
      <protection/>
    </xf>
    <xf numFmtId="0" fontId="83" fillId="0" borderId="13" xfId="88" applyFont="1" applyBorder="1" applyAlignment="1">
      <alignment horizontal="left" vertical="center" wrapText="1"/>
      <protection/>
    </xf>
    <xf numFmtId="9" fontId="84" fillId="0" borderId="13" xfId="98" applyFont="1" applyFill="1" applyBorder="1" applyAlignment="1" applyProtection="1">
      <alignment horizontal="center" vertical="center" wrapText="1"/>
      <protection locked="0"/>
    </xf>
    <xf numFmtId="0" fontId="84" fillId="11" borderId="13" xfId="97" applyNumberFormat="1" applyFont="1" applyFill="1" applyBorder="1" applyAlignment="1" applyProtection="1">
      <alignment horizontal="center" vertical="center" wrapText="1"/>
      <protection locked="0"/>
    </xf>
    <xf numFmtId="0" fontId="84" fillId="11" borderId="14" xfId="97" applyNumberFormat="1" applyFont="1" applyFill="1" applyBorder="1" applyAlignment="1" applyProtection="1">
      <alignment horizontal="center" vertical="center" wrapText="1"/>
      <protection locked="0"/>
    </xf>
    <xf numFmtId="3" fontId="83" fillId="0" borderId="22" xfId="58" applyNumberFormat="1" applyFont="1" applyFill="1" applyBorder="1" applyAlignment="1" applyProtection="1">
      <alignment horizontal="center" vertical="center" wrapText="1"/>
      <protection/>
    </xf>
    <xf numFmtId="0" fontId="83" fillId="11" borderId="38" xfId="97" applyNumberFormat="1" applyFont="1" applyFill="1" applyBorder="1" applyAlignment="1" applyProtection="1">
      <alignment vertical="center" wrapText="1"/>
      <protection/>
    </xf>
    <xf numFmtId="1" fontId="83" fillId="11" borderId="38" xfId="97" applyNumberFormat="1" applyFont="1" applyFill="1" applyBorder="1" applyAlignment="1" applyProtection="1">
      <alignment horizontal="center" vertical="center" wrapText="1"/>
      <protection/>
    </xf>
    <xf numFmtId="9" fontId="84" fillId="11" borderId="14" xfId="97" applyFont="1" applyFill="1" applyBorder="1" applyAlignment="1" applyProtection="1">
      <alignment horizontal="center" vertical="center" wrapText="1"/>
      <protection locked="0"/>
    </xf>
    <xf numFmtId="2" fontId="89" fillId="0" borderId="0" xfId="0" applyNumberFormat="1" applyFont="1" applyAlignment="1">
      <alignment vertical="center"/>
    </xf>
    <xf numFmtId="0" fontId="83" fillId="11" borderId="43" xfId="0" applyFont="1" applyFill="1" applyBorder="1" applyAlignment="1">
      <alignment horizontal="center" vertical="center"/>
    </xf>
    <xf numFmtId="0" fontId="83" fillId="11" borderId="22" xfId="0" applyFont="1" applyFill="1" applyBorder="1" applyAlignment="1">
      <alignment horizontal="center" vertical="center" wrapText="1"/>
    </xf>
    <xf numFmtId="0" fontId="84" fillId="0" borderId="13" xfId="0" applyFont="1" applyBorder="1" applyAlignment="1">
      <alignment horizontal="center" vertical="center"/>
    </xf>
    <xf numFmtId="0" fontId="83" fillId="11" borderId="43" xfId="0" applyFont="1" applyFill="1" applyBorder="1" applyAlignment="1">
      <alignment vertical="center"/>
    </xf>
    <xf numFmtId="0" fontId="83" fillId="11" borderId="44" xfId="0" applyFont="1" applyFill="1" applyBorder="1" applyAlignment="1">
      <alignment vertical="center"/>
    </xf>
    <xf numFmtId="0" fontId="83" fillId="11" borderId="0" xfId="0" applyFont="1" applyFill="1" applyAlignment="1">
      <alignment horizontal="center" vertical="center"/>
    </xf>
    <xf numFmtId="0" fontId="83" fillId="11" borderId="0" xfId="0" applyFont="1" applyFill="1" applyAlignment="1">
      <alignment vertical="center"/>
    </xf>
    <xf numFmtId="0" fontId="83" fillId="11" borderId="56" xfId="0" applyFont="1" applyFill="1" applyBorder="1" applyAlignment="1">
      <alignment vertical="center"/>
    </xf>
    <xf numFmtId="0" fontId="83" fillId="11" borderId="15" xfId="0" applyFont="1" applyFill="1" applyBorder="1" applyAlignment="1">
      <alignment horizontal="center" vertical="center"/>
    </xf>
    <xf numFmtId="0" fontId="83" fillId="11" borderId="15" xfId="0" applyFont="1" applyFill="1" applyBorder="1" applyAlignment="1">
      <alignment vertical="center"/>
    </xf>
    <xf numFmtId="0" fontId="83" fillId="11" borderId="57" xfId="0" applyFont="1" applyFill="1" applyBorder="1" applyAlignment="1">
      <alignment vertical="center"/>
    </xf>
    <xf numFmtId="0" fontId="83" fillId="11" borderId="13" xfId="0" applyFont="1" applyFill="1" applyBorder="1" applyAlignment="1">
      <alignment horizontal="center" vertical="center" wrapText="1"/>
    </xf>
    <xf numFmtId="0" fontId="83" fillId="11" borderId="22" xfId="0" applyFont="1" applyFill="1" applyBorder="1" applyAlignment="1">
      <alignment vertical="center" wrapText="1"/>
    </xf>
    <xf numFmtId="0" fontId="83" fillId="11" borderId="13" xfId="0" applyFont="1" applyFill="1" applyBorder="1" applyAlignment="1">
      <alignment vertical="center" wrapText="1"/>
    </xf>
    <xf numFmtId="9" fontId="83" fillId="11" borderId="13" xfId="97" applyFont="1" applyFill="1" applyBorder="1" applyAlignment="1">
      <alignment horizontal="right" vertical="center" wrapText="1"/>
    </xf>
    <xf numFmtId="0" fontId="84" fillId="0" borderId="13" xfId="0" applyFont="1" applyBorder="1" applyAlignment="1">
      <alignment horizontal="left" vertical="top" wrapText="1"/>
    </xf>
    <xf numFmtId="0" fontId="84" fillId="0" borderId="13" xfId="0" applyFont="1" applyBorder="1" applyAlignment="1">
      <alignment horizontal="center" vertical="center" wrapText="1"/>
    </xf>
    <xf numFmtId="169" fontId="84" fillId="0" borderId="13" xfId="59" applyFont="1" applyBorder="1" applyAlignment="1">
      <alignment horizontal="center" vertical="center" wrapText="1"/>
    </xf>
    <xf numFmtId="9" fontId="84" fillId="0" borderId="13" xfId="97" applyFont="1" applyBorder="1" applyAlignment="1">
      <alignment horizontal="center" vertical="center" wrapText="1"/>
    </xf>
    <xf numFmtId="9" fontId="84" fillId="0" borderId="13" xfId="97" applyFont="1" applyBorder="1" applyAlignment="1">
      <alignment vertical="center" wrapText="1"/>
    </xf>
    <xf numFmtId="9" fontId="84" fillId="0" borderId="13" xfId="97" applyFont="1" applyBorder="1" applyAlignment="1">
      <alignment horizontal="right" vertical="center" wrapText="1"/>
    </xf>
    <xf numFmtId="0" fontId="94" fillId="0" borderId="13" xfId="97" applyNumberFormat="1" applyFont="1" applyBorder="1" applyAlignment="1">
      <alignment horizontal="justify" vertical="top" wrapText="1"/>
    </xf>
    <xf numFmtId="0" fontId="84" fillId="0" borderId="13" xfId="97" applyNumberFormat="1" applyFont="1" applyBorder="1" applyAlignment="1">
      <alignment horizontal="justify" vertical="top" wrapText="1"/>
    </xf>
    <xf numFmtId="0" fontId="84" fillId="0" borderId="13" xfId="0" applyFont="1" applyBorder="1" applyAlignment="1">
      <alignment horizontal="justify" vertical="top" wrapText="1"/>
    </xf>
    <xf numFmtId="0" fontId="84" fillId="0" borderId="0" xfId="0" applyFont="1" applyAlignment="1">
      <alignment horizontal="left" vertical="top" wrapText="1"/>
    </xf>
    <xf numFmtId="9" fontId="84" fillId="0" borderId="13" xfId="0" applyNumberFormat="1" applyFont="1" applyBorder="1" applyAlignment="1">
      <alignment horizontal="center" vertical="center" wrapText="1"/>
    </xf>
    <xf numFmtId="0" fontId="84" fillId="0" borderId="13" xfId="0" applyFont="1" applyBorder="1" applyAlignment="1">
      <alignment vertical="center" wrapText="1"/>
    </xf>
    <xf numFmtId="9" fontId="84" fillId="0" borderId="13" xfId="97" applyFont="1" applyBorder="1" applyAlignment="1">
      <alignment horizontal="right" vertical="top" wrapText="1"/>
    </xf>
    <xf numFmtId="9" fontId="94" fillId="0" borderId="13" xfId="97" applyFont="1" applyBorder="1" applyAlignment="1">
      <alignment horizontal="left" vertical="top" wrapText="1"/>
    </xf>
    <xf numFmtId="0" fontId="84" fillId="38" borderId="13" xfId="0" applyFont="1" applyFill="1" applyBorder="1" applyAlignment="1">
      <alignment horizontal="center" vertical="center"/>
    </xf>
    <xf numFmtId="0" fontId="84" fillId="38" borderId="13" xfId="0" applyFont="1" applyFill="1" applyBorder="1" applyAlignment="1">
      <alignment horizontal="center" vertical="center" wrapText="1"/>
    </xf>
    <xf numFmtId="169" fontId="84" fillId="38" borderId="13" xfId="59" applyFont="1" applyFill="1" applyBorder="1" applyAlignment="1">
      <alignment horizontal="center" vertical="center" wrapText="1"/>
    </xf>
    <xf numFmtId="0" fontId="84" fillId="0" borderId="22" xfId="88" applyFont="1" applyBorder="1" applyAlignment="1">
      <alignment horizontal="center" vertical="center" wrapText="1"/>
      <protection/>
    </xf>
    <xf numFmtId="0" fontId="94" fillId="0" borderId="13" xfId="97" applyNumberFormat="1" applyFont="1" applyBorder="1" applyAlignment="1">
      <alignment horizontal="left" vertical="top" wrapText="1"/>
    </xf>
    <xf numFmtId="0" fontId="94" fillId="38" borderId="13" xfId="97" applyNumberFormat="1" applyFont="1" applyFill="1" applyBorder="1" applyAlignment="1">
      <alignment horizontal="justify" vertical="top" wrapText="1"/>
    </xf>
    <xf numFmtId="0" fontId="84" fillId="38" borderId="13" xfId="0" applyFont="1" applyFill="1" applyBorder="1" applyAlignment="1">
      <alignment vertical="center"/>
    </xf>
    <xf numFmtId="0" fontId="94" fillId="0" borderId="13" xfId="97" applyNumberFormat="1" applyFont="1" applyBorder="1" applyAlignment="1">
      <alignment horizontal="justify" vertical="top" wrapText="1"/>
    </xf>
    <xf numFmtId="169" fontId="84" fillId="0" borderId="13" xfId="59" applyFont="1" applyFill="1" applyBorder="1" applyAlignment="1">
      <alignment horizontal="center" vertical="center" wrapText="1"/>
    </xf>
    <xf numFmtId="9" fontId="94" fillId="0" borderId="13" xfId="97" applyFont="1" applyBorder="1" applyAlignment="1">
      <alignment horizontal="left" vertical="top" wrapText="1"/>
    </xf>
    <xf numFmtId="169" fontId="84" fillId="0" borderId="13" xfId="59" applyFont="1" applyFill="1" applyBorder="1" applyAlignment="1">
      <alignment vertical="center" wrapText="1"/>
    </xf>
    <xf numFmtId="0" fontId="86" fillId="0" borderId="13" xfId="0" applyFont="1" applyBorder="1" applyAlignment="1">
      <alignment horizontal="left" vertical="top" wrapText="1"/>
    </xf>
    <xf numFmtId="9" fontId="84" fillId="0" borderId="13" xfId="97" applyFont="1" applyBorder="1" applyAlignment="1">
      <alignment horizontal="right" vertical="center"/>
    </xf>
    <xf numFmtId="0" fontId="94" fillId="0" borderId="13" xfId="0" applyFont="1" applyBorder="1" applyAlignment="1">
      <alignment vertical="top" wrapText="1"/>
    </xf>
    <xf numFmtId="0" fontId="84" fillId="38" borderId="13" xfId="0" applyFont="1" applyFill="1" applyBorder="1" applyAlignment="1">
      <alignment horizontal="center" vertical="top"/>
    </xf>
    <xf numFmtId="0" fontId="84" fillId="38" borderId="13" xfId="0" applyFont="1" applyFill="1" applyBorder="1" applyAlignment="1">
      <alignment horizontal="center" vertical="top" wrapText="1"/>
    </xf>
    <xf numFmtId="0" fontId="84" fillId="38" borderId="13" xfId="0" applyFont="1" applyFill="1" applyBorder="1" applyAlignment="1">
      <alignment vertical="top"/>
    </xf>
    <xf numFmtId="0" fontId="84" fillId="38" borderId="13" xfId="0" applyFont="1" applyFill="1" applyBorder="1" applyAlignment="1">
      <alignment vertical="top" wrapText="1"/>
    </xf>
    <xf numFmtId="0" fontId="84" fillId="38" borderId="0" xfId="0" applyFont="1" applyFill="1" applyAlignment="1">
      <alignment horizontal="center" vertical="top"/>
    </xf>
    <xf numFmtId="169" fontId="84" fillId="38" borderId="13" xfId="59" applyFont="1" applyFill="1" applyBorder="1" applyAlignment="1">
      <alignment horizontal="center" vertical="top" wrapText="1"/>
    </xf>
    <xf numFmtId="9" fontId="84" fillId="38" borderId="13" xfId="97" applyFont="1" applyFill="1" applyBorder="1" applyAlignment="1">
      <alignment horizontal="right" vertical="top"/>
    </xf>
    <xf numFmtId="9" fontId="94" fillId="38" borderId="13" xfId="97" applyFont="1" applyFill="1" applyBorder="1" applyAlignment="1">
      <alignment horizontal="left" vertical="top" wrapText="1"/>
    </xf>
    <xf numFmtId="0" fontId="94" fillId="38" borderId="13" xfId="97" applyNumberFormat="1" applyFont="1" applyFill="1" applyBorder="1" applyAlignment="1">
      <alignment horizontal="left" vertical="top" wrapText="1"/>
    </xf>
    <xf numFmtId="0" fontId="84" fillId="38" borderId="13" xfId="97" applyNumberFormat="1" applyFont="1" applyFill="1" applyBorder="1" applyAlignment="1">
      <alignment horizontal="justify" vertical="top" wrapText="1"/>
    </xf>
    <xf numFmtId="0" fontId="84" fillId="38" borderId="13" xfId="0" applyFont="1" applyFill="1" applyBorder="1" applyAlignment="1">
      <alignment horizontal="justify" vertical="top" wrapText="1"/>
    </xf>
    <xf numFmtId="0" fontId="84" fillId="38" borderId="0" xfId="0" applyFont="1" applyFill="1" applyAlignment="1">
      <alignment vertical="top"/>
    </xf>
    <xf numFmtId="0" fontId="89" fillId="0" borderId="0" xfId="0" applyFont="1" applyAlignment="1">
      <alignment/>
    </xf>
    <xf numFmtId="0" fontId="84" fillId="0" borderId="0" xfId="0" applyFont="1" applyAlignment="1">
      <alignment horizontal="center" vertical="center"/>
    </xf>
    <xf numFmtId="9" fontId="84" fillId="0" borderId="0" xfId="97" applyFont="1" applyAlignment="1">
      <alignment horizontal="right" vertical="center"/>
    </xf>
    <xf numFmtId="0" fontId="94" fillId="0" borderId="0" xfId="0" applyFont="1" applyAlignment="1">
      <alignment horizontal="left" vertical="top"/>
    </xf>
    <xf numFmtId="0" fontId="94" fillId="0" borderId="0" xfId="0" applyFont="1" applyAlignment="1">
      <alignment vertical="top" wrapText="1"/>
    </xf>
    <xf numFmtId="170" fontId="83" fillId="0" borderId="22" xfId="58" applyFont="1" applyFill="1" applyBorder="1" applyAlignment="1" applyProtection="1">
      <alignment horizontal="center" vertical="center" wrapText="1"/>
      <protection/>
    </xf>
    <xf numFmtId="0" fontId="86" fillId="0" borderId="13" xfId="97" applyNumberFormat="1" applyFont="1" applyBorder="1" applyAlignment="1">
      <alignment horizontal="justify" vertical="top" wrapText="1"/>
    </xf>
    <xf numFmtId="0" fontId="94" fillId="0" borderId="0" xfId="0" applyFont="1" applyAlignment="1">
      <alignment vertical="top" wrapText="1"/>
    </xf>
    <xf numFmtId="1" fontId="89" fillId="0" borderId="0" xfId="0" applyNumberFormat="1" applyFont="1" applyAlignment="1">
      <alignment vertical="center"/>
    </xf>
    <xf numFmtId="173" fontId="9" fillId="0" borderId="14" xfId="80" applyNumberFormat="1" applyFont="1" applyFill="1" applyBorder="1" applyAlignment="1" applyProtection="1">
      <alignment horizontal="center" vertical="center" wrapText="1"/>
      <protection/>
    </xf>
    <xf numFmtId="173" fontId="9" fillId="0" borderId="41" xfId="80" applyNumberFormat="1" applyFont="1" applyFill="1" applyBorder="1" applyAlignment="1" applyProtection="1">
      <alignment horizontal="center" vertical="center" wrapText="1"/>
      <protection/>
    </xf>
    <xf numFmtId="0" fontId="9" fillId="0" borderId="58" xfId="88" applyFont="1" applyBorder="1" applyAlignment="1">
      <alignment horizontal="center" vertical="center" wrapText="1"/>
      <protection/>
    </xf>
    <xf numFmtId="0" fontId="9" fillId="0" borderId="59" xfId="88" applyFont="1" applyBorder="1" applyAlignment="1">
      <alignment horizontal="center" vertical="center" wrapText="1"/>
      <protection/>
    </xf>
    <xf numFmtId="0" fontId="9" fillId="0" borderId="60" xfId="88" applyFont="1" applyBorder="1" applyAlignment="1">
      <alignment horizontal="center" vertical="center" wrapText="1"/>
      <protection/>
    </xf>
    <xf numFmtId="9" fontId="82" fillId="0" borderId="61" xfId="99" applyFont="1" applyFill="1" applyBorder="1" applyAlignment="1" applyProtection="1">
      <alignment horizontal="center" vertical="center" wrapText="1"/>
      <protection/>
    </xf>
    <xf numFmtId="9" fontId="82" fillId="0" borderId="43" xfId="99" applyFont="1" applyFill="1" applyBorder="1" applyAlignment="1" applyProtection="1">
      <alignment horizontal="center" vertical="center" wrapText="1"/>
      <protection/>
    </xf>
    <xf numFmtId="9" fontId="82" fillId="0" borderId="44" xfId="99" applyFont="1" applyFill="1" applyBorder="1" applyAlignment="1" applyProtection="1">
      <alignment horizontal="center" vertical="center" wrapText="1"/>
      <protection/>
    </xf>
    <xf numFmtId="9" fontId="82" fillId="0" borderId="62" xfId="99" applyFont="1" applyFill="1" applyBorder="1" applyAlignment="1" applyProtection="1">
      <alignment horizontal="center" vertical="center" wrapText="1"/>
      <protection/>
    </xf>
    <xf numFmtId="9" fontId="82" fillId="0" borderId="34" xfId="99" applyFont="1" applyFill="1" applyBorder="1" applyAlignment="1" applyProtection="1">
      <alignment horizontal="center" vertical="center" wrapText="1"/>
      <protection/>
    </xf>
    <xf numFmtId="9" fontId="82" fillId="0" borderId="63" xfId="99" applyFont="1" applyFill="1" applyBorder="1" applyAlignment="1" applyProtection="1">
      <alignment horizontal="center" vertical="center" wrapText="1"/>
      <protection/>
    </xf>
    <xf numFmtId="9" fontId="82" fillId="0" borderId="64" xfId="99" applyFont="1" applyFill="1" applyBorder="1" applyAlignment="1" applyProtection="1">
      <alignment horizontal="center" vertical="center" wrapText="1"/>
      <protection/>
    </xf>
    <xf numFmtId="9" fontId="82" fillId="0" borderId="35" xfId="99" applyFont="1" applyFill="1" applyBorder="1" applyAlignment="1" applyProtection="1">
      <alignment horizontal="center" vertical="center" wrapText="1"/>
      <protection/>
    </xf>
    <xf numFmtId="0" fontId="9" fillId="0" borderId="14" xfId="88" applyFont="1" applyBorder="1" applyAlignment="1">
      <alignment horizontal="center" vertical="center" wrapText="1"/>
      <protection/>
    </xf>
    <xf numFmtId="0" fontId="9" fillId="0" borderId="65" xfId="88" applyFont="1" applyBorder="1" applyAlignment="1">
      <alignment horizontal="center" vertical="center" wrapText="1"/>
      <protection/>
    </xf>
    <xf numFmtId="0" fontId="9" fillId="0" borderId="17" xfId="88" applyFont="1" applyBorder="1" applyAlignment="1">
      <alignment horizontal="center" vertical="center" wrapText="1"/>
      <protection/>
    </xf>
    <xf numFmtId="0" fontId="9" fillId="5" borderId="14" xfId="88" applyFont="1" applyFill="1" applyBorder="1" applyAlignment="1">
      <alignment horizontal="center" vertical="center" wrapText="1"/>
      <protection/>
    </xf>
    <xf numFmtId="0" fontId="9" fillId="5" borderId="65" xfId="88" applyFont="1" applyFill="1" applyBorder="1" applyAlignment="1">
      <alignment horizontal="center" vertical="center" wrapText="1"/>
      <protection/>
    </xf>
    <xf numFmtId="0" fontId="9" fillId="5" borderId="17" xfId="88" applyFont="1" applyFill="1" applyBorder="1" applyAlignment="1">
      <alignment horizontal="center" vertical="center" wrapText="1"/>
      <protection/>
    </xf>
    <xf numFmtId="0" fontId="9" fillId="38" borderId="18" xfId="88" applyFont="1" applyFill="1" applyBorder="1" applyAlignment="1">
      <alignment horizontal="center" vertical="center" wrapText="1"/>
      <protection/>
    </xf>
    <xf numFmtId="0" fontId="9" fillId="38" borderId="15" xfId="88" applyFont="1" applyFill="1" applyBorder="1" applyAlignment="1">
      <alignment horizontal="center" vertical="center" wrapText="1"/>
      <protection/>
    </xf>
    <xf numFmtId="0" fontId="9" fillId="38" borderId="57" xfId="88" applyFont="1" applyFill="1" applyBorder="1" applyAlignment="1">
      <alignment horizontal="center" vertical="center" wrapText="1"/>
      <protection/>
    </xf>
    <xf numFmtId="0" fontId="9" fillId="5" borderId="58" xfId="88" applyFont="1" applyFill="1" applyBorder="1" applyAlignment="1">
      <alignment horizontal="center" vertical="center" wrapText="1"/>
      <protection/>
    </xf>
    <xf numFmtId="0" fontId="9" fillId="5" borderId="59" xfId="88" applyFont="1" applyFill="1" applyBorder="1" applyAlignment="1">
      <alignment horizontal="center" vertical="center" wrapText="1"/>
      <protection/>
    </xf>
    <xf numFmtId="0" fontId="9" fillId="5" borderId="60" xfId="88" applyFont="1" applyFill="1" applyBorder="1" applyAlignment="1">
      <alignment horizontal="center" vertical="center" wrapText="1"/>
      <protection/>
    </xf>
    <xf numFmtId="0" fontId="9" fillId="38" borderId="34" xfId="88" applyFont="1" applyFill="1" applyBorder="1" applyAlignment="1">
      <alignment horizontal="left" vertical="center" wrapText="1"/>
      <protection/>
    </xf>
    <xf numFmtId="0" fontId="9" fillId="38" borderId="39" xfId="88" applyFont="1" applyFill="1" applyBorder="1" applyAlignment="1">
      <alignment horizontal="center" vertical="center" wrapText="1"/>
      <protection/>
    </xf>
    <xf numFmtId="0" fontId="9" fillId="38" borderId="19" xfId="88" applyFont="1" applyFill="1" applyBorder="1" applyAlignment="1">
      <alignment horizontal="center" vertical="center" wrapText="1"/>
      <protection/>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0" fontId="9" fillId="0" borderId="68" xfId="0" applyFont="1" applyBorder="1" applyAlignment="1">
      <alignment horizontal="left" vertical="center" wrapText="1"/>
    </xf>
    <xf numFmtId="0" fontId="0" fillId="0" borderId="69" xfId="0" applyBorder="1" applyAlignment="1">
      <alignment horizontal="center" vertical="center"/>
    </xf>
    <xf numFmtId="0" fontId="0" fillId="0" borderId="41"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9" fillId="38" borderId="14" xfId="88" applyFont="1" applyFill="1" applyBorder="1" applyAlignment="1">
      <alignment horizontal="center" vertical="center" wrapText="1"/>
      <protection/>
    </xf>
    <xf numFmtId="0" fontId="9" fillId="38" borderId="17" xfId="88" applyFont="1" applyFill="1" applyBorder="1" applyAlignment="1">
      <alignment horizontal="center" vertical="center" wrapText="1"/>
      <protection/>
    </xf>
    <xf numFmtId="0" fontId="9" fillId="0" borderId="72" xfId="88" applyFont="1" applyBorder="1" applyAlignment="1">
      <alignment horizontal="center" vertical="center"/>
      <protection/>
    </xf>
    <xf numFmtId="0" fontId="9" fillId="0" borderId="26" xfId="88" applyFont="1" applyBorder="1" applyAlignment="1">
      <alignment horizontal="center" vertical="center"/>
      <protection/>
    </xf>
    <xf numFmtId="0" fontId="9" fillId="0" borderId="27" xfId="88" applyFont="1" applyBorder="1" applyAlignment="1">
      <alignment horizontal="center" vertical="center"/>
      <protection/>
    </xf>
    <xf numFmtId="0" fontId="0" fillId="0" borderId="73" xfId="0" applyBorder="1" applyAlignment="1">
      <alignment horizontal="center" vertical="center"/>
    </xf>
    <xf numFmtId="0" fontId="0" fillId="0" borderId="74" xfId="0" applyBorder="1" applyAlignment="1">
      <alignment horizontal="center" vertical="center"/>
    </xf>
    <xf numFmtId="0" fontId="80" fillId="0" borderId="70" xfId="0" applyFont="1" applyBorder="1" applyAlignment="1">
      <alignment horizontal="center" vertical="center" wrapText="1"/>
    </xf>
    <xf numFmtId="0" fontId="80" fillId="0" borderId="71" xfId="0" applyFont="1" applyBorder="1" applyAlignment="1">
      <alignment horizontal="center" vertical="center" wrapText="1"/>
    </xf>
    <xf numFmtId="0" fontId="9" fillId="42" borderId="17" xfId="0" applyFont="1" applyFill="1" applyBorder="1" applyAlignment="1">
      <alignment horizontal="left" vertical="center" wrapText="1"/>
    </xf>
    <xf numFmtId="0" fontId="9" fillId="42" borderId="13" xfId="0" applyFont="1" applyFill="1" applyBorder="1" applyAlignment="1">
      <alignment horizontal="left" vertical="center" wrapText="1"/>
    </xf>
    <xf numFmtId="0" fontId="9" fillId="42" borderId="21" xfId="0" applyFont="1" applyFill="1" applyBorder="1" applyAlignment="1">
      <alignment horizontal="left" vertical="center" wrapText="1"/>
    </xf>
    <xf numFmtId="0" fontId="80" fillId="0" borderId="69" xfId="0" applyFont="1" applyBorder="1" applyAlignment="1">
      <alignment horizontal="center" vertical="center" wrapText="1"/>
    </xf>
    <xf numFmtId="0" fontId="80" fillId="0" borderId="41" xfId="0" applyFont="1" applyBorder="1" applyAlignment="1">
      <alignment horizontal="center" vertical="center" wrapText="1"/>
    </xf>
    <xf numFmtId="0" fontId="80" fillId="0" borderId="73" xfId="0" applyFont="1" applyBorder="1" applyAlignment="1">
      <alignment horizontal="center" vertical="center" wrapText="1"/>
    </xf>
    <xf numFmtId="0" fontId="80" fillId="0" borderId="74" xfId="0" applyFont="1" applyBorder="1" applyAlignment="1">
      <alignment horizontal="center" vertical="center" wrapText="1"/>
    </xf>
    <xf numFmtId="0" fontId="85" fillId="0" borderId="75" xfId="0" applyFont="1" applyBorder="1" applyAlignment="1">
      <alignment horizontal="left" vertical="center" wrapText="1"/>
    </xf>
    <xf numFmtId="0" fontId="85" fillId="0" borderId="38" xfId="0" applyFont="1" applyBorder="1" applyAlignment="1">
      <alignment horizontal="left" vertical="center" wrapText="1"/>
    </xf>
    <xf numFmtId="0" fontId="85" fillId="0" borderId="55" xfId="0" applyFont="1" applyBorder="1" applyAlignment="1">
      <alignment horizontal="left" vertical="center" wrapText="1"/>
    </xf>
    <xf numFmtId="0" fontId="9" fillId="5" borderId="72" xfId="88" applyFont="1" applyFill="1" applyBorder="1" applyAlignment="1">
      <alignment horizontal="center" vertical="center" wrapText="1"/>
      <protection/>
    </xf>
    <xf numFmtId="0" fontId="9" fillId="5" borderId="26" xfId="88" applyFont="1" applyFill="1" applyBorder="1" applyAlignment="1">
      <alignment horizontal="center" vertical="center" wrapText="1"/>
      <protection/>
    </xf>
    <xf numFmtId="0" fontId="9" fillId="5" borderId="27" xfId="88" applyFont="1" applyFill="1" applyBorder="1" applyAlignment="1">
      <alignment horizontal="center" vertical="center" wrapText="1"/>
      <protection/>
    </xf>
    <xf numFmtId="0" fontId="9" fillId="5" borderId="28" xfId="88" applyFont="1" applyFill="1" applyBorder="1" applyAlignment="1">
      <alignment horizontal="center" vertical="center" wrapText="1"/>
      <protection/>
    </xf>
    <xf numFmtId="0" fontId="9" fillId="5" borderId="0" xfId="88" applyFont="1" applyFill="1" applyAlignment="1">
      <alignment horizontal="center" vertical="center" wrapText="1"/>
      <protection/>
    </xf>
    <xf numFmtId="0" fontId="9" fillId="5" borderId="29" xfId="88" applyFont="1" applyFill="1" applyBorder="1" applyAlignment="1">
      <alignment horizontal="center" vertical="center" wrapText="1"/>
      <protection/>
    </xf>
    <xf numFmtId="0" fontId="9" fillId="5" borderId="76" xfId="88" applyFont="1" applyFill="1" applyBorder="1" applyAlignment="1">
      <alignment horizontal="center" vertical="center" wrapText="1"/>
      <protection/>
    </xf>
    <xf numFmtId="0" fontId="9" fillId="5" borderId="34" xfId="88" applyFont="1" applyFill="1" applyBorder="1" applyAlignment="1">
      <alignment horizontal="center" vertical="center" wrapText="1"/>
      <protection/>
    </xf>
    <xf numFmtId="0" fontId="9" fillId="5" borderId="35" xfId="88" applyFont="1" applyFill="1" applyBorder="1" applyAlignment="1">
      <alignment horizontal="center" vertical="center" wrapText="1"/>
      <protection/>
    </xf>
    <xf numFmtId="0" fontId="9" fillId="5" borderId="72" xfId="88" applyFont="1" applyFill="1" applyBorder="1" applyAlignment="1">
      <alignment horizontal="left" vertical="center" wrapText="1"/>
      <protection/>
    </xf>
    <xf numFmtId="0" fontId="9" fillId="5" borderId="27" xfId="88" applyFont="1" applyFill="1" applyBorder="1" applyAlignment="1">
      <alignment horizontal="left" vertical="center" wrapText="1"/>
      <protection/>
    </xf>
    <xf numFmtId="0" fontId="9" fillId="5" borderId="76" xfId="88" applyFont="1" applyFill="1" applyBorder="1" applyAlignment="1">
      <alignment horizontal="left" vertical="center" wrapText="1"/>
      <protection/>
    </xf>
    <xf numFmtId="0" fontId="9" fillId="5" borderId="35" xfId="88" applyFont="1" applyFill="1" applyBorder="1" applyAlignment="1">
      <alignment horizontal="left" vertical="center" wrapText="1"/>
      <protection/>
    </xf>
    <xf numFmtId="0" fontId="9" fillId="5" borderId="28" xfId="88" applyFont="1" applyFill="1" applyBorder="1" applyAlignment="1">
      <alignment horizontal="left" vertical="center" wrapText="1"/>
      <protection/>
    </xf>
    <xf numFmtId="0" fontId="9" fillId="5" borderId="29" xfId="88" applyFont="1" applyFill="1" applyBorder="1" applyAlignment="1">
      <alignment horizontal="left" vertical="center" wrapText="1"/>
      <protection/>
    </xf>
    <xf numFmtId="0" fontId="9" fillId="0" borderId="49" xfId="88" applyFont="1" applyBorder="1" applyAlignment="1">
      <alignment horizontal="center" vertical="center" wrapText="1"/>
      <protection/>
    </xf>
    <xf numFmtId="0" fontId="9" fillId="0" borderId="50" xfId="88" applyFont="1" applyBorder="1" applyAlignment="1">
      <alignment horizontal="center" vertical="center" wrapText="1"/>
      <protection/>
    </xf>
    <xf numFmtId="0" fontId="9" fillId="0" borderId="51" xfId="88" applyFont="1" applyBorder="1" applyAlignment="1">
      <alignment horizontal="center" vertical="center" wrapText="1"/>
      <protection/>
    </xf>
    <xf numFmtId="0" fontId="95" fillId="0" borderId="72" xfId="0" applyFont="1" applyBorder="1" applyAlignment="1">
      <alignment horizontal="center" vertical="center"/>
    </xf>
    <xf numFmtId="0" fontId="95" fillId="0" borderId="27" xfId="0" applyFont="1" applyBorder="1" applyAlignment="1">
      <alignment horizontal="center" vertical="center"/>
    </xf>
    <xf numFmtId="0" fontId="95" fillId="0" borderId="28" xfId="0" applyFont="1" applyBorder="1" applyAlignment="1">
      <alignment horizontal="center" vertical="center"/>
    </xf>
    <xf numFmtId="0" fontId="95" fillId="0" borderId="29" xfId="0" applyFont="1" applyBorder="1" applyAlignment="1">
      <alignment horizontal="center" vertical="center"/>
    </xf>
    <xf numFmtId="0" fontId="95" fillId="0" borderId="76" xfId="0" applyFont="1" applyBorder="1" applyAlignment="1">
      <alignment horizontal="center" vertical="center"/>
    </xf>
    <xf numFmtId="0" fontId="95" fillId="0" borderId="35" xfId="0" applyFont="1" applyBorder="1" applyAlignment="1">
      <alignment horizontal="center" vertical="center"/>
    </xf>
    <xf numFmtId="0" fontId="9" fillId="5" borderId="58" xfId="88" applyFont="1" applyFill="1" applyBorder="1" applyAlignment="1">
      <alignment horizontal="left" vertical="center" wrapText="1"/>
      <protection/>
    </xf>
    <xf numFmtId="0" fontId="9" fillId="5" borderId="60" xfId="88" applyFont="1" applyFill="1" applyBorder="1" applyAlignment="1">
      <alignment horizontal="left" vertical="center" wrapText="1"/>
      <protection/>
    </xf>
    <xf numFmtId="0" fontId="9" fillId="0" borderId="28" xfId="88" applyFont="1" applyBorder="1" applyAlignment="1">
      <alignment horizontal="center" vertical="center"/>
      <protection/>
    </xf>
    <xf numFmtId="0" fontId="9" fillId="0" borderId="0" xfId="88" applyFont="1" applyAlignment="1">
      <alignment horizontal="center" vertical="center"/>
      <protection/>
    </xf>
    <xf numFmtId="0" fontId="9" fillId="0" borderId="29" xfId="88" applyFont="1" applyBorder="1" applyAlignment="1">
      <alignment horizontal="center" vertical="center"/>
      <protection/>
    </xf>
    <xf numFmtId="0" fontId="9" fillId="0" borderId="28" xfId="88" applyFont="1" applyBorder="1" applyAlignment="1">
      <alignment horizontal="center" vertical="center" wrapText="1"/>
      <protection/>
    </xf>
    <xf numFmtId="0" fontId="9" fillId="0" borderId="0" xfId="88" applyFont="1" applyAlignment="1">
      <alignment horizontal="center" vertical="center" wrapText="1"/>
      <protection/>
    </xf>
    <xf numFmtId="0" fontId="9" fillId="0" borderId="29" xfId="88" applyFont="1" applyBorder="1" applyAlignment="1">
      <alignment horizontal="center" vertical="center" wrapText="1"/>
      <protection/>
    </xf>
    <xf numFmtId="0" fontId="9" fillId="0" borderId="76" xfId="88" applyFont="1" applyBorder="1" applyAlignment="1">
      <alignment horizontal="center" vertical="center" wrapText="1"/>
      <protection/>
    </xf>
    <xf numFmtId="0" fontId="9" fillId="0" borderId="34" xfId="88" applyFont="1" applyBorder="1" applyAlignment="1">
      <alignment horizontal="center" vertical="center" wrapText="1"/>
      <protection/>
    </xf>
    <xf numFmtId="0" fontId="9" fillId="0" borderId="35" xfId="88" applyFont="1" applyBorder="1" applyAlignment="1">
      <alignment horizontal="center" vertical="center" wrapText="1"/>
      <protection/>
    </xf>
    <xf numFmtId="9" fontId="82" fillId="0" borderId="61" xfId="88" applyNumberFormat="1" applyFont="1" applyBorder="1" applyAlignment="1">
      <alignment horizontal="left" vertical="center" wrapText="1"/>
      <protection/>
    </xf>
    <xf numFmtId="9" fontId="82" fillId="0" borderId="43" xfId="88" applyNumberFormat="1" applyFont="1" applyBorder="1" applyAlignment="1">
      <alignment horizontal="left" vertical="center" wrapText="1"/>
      <protection/>
    </xf>
    <xf numFmtId="9" fontId="82" fillId="0" borderId="64" xfId="88" applyNumberFormat="1" applyFont="1" applyBorder="1" applyAlignment="1">
      <alignment horizontal="left" vertical="center" wrapText="1"/>
      <protection/>
    </xf>
    <xf numFmtId="9" fontId="82" fillId="0" borderId="77" xfId="88" applyNumberFormat="1" applyFont="1" applyBorder="1" applyAlignment="1">
      <alignment horizontal="left" vertical="center" wrapText="1"/>
      <protection/>
    </xf>
    <xf numFmtId="9" fontId="82" fillId="0" borderId="0" xfId="88" applyNumberFormat="1" applyFont="1" applyAlignment="1">
      <alignment horizontal="left" vertical="center" wrapText="1"/>
      <protection/>
    </xf>
    <xf numFmtId="9" fontId="82" fillId="0" borderId="29" xfId="88" applyNumberFormat="1" applyFont="1" applyBorder="1" applyAlignment="1">
      <alignment horizontal="left" vertical="center" wrapText="1"/>
      <protection/>
    </xf>
    <xf numFmtId="0" fontId="9" fillId="5" borderId="78" xfId="88" applyFont="1" applyFill="1" applyBorder="1" applyAlignment="1">
      <alignment horizontal="center" vertical="center" wrapText="1"/>
      <protection/>
    </xf>
    <xf numFmtId="0" fontId="9" fillId="5" borderId="79" xfId="88" applyFont="1" applyFill="1" applyBorder="1" applyAlignment="1">
      <alignment horizontal="center" vertical="center" wrapText="1"/>
      <protection/>
    </xf>
    <xf numFmtId="0" fontId="9" fillId="5" borderId="74" xfId="88" applyFont="1" applyFill="1" applyBorder="1" applyAlignment="1">
      <alignment horizontal="center" vertical="center" wrapText="1"/>
      <protection/>
    </xf>
    <xf numFmtId="0" fontId="95" fillId="0" borderId="80" xfId="0" applyFont="1" applyBorder="1" applyAlignment="1">
      <alignment horizontal="center" vertical="center"/>
    </xf>
    <xf numFmtId="0" fontId="95" fillId="0" borderId="81" xfId="0" applyFont="1" applyBorder="1" applyAlignment="1">
      <alignment horizontal="center" vertical="center"/>
    </xf>
    <xf numFmtId="0" fontId="12" fillId="0" borderId="58" xfId="88" applyFont="1" applyBorder="1" applyAlignment="1">
      <alignment horizontal="center" vertical="center" wrapText="1"/>
      <protection/>
    </xf>
    <xf numFmtId="0" fontId="12" fillId="0" borderId="59" xfId="88" applyFont="1" applyBorder="1" applyAlignment="1">
      <alignment horizontal="center" vertical="center" wrapText="1"/>
      <protection/>
    </xf>
    <xf numFmtId="0" fontId="12" fillId="0" borderId="60" xfId="88" applyFont="1" applyBorder="1" applyAlignment="1">
      <alignment horizontal="center" vertical="center" wrapText="1"/>
      <protection/>
    </xf>
    <xf numFmtId="0" fontId="9" fillId="38" borderId="0" xfId="88" applyFont="1" applyFill="1" applyAlignment="1">
      <alignment horizontal="center" vertical="center" wrapText="1"/>
      <protection/>
    </xf>
    <xf numFmtId="0" fontId="8" fillId="0" borderId="80" xfId="88" applyFont="1" applyBorder="1" applyAlignment="1">
      <alignment horizontal="center" vertical="center" wrapText="1"/>
      <protection/>
    </xf>
    <xf numFmtId="0" fontId="8" fillId="0" borderId="82" xfId="88" applyFont="1" applyBorder="1" applyAlignment="1">
      <alignment horizontal="center" vertical="center" wrapText="1"/>
      <protection/>
    </xf>
    <xf numFmtId="0" fontId="8" fillId="0" borderId="81" xfId="88" applyFont="1" applyBorder="1" applyAlignment="1">
      <alignment horizontal="center" vertical="center" wrapText="1"/>
      <protection/>
    </xf>
    <xf numFmtId="2" fontId="8" fillId="0" borderId="37" xfId="88" applyNumberFormat="1" applyFont="1" applyBorder="1" applyAlignment="1">
      <alignment vertical="center" wrapText="1"/>
      <protection/>
    </xf>
    <xf numFmtId="0" fontId="0" fillId="0" borderId="83" xfId="0" applyBorder="1" applyAlignment="1">
      <alignment vertical="center" wrapText="1"/>
    </xf>
    <xf numFmtId="0" fontId="9" fillId="38" borderId="28" xfId="88" applyFont="1" applyFill="1" applyBorder="1" applyAlignment="1">
      <alignment horizontal="center" vertical="center" wrapText="1"/>
      <protection/>
    </xf>
    <xf numFmtId="0" fontId="9" fillId="5" borderId="49" xfId="88" applyFont="1" applyFill="1" applyBorder="1" applyAlignment="1">
      <alignment horizontal="center" vertical="center" wrapText="1"/>
      <protection/>
    </xf>
    <xf numFmtId="0" fontId="9" fillId="5" borderId="50" xfId="88" applyFont="1" applyFill="1" applyBorder="1" applyAlignment="1">
      <alignment horizontal="center" vertical="center" wrapText="1"/>
      <protection/>
    </xf>
    <xf numFmtId="0" fontId="9" fillId="5" borderId="51" xfId="88" applyFont="1" applyFill="1" applyBorder="1" applyAlignment="1">
      <alignment horizontal="center" vertical="center" wrapText="1"/>
      <protection/>
    </xf>
    <xf numFmtId="9" fontId="9" fillId="0" borderId="58" xfId="88" applyNumberFormat="1" applyFont="1" applyBorder="1" applyAlignment="1">
      <alignment horizontal="center" vertical="center" wrapText="1"/>
      <protection/>
    </xf>
    <xf numFmtId="9" fontId="9" fillId="0" borderId="60" xfId="88" applyNumberFormat="1" applyFont="1" applyBorder="1" applyAlignment="1">
      <alignment horizontal="center" vertical="center" wrapText="1"/>
      <protection/>
    </xf>
    <xf numFmtId="173" fontId="9" fillId="38" borderId="14" xfId="80" applyNumberFormat="1" applyFont="1" applyFill="1" applyBorder="1" applyAlignment="1" applyProtection="1">
      <alignment horizontal="center" vertical="center"/>
      <protection/>
    </xf>
    <xf numFmtId="173" fontId="9" fillId="38" borderId="17" xfId="80" applyNumberFormat="1" applyFont="1" applyFill="1" applyBorder="1" applyAlignment="1" applyProtection="1">
      <alignment horizontal="center" vertical="center"/>
      <protection/>
    </xf>
    <xf numFmtId="0" fontId="9" fillId="5" borderId="39" xfId="88" applyFont="1" applyFill="1" applyBorder="1" applyAlignment="1">
      <alignment horizontal="center" vertical="center" wrapText="1"/>
      <protection/>
    </xf>
    <xf numFmtId="0" fontId="9" fillId="5" borderId="15" xfId="88" applyFont="1" applyFill="1" applyBorder="1" applyAlignment="1">
      <alignment horizontal="center" vertical="center" wrapText="1"/>
      <protection/>
    </xf>
    <xf numFmtId="0" fontId="9" fillId="5" borderId="19" xfId="88" applyFont="1" applyFill="1" applyBorder="1" applyAlignment="1">
      <alignment horizontal="center" vertical="center" wrapText="1"/>
      <protection/>
    </xf>
    <xf numFmtId="0" fontId="9" fillId="5" borderId="41" xfId="88" applyFont="1" applyFill="1" applyBorder="1" applyAlignment="1">
      <alignment horizontal="center" vertical="center" wrapText="1"/>
      <protection/>
    </xf>
    <xf numFmtId="9" fontId="82" fillId="0" borderId="61" xfId="88" applyNumberFormat="1" applyFont="1" applyBorder="1" applyAlignment="1">
      <alignment horizontal="center" vertical="center" wrapText="1"/>
      <protection/>
    </xf>
    <xf numFmtId="9" fontId="82" fillId="0" borderId="43" xfId="88" applyNumberFormat="1" applyFont="1" applyBorder="1" applyAlignment="1">
      <alignment horizontal="center" vertical="center" wrapText="1"/>
      <protection/>
    </xf>
    <xf numFmtId="9" fontId="82" fillId="0" borderId="64" xfId="88" applyNumberFormat="1" applyFont="1" applyBorder="1" applyAlignment="1">
      <alignment horizontal="center" vertical="center" wrapText="1"/>
      <protection/>
    </xf>
    <xf numFmtId="9" fontId="82" fillId="0" borderId="77" xfId="88" applyNumberFormat="1" applyFont="1" applyBorder="1" applyAlignment="1">
      <alignment horizontal="center" vertical="center" wrapText="1"/>
      <protection/>
    </xf>
    <xf numFmtId="9" fontId="82" fillId="0" borderId="0" xfId="88" applyNumberFormat="1" applyFont="1" applyAlignment="1">
      <alignment horizontal="center" vertical="center" wrapText="1"/>
      <protection/>
    </xf>
    <xf numFmtId="9" fontId="82" fillId="0" borderId="29" xfId="88" applyNumberFormat="1" applyFont="1" applyBorder="1" applyAlignment="1">
      <alignment horizontal="center" vertical="center" wrapText="1"/>
      <protection/>
    </xf>
    <xf numFmtId="0" fontId="9" fillId="38" borderId="84" xfId="88" applyFont="1" applyFill="1" applyBorder="1" applyAlignment="1">
      <alignment horizontal="center" vertical="center" wrapText="1"/>
      <protection/>
    </xf>
    <xf numFmtId="0" fontId="9" fillId="38" borderId="66" xfId="88" applyFont="1" applyFill="1" applyBorder="1" applyAlignment="1">
      <alignment horizontal="center" vertical="center" wrapText="1"/>
      <protection/>
    </xf>
    <xf numFmtId="0" fontId="9" fillId="38" borderId="67" xfId="88" applyFont="1" applyFill="1" applyBorder="1" applyAlignment="1">
      <alignment horizontal="center" vertical="center" wrapText="1"/>
      <protection/>
    </xf>
    <xf numFmtId="0" fontId="9" fillId="38" borderId="68" xfId="88" applyFont="1" applyFill="1" applyBorder="1" applyAlignment="1">
      <alignment horizontal="center" vertical="center" wrapText="1"/>
      <protection/>
    </xf>
    <xf numFmtId="0" fontId="9" fillId="0" borderId="41" xfId="88" applyFont="1" applyBorder="1" applyAlignment="1">
      <alignment horizontal="center" vertical="center" wrapText="1"/>
      <protection/>
    </xf>
    <xf numFmtId="2" fontId="8" fillId="0" borderId="22" xfId="88" applyNumberFormat="1" applyFont="1" applyBorder="1" applyAlignment="1">
      <alignment horizontal="center" vertical="center" wrapText="1"/>
      <protection/>
    </xf>
    <xf numFmtId="2" fontId="8" fillId="0" borderId="85" xfId="88" applyNumberFormat="1" applyFont="1" applyBorder="1" applyAlignment="1">
      <alignment horizontal="center" vertical="center" wrapText="1"/>
      <protection/>
    </xf>
    <xf numFmtId="0" fontId="8" fillId="0" borderId="58" xfId="88" applyFont="1" applyBorder="1" applyAlignment="1">
      <alignment horizontal="center" vertical="center" wrapText="1"/>
      <protection/>
    </xf>
    <xf numFmtId="0" fontId="8" fillId="0" borderId="59" xfId="88" applyFont="1" applyBorder="1" applyAlignment="1">
      <alignment horizontal="center" vertical="center" wrapText="1"/>
      <protection/>
    </xf>
    <xf numFmtId="0" fontId="8" fillId="0" borderId="60" xfId="88" applyFont="1" applyBorder="1" applyAlignment="1">
      <alignment horizontal="center" vertical="center" wrapText="1"/>
      <protection/>
    </xf>
    <xf numFmtId="0" fontId="9" fillId="5" borderId="13" xfId="88" applyFont="1" applyFill="1" applyBorder="1" applyAlignment="1">
      <alignment horizontal="center" vertical="center" wrapText="1"/>
      <protection/>
    </xf>
    <xf numFmtId="0" fontId="9" fillId="5" borderId="21" xfId="88" applyFont="1" applyFill="1" applyBorder="1" applyAlignment="1">
      <alignment horizontal="center" vertical="center" wrapText="1"/>
      <protection/>
    </xf>
    <xf numFmtId="0" fontId="9" fillId="0" borderId="72" xfId="88" applyFont="1" applyBorder="1" applyAlignment="1">
      <alignment horizontal="center" vertical="center" wrapText="1"/>
      <protection/>
    </xf>
    <xf numFmtId="0" fontId="9" fillId="0" borderId="26" xfId="88" applyFont="1" applyBorder="1" applyAlignment="1">
      <alignment horizontal="center" vertical="center" wrapText="1"/>
      <protection/>
    </xf>
    <xf numFmtId="0" fontId="9" fillId="0" borderId="27" xfId="88" applyFont="1" applyBorder="1" applyAlignment="1">
      <alignment horizontal="center" vertical="center" wrapText="1"/>
      <protection/>
    </xf>
    <xf numFmtId="9" fontId="82" fillId="0" borderId="62" xfId="88" applyNumberFormat="1" applyFont="1" applyBorder="1" applyAlignment="1">
      <alignment horizontal="center" vertical="center" wrapText="1"/>
      <protection/>
    </xf>
    <xf numFmtId="9" fontId="82" fillId="0" borderId="34" xfId="88" applyNumberFormat="1" applyFont="1" applyBorder="1" applyAlignment="1">
      <alignment horizontal="center" vertical="center" wrapText="1"/>
      <protection/>
    </xf>
    <xf numFmtId="9" fontId="82" fillId="0" borderId="35" xfId="88" applyNumberFormat="1" applyFont="1" applyBorder="1" applyAlignment="1">
      <alignment horizontal="center" vertical="center" wrapText="1"/>
      <protection/>
    </xf>
    <xf numFmtId="0" fontId="9" fillId="5" borderId="57" xfId="88" applyFont="1" applyFill="1" applyBorder="1" applyAlignment="1">
      <alignment horizontal="center" vertical="center" wrapText="1"/>
      <protection/>
    </xf>
    <xf numFmtId="173" fontId="9" fillId="38" borderId="40" xfId="80" applyNumberFormat="1" applyFont="1" applyFill="1" applyBorder="1" applyAlignment="1" applyProtection="1">
      <alignment horizontal="center" vertical="center" wrapText="1"/>
      <protection/>
    </xf>
    <xf numFmtId="173" fontId="9" fillId="38" borderId="86" xfId="80" applyNumberFormat="1" applyFont="1" applyFill="1" applyBorder="1" applyAlignment="1" applyProtection="1">
      <alignment horizontal="center" vertical="center" wrapText="1"/>
      <protection/>
    </xf>
    <xf numFmtId="173" fontId="9" fillId="38" borderId="75" xfId="80" applyNumberFormat="1" applyFont="1" applyFill="1" applyBorder="1" applyAlignment="1" applyProtection="1">
      <alignment horizontal="center" vertical="center" wrapText="1"/>
      <protection/>
    </xf>
    <xf numFmtId="0" fontId="9" fillId="5" borderId="67" xfId="88" applyFont="1" applyFill="1" applyBorder="1" applyAlignment="1">
      <alignment horizontal="center" vertical="center" wrapText="1"/>
      <protection/>
    </xf>
    <xf numFmtId="0" fontId="9" fillId="0" borderId="22" xfId="88" applyFont="1" applyBorder="1" applyAlignment="1">
      <alignment horizontal="center" vertical="center" wrapText="1"/>
      <protection/>
    </xf>
    <xf numFmtId="0" fontId="9" fillId="0" borderId="85" xfId="88" applyFont="1" applyBorder="1" applyAlignment="1">
      <alignment horizontal="center" vertical="center" wrapText="1"/>
      <protection/>
    </xf>
    <xf numFmtId="3" fontId="9" fillId="0" borderId="61" xfId="88" applyNumberFormat="1" applyFont="1" applyBorder="1" applyAlignment="1">
      <alignment horizontal="center" vertical="center" wrapText="1"/>
      <protection/>
    </xf>
    <xf numFmtId="3" fontId="9" fillId="0" borderId="44" xfId="88" applyNumberFormat="1" applyFont="1" applyBorder="1" applyAlignment="1">
      <alignment horizontal="center" vertical="center" wrapText="1"/>
      <protection/>
    </xf>
    <xf numFmtId="173" fontId="9" fillId="38" borderId="14" xfId="80" applyNumberFormat="1" applyFont="1" applyFill="1" applyBorder="1" applyAlignment="1" applyProtection="1">
      <alignment horizontal="center" vertical="center" wrapText="1"/>
      <protection/>
    </xf>
    <xf numFmtId="173" fontId="9" fillId="38" borderId="17" xfId="80" applyNumberFormat="1" applyFont="1" applyFill="1" applyBorder="1" applyAlignment="1" applyProtection="1">
      <alignment horizontal="center" vertical="center" wrapText="1"/>
      <protection/>
    </xf>
    <xf numFmtId="173" fontId="9" fillId="38" borderId="70" xfId="80" applyNumberFormat="1" applyFont="1" applyFill="1" applyBorder="1" applyAlignment="1" applyProtection="1">
      <alignment horizontal="center" vertical="center" wrapText="1"/>
      <protection/>
    </xf>
    <xf numFmtId="0" fontId="9" fillId="38" borderId="69" xfId="88" applyFont="1" applyFill="1" applyBorder="1" applyAlignment="1">
      <alignment horizontal="center" vertical="center" wrapText="1"/>
      <protection/>
    </xf>
    <xf numFmtId="0" fontId="9" fillId="38" borderId="65" xfId="88" applyFont="1" applyFill="1" applyBorder="1" applyAlignment="1">
      <alignment horizontal="center" vertical="center" wrapText="1"/>
      <protection/>
    </xf>
    <xf numFmtId="0" fontId="9" fillId="5" borderId="61" xfId="88" applyFont="1" applyFill="1" applyBorder="1" applyAlignment="1">
      <alignment horizontal="center" vertical="center" wrapText="1"/>
      <protection/>
    </xf>
    <xf numFmtId="0" fontId="9" fillId="5" borderId="44" xfId="88" applyFont="1" applyFill="1" applyBorder="1" applyAlignment="1">
      <alignment horizontal="center" vertical="center" wrapText="1"/>
      <protection/>
    </xf>
    <xf numFmtId="0" fontId="9" fillId="5" borderId="20" xfId="88" applyFont="1" applyFill="1" applyBorder="1" applyAlignment="1">
      <alignment horizontal="center" vertical="center" wrapText="1"/>
      <protection/>
    </xf>
    <xf numFmtId="0" fontId="8" fillId="5" borderId="13" xfId="88" applyFont="1" applyFill="1" applyBorder="1" applyAlignment="1">
      <alignment horizontal="center" vertical="center" wrapText="1"/>
      <protection/>
    </xf>
    <xf numFmtId="0" fontId="9" fillId="5" borderId="42" xfId="88" applyFont="1" applyFill="1" applyBorder="1" applyAlignment="1">
      <alignment horizontal="center" vertical="center" wrapText="1"/>
      <protection/>
    </xf>
    <xf numFmtId="0" fontId="9" fillId="5" borderId="18" xfId="88" applyFont="1" applyFill="1" applyBorder="1" applyAlignment="1">
      <alignment horizontal="center" vertical="center" wrapText="1"/>
      <protection/>
    </xf>
    <xf numFmtId="0" fontId="9" fillId="0" borderId="37" xfId="88" applyFont="1" applyBorder="1" applyAlignment="1">
      <alignment horizontal="center" vertical="center" wrapText="1"/>
      <protection/>
    </xf>
    <xf numFmtId="0" fontId="9" fillId="0" borderId="83" xfId="88" applyFont="1" applyBorder="1" applyAlignment="1">
      <alignment horizontal="center" vertical="center" wrapText="1"/>
      <protection/>
    </xf>
    <xf numFmtId="0" fontId="9" fillId="0" borderId="84" xfId="88" applyFont="1" applyBorder="1" applyAlignment="1">
      <alignment horizontal="center" vertical="center" wrapText="1"/>
      <protection/>
    </xf>
    <xf numFmtId="0" fontId="9" fillId="0" borderId="67" xfId="88" applyFont="1" applyBorder="1" applyAlignment="1">
      <alignment horizontal="center" vertical="center" wrapText="1"/>
      <protection/>
    </xf>
    <xf numFmtId="0" fontId="9" fillId="0" borderId="68" xfId="88" applyFont="1" applyBorder="1" applyAlignment="1">
      <alignment horizontal="center" vertical="center" wrapText="1"/>
      <protection/>
    </xf>
    <xf numFmtId="0" fontId="82" fillId="0" borderId="13" xfId="88" applyFont="1" applyBorder="1" applyAlignment="1">
      <alignment horizontal="left" vertical="center" wrapText="1"/>
      <protection/>
    </xf>
    <xf numFmtId="0" fontId="82" fillId="0" borderId="21" xfId="88" applyFont="1" applyBorder="1" applyAlignment="1">
      <alignment horizontal="left" vertical="center" wrapText="1"/>
      <protection/>
    </xf>
    <xf numFmtId="2" fontId="8" fillId="0" borderId="37" xfId="88" applyNumberFormat="1" applyFont="1" applyBorder="1" applyAlignment="1">
      <alignment horizontal="center" vertical="center" wrapText="1"/>
      <protection/>
    </xf>
    <xf numFmtId="2" fontId="8" fillId="0" borderId="52" xfId="88" applyNumberFormat="1" applyFont="1" applyBorder="1" applyAlignment="1">
      <alignment horizontal="center" vertical="center" wrapText="1"/>
      <protection/>
    </xf>
    <xf numFmtId="2" fontId="8" fillId="0" borderId="45" xfId="88" applyNumberFormat="1" applyFont="1" applyBorder="1" applyAlignment="1">
      <alignment horizontal="center" vertical="center" wrapText="1"/>
      <protection/>
    </xf>
    <xf numFmtId="2" fontId="8" fillId="0" borderId="16" xfId="88" applyNumberFormat="1" applyFont="1" applyBorder="1" applyAlignment="1">
      <alignment horizontal="center" vertical="center" wrapText="1"/>
      <protection/>
    </xf>
    <xf numFmtId="0" fontId="9" fillId="5" borderId="87" xfId="88" applyFont="1" applyFill="1" applyBorder="1" applyAlignment="1">
      <alignment horizontal="center" vertical="center" wrapText="1"/>
      <protection/>
    </xf>
    <xf numFmtId="0" fontId="9" fillId="5" borderId="16" xfId="88" applyFont="1" applyFill="1" applyBorder="1" applyAlignment="1">
      <alignment horizontal="center" vertical="center" wrapText="1"/>
      <protection/>
    </xf>
    <xf numFmtId="2" fontId="8" fillId="0" borderId="52" xfId="88" applyNumberFormat="1" applyFont="1" applyBorder="1" applyAlignment="1">
      <alignment vertical="center" wrapText="1"/>
      <protection/>
    </xf>
    <xf numFmtId="2" fontId="8" fillId="0" borderId="20" xfId="88" applyNumberFormat="1" applyFont="1" applyBorder="1" applyAlignment="1">
      <alignment vertical="center" wrapText="1"/>
      <protection/>
    </xf>
    <xf numFmtId="0" fontId="9" fillId="5" borderId="84" xfId="88" applyFont="1" applyFill="1" applyBorder="1" applyAlignment="1">
      <alignment horizontal="center" vertical="center" wrapText="1"/>
      <protection/>
    </xf>
    <xf numFmtId="0" fontId="84" fillId="0" borderId="72" xfId="88" applyFont="1" applyBorder="1" applyAlignment="1">
      <alignment horizontal="center" vertical="center" wrapText="1"/>
      <protection/>
    </xf>
    <xf numFmtId="0" fontId="84" fillId="0" borderId="28" xfId="88" applyFont="1" applyBorder="1" applyAlignment="1">
      <alignment horizontal="center" vertical="center" wrapText="1"/>
      <protection/>
    </xf>
    <xf numFmtId="0" fontId="84" fillId="0" borderId="76" xfId="88" applyFont="1" applyBorder="1" applyAlignment="1">
      <alignment horizontal="center" vertical="center" wrapText="1"/>
      <protection/>
    </xf>
    <xf numFmtId="0" fontId="83" fillId="0" borderId="49" xfId="88" applyFont="1" applyBorder="1" applyAlignment="1">
      <alignment horizontal="center" vertical="center"/>
      <protection/>
    </xf>
    <xf numFmtId="0" fontId="83" fillId="0" borderId="50" xfId="88" applyFont="1" applyBorder="1" applyAlignment="1">
      <alignment horizontal="center" vertical="center"/>
      <protection/>
    </xf>
    <xf numFmtId="0" fontId="83" fillId="0" borderId="51" xfId="88" applyFont="1" applyBorder="1" applyAlignment="1">
      <alignment horizontal="center" vertical="center"/>
      <protection/>
    </xf>
    <xf numFmtId="0" fontId="89" fillId="0" borderId="73" xfId="0" applyFont="1" applyBorder="1" applyAlignment="1">
      <alignment horizontal="center" vertical="center"/>
    </xf>
    <xf numFmtId="0" fontId="89" fillId="0" borderId="74" xfId="0" applyFont="1" applyBorder="1" applyAlignment="1">
      <alignment horizontal="center" vertical="center"/>
    </xf>
    <xf numFmtId="0" fontId="90" fillId="0" borderId="69" xfId="0" applyFont="1" applyBorder="1" applyAlignment="1">
      <alignment horizontal="center" vertical="center" wrapText="1"/>
    </xf>
    <xf numFmtId="0" fontId="90" fillId="0" borderId="41" xfId="0" applyFont="1" applyBorder="1" applyAlignment="1">
      <alignment horizontal="center" vertical="center" wrapText="1"/>
    </xf>
    <xf numFmtId="0" fontId="89" fillId="0" borderId="69" xfId="0" applyFont="1" applyBorder="1" applyAlignment="1">
      <alignment horizontal="center" vertical="center"/>
    </xf>
    <xf numFmtId="0" fontId="89" fillId="0" borderId="41" xfId="0" applyFont="1" applyBorder="1" applyAlignment="1">
      <alignment horizontal="center" vertical="center"/>
    </xf>
    <xf numFmtId="0" fontId="96" fillId="0" borderId="66" xfId="0" applyFont="1" applyBorder="1" applyAlignment="1">
      <alignment horizontal="left" vertical="center" wrapText="1"/>
    </xf>
    <xf numFmtId="0" fontId="96" fillId="0" borderId="67" xfId="0" applyFont="1" applyBorder="1" applyAlignment="1">
      <alignment horizontal="left" vertical="center" wrapText="1"/>
    </xf>
    <xf numFmtId="0" fontId="96" fillId="0" borderId="68" xfId="0" applyFont="1" applyBorder="1" applyAlignment="1">
      <alignment horizontal="left" vertical="center" wrapText="1"/>
    </xf>
    <xf numFmtId="0" fontId="96" fillId="0" borderId="17" xfId="0" applyFont="1" applyBorder="1" applyAlignment="1">
      <alignment horizontal="left" vertical="center" wrapText="1"/>
    </xf>
    <xf numFmtId="0" fontId="96" fillId="0" borderId="13" xfId="0" applyFont="1" applyBorder="1" applyAlignment="1">
      <alignment horizontal="left" vertical="center" wrapText="1"/>
    </xf>
    <xf numFmtId="0" fontId="96" fillId="0" borderId="21" xfId="0" applyFont="1" applyBorder="1" applyAlignment="1">
      <alignment horizontal="left" vertical="center" wrapText="1"/>
    </xf>
    <xf numFmtId="0" fontId="83" fillId="0" borderId="84" xfId="88" applyFont="1" applyBorder="1" applyAlignment="1">
      <alignment horizontal="center" vertical="center" wrapText="1"/>
      <protection/>
    </xf>
    <xf numFmtId="0" fontId="83" fillId="0" borderId="67" xfId="88" applyFont="1" applyBorder="1" applyAlignment="1">
      <alignment horizontal="center" vertical="center" wrapText="1"/>
      <protection/>
    </xf>
    <xf numFmtId="0" fontId="83" fillId="0" borderId="68" xfId="88" applyFont="1" applyBorder="1" applyAlignment="1">
      <alignment horizontal="center" vertical="center" wrapText="1"/>
      <protection/>
    </xf>
    <xf numFmtId="0" fontId="83" fillId="0" borderId="54" xfId="88" applyFont="1" applyBorder="1" applyAlignment="1">
      <alignment horizontal="center" vertical="center" wrapText="1"/>
      <protection/>
    </xf>
    <xf numFmtId="0" fontId="83" fillId="0" borderId="38" xfId="88" applyFont="1" applyBorder="1" applyAlignment="1">
      <alignment horizontal="center" vertical="center" wrapText="1"/>
      <protection/>
    </xf>
    <xf numFmtId="0" fontId="83" fillId="0" borderId="55" xfId="88" applyFont="1" applyBorder="1" applyAlignment="1">
      <alignment horizontal="center" vertical="center" wrapText="1"/>
      <protection/>
    </xf>
    <xf numFmtId="0" fontId="96" fillId="0" borderId="75" xfId="0" applyFont="1" applyBorder="1" applyAlignment="1">
      <alignment horizontal="left" vertical="center" wrapText="1"/>
    </xf>
    <xf numFmtId="0" fontId="96" fillId="0" borderId="38" xfId="0" applyFont="1" applyBorder="1" applyAlignment="1">
      <alignment horizontal="left" vertical="center" wrapText="1"/>
    </xf>
    <xf numFmtId="0" fontId="96" fillId="0" borderId="55" xfId="0" applyFont="1" applyBorder="1" applyAlignment="1">
      <alignment horizontal="left" vertical="center" wrapText="1"/>
    </xf>
    <xf numFmtId="0" fontId="83" fillId="5" borderId="72" xfId="88" applyFont="1" applyFill="1" applyBorder="1" applyAlignment="1">
      <alignment horizontal="left" vertical="center" wrapText="1"/>
      <protection/>
    </xf>
    <xf numFmtId="0" fontId="83" fillId="5" borderId="27" xfId="88" applyFont="1" applyFill="1" applyBorder="1" applyAlignment="1">
      <alignment horizontal="left" vertical="center" wrapText="1"/>
      <protection/>
    </xf>
    <xf numFmtId="0" fontId="83" fillId="5" borderId="28" xfId="88" applyFont="1" applyFill="1" applyBorder="1" applyAlignment="1">
      <alignment horizontal="left" vertical="center" wrapText="1"/>
      <protection/>
    </xf>
    <xf numFmtId="0" fontId="83" fillId="5" borderId="29" xfId="88" applyFont="1" applyFill="1" applyBorder="1" applyAlignment="1">
      <alignment horizontal="left" vertical="center" wrapText="1"/>
      <protection/>
    </xf>
    <xf numFmtId="0" fontId="83" fillId="5" borderId="76" xfId="88" applyFont="1" applyFill="1" applyBorder="1" applyAlignment="1">
      <alignment horizontal="left" vertical="center" wrapText="1"/>
      <protection/>
    </xf>
    <xf numFmtId="0" fontId="83" fillId="5" borderId="35" xfId="88" applyFont="1" applyFill="1" applyBorder="1" applyAlignment="1">
      <alignment horizontal="left" vertical="center" wrapText="1"/>
      <protection/>
    </xf>
    <xf numFmtId="0" fontId="96" fillId="0" borderId="72" xfId="88" applyFont="1" applyBorder="1" applyAlignment="1">
      <alignment horizontal="center" vertical="center" wrapText="1"/>
      <protection/>
    </xf>
    <xf numFmtId="0" fontId="96" fillId="0" borderId="26" xfId="88" applyFont="1" applyBorder="1" applyAlignment="1">
      <alignment horizontal="center" vertical="center" wrapText="1"/>
      <protection/>
    </xf>
    <xf numFmtId="0" fontId="96" fillId="0" borderId="27" xfId="88" applyFont="1" applyBorder="1" applyAlignment="1">
      <alignment horizontal="center" vertical="center" wrapText="1"/>
      <protection/>
    </xf>
    <xf numFmtId="0" fontId="96" fillId="0" borderId="28" xfId="88" applyFont="1" applyBorder="1" applyAlignment="1">
      <alignment horizontal="center" vertical="center" wrapText="1"/>
      <protection/>
    </xf>
    <xf numFmtId="0" fontId="96" fillId="0" borderId="0" xfId="88" applyFont="1" applyAlignment="1">
      <alignment horizontal="center" vertical="center" wrapText="1"/>
      <protection/>
    </xf>
    <xf numFmtId="0" fontId="96" fillId="0" borderId="29" xfId="88" applyFont="1" applyBorder="1" applyAlignment="1">
      <alignment horizontal="center" vertical="center" wrapText="1"/>
      <protection/>
    </xf>
    <xf numFmtId="0" fontId="96" fillId="0" borderId="76" xfId="88" applyFont="1" applyBorder="1" applyAlignment="1">
      <alignment horizontal="center" vertical="center" wrapText="1"/>
      <protection/>
    </xf>
    <xf numFmtId="0" fontId="96" fillId="0" borderId="34" xfId="88" applyFont="1" applyBorder="1" applyAlignment="1">
      <alignment horizontal="center" vertical="center" wrapText="1"/>
      <protection/>
    </xf>
    <xf numFmtId="0" fontId="96" fillId="0" borderId="35" xfId="88" applyFont="1" applyBorder="1" applyAlignment="1">
      <alignment horizontal="center" vertical="center" wrapText="1"/>
      <protection/>
    </xf>
    <xf numFmtId="0" fontId="97" fillId="38" borderId="80" xfId="0" applyFont="1" applyFill="1" applyBorder="1" applyAlignment="1">
      <alignment horizontal="center" vertical="center"/>
    </xf>
    <xf numFmtId="0" fontId="97" fillId="38" borderId="82" xfId="0" applyFont="1" applyFill="1" applyBorder="1" applyAlignment="1">
      <alignment horizontal="center" vertical="center"/>
    </xf>
    <xf numFmtId="0" fontId="97" fillId="38" borderId="81" xfId="0" applyFont="1" applyFill="1" applyBorder="1" applyAlignment="1">
      <alignment horizontal="center" vertical="center"/>
    </xf>
    <xf numFmtId="0" fontId="83" fillId="5" borderId="26" xfId="88" applyFont="1" applyFill="1" applyBorder="1" applyAlignment="1">
      <alignment horizontal="left" vertical="center" wrapText="1"/>
      <protection/>
    </xf>
    <xf numFmtId="0" fontId="83" fillId="5" borderId="0" xfId="88" applyFont="1" applyFill="1" applyAlignment="1">
      <alignment horizontal="left" vertical="center" wrapText="1"/>
      <protection/>
    </xf>
    <xf numFmtId="0" fontId="83" fillId="5" borderId="34" xfId="88" applyFont="1" applyFill="1" applyBorder="1" applyAlignment="1">
      <alignment horizontal="left" vertical="center" wrapText="1"/>
      <protection/>
    </xf>
    <xf numFmtId="14" fontId="98" fillId="38" borderId="72" xfId="0" applyNumberFormat="1" applyFont="1" applyFill="1" applyBorder="1" applyAlignment="1">
      <alignment horizontal="center" vertical="center"/>
    </xf>
    <xf numFmtId="0" fontId="98" fillId="38" borderId="27" xfId="0" applyFont="1" applyFill="1" applyBorder="1" applyAlignment="1">
      <alignment horizontal="center" vertical="center"/>
    </xf>
    <xf numFmtId="0" fontId="98" fillId="38" borderId="28" xfId="0" applyFont="1" applyFill="1" applyBorder="1" applyAlignment="1">
      <alignment horizontal="center" vertical="center"/>
    </xf>
    <xf numFmtId="0" fontId="98" fillId="38" borderId="29" xfId="0" applyFont="1" applyFill="1" applyBorder="1" applyAlignment="1">
      <alignment horizontal="center" vertical="center"/>
    </xf>
    <xf numFmtId="0" fontId="98" fillId="38" borderId="76" xfId="0" applyFont="1" applyFill="1" applyBorder="1" applyAlignment="1">
      <alignment horizontal="center" vertical="center"/>
    </xf>
    <xf numFmtId="0" fontId="98" fillId="38" borderId="35" xfId="0" applyFont="1" applyFill="1" applyBorder="1" applyAlignment="1">
      <alignment horizontal="center" vertical="center"/>
    </xf>
    <xf numFmtId="0" fontId="90" fillId="0" borderId="73" xfId="0" applyFont="1" applyBorder="1" applyAlignment="1">
      <alignment horizontal="center" vertical="center" wrapText="1"/>
    </xf>
    <xf numFmtId="0" fontId="90" fillId="0" borderId="74" xfId="0" applyFont="1" applyBorder="1" applyAlignment="1">
      <alignment horizontal="center" vertical="center" wrapText="1"/>
    </xf>
    <xf numFmtId="0" fontId="90" fillId="0" borderId="70" xfId="0" applyFont="1" applyBorder="1" applyAlignment="1">
      <alignment horizontal="center" vertical="center" wrapText="1"/>
    </xf>
    <xf numFmtId="0" fontId="90" fillId="0" borderId="71" xfId="0" applyFont="1" applyBorder="1" applyAlignment="1">
      <alignment horizontal="center" vertical="center" wrapText="1"/>
    </xf>
    <xf numFmtId="0" fontId="89" fillId="0" borderId="70" xfId="0" applyFont="1" applyBorder="1" applyAlignment="1">
      <alignment horizontal="center" vertical="center"/>
    </xf>
    <xf numFmtId="0" fontId="89" fillId="0" borderId="71" xfId="0" applyFont="1" applyBorder="1" applyAlignment="1">
      <alignment horizontal="center" vertical="center"/>
    </xf>
    <xf numFmtId="1" fontId="83" fillId="0" borderId="58" xfId="97" applyNumberFormat="1" applyFont="1" applyFill="1" applyBorder="1" applyAlignment="1" applyProtection="1">
      <alignment horizontal="center" vertical="center" wrapText="1"/>
      <protection/>
    </xf>
    <xf numFmtId="1" fontId="83" fillId="0" borderId="60" xfId="97" applyNumberFormat="1" applyFont="1" applyFill="1" applyBorder="1" applyAlignment="1" applyProtection="1">
      <alignment horizontal="center" vertical="center" wrapText="1"/>
      <protection/>
    </xf>
    <xf numFmtId="0" fontId="83" fillId="5" borderId="59" xfId="88" applyFont="1" applyFill="1" applyBorder="1" applyAlignment="1">
      <alignment horizontal="center" vertical="center" wrapText="1"/>
      <protection/>
    </xf>
    <xf numFmtId="0" fontId="83" fillId="5" borderId="60" xfId="88" applyFont="1" applyFill="1" applyBorder="1" applyAlignment="1">
      <alignment horizontal="center" vertical="center" wrapText="1"/>
      <protection/>
    </xf>
    <xf numFmtId="9" fontId="83" fillId="0" borderId="58" xfId="88" applyNumberFormat="1" applyFont="1" applyBorder="1" applyAlignment="1">
      <alignment horizontal="center" vertical="center" wrapText="1"/>
      <protection/>
    </xf>
    <xf numFmtId="9" fontId="83" fillId="0" borderId="60" xfId="88" applyNumberFormat="1" applyFont="1" applyBorder="1" applyAlignment="1">
      <alignment horizontal="center" vertical="center" wrapText="1"/>
      <protection/>
    </xf>
    <xf numFmtId="0" fontId="83" fillId="5" borderId="58" xfId="88" applyFont="1" applyFill="1" applyBorder="1" applyAlignment="1">
      <alignment horizontal="left" vertical="center" wrapText="1"/>
      <protection/>
    </xf>
    <xf numFmtId="0" fontId="83" fillId="5" borderId="60" xfId="88" applyFont="1" applyFill="1" applyBorder="1" applyAlignment="1">
      <alignment horizontal="left" vertical="center" wrapText="1"/>
      <protection/>
    </xf>
    <xf numFmtId="0" fontId="91" fillId="0" borderId="58" xfId="88" applyFont="1" applyBorder="1" applyAlignment="1">
      <alignment horizontal="center" vertical="center" wrapText="1"/>
      <protection/>
    </xf>
    <xf numFmtId="0" fontId="91" fillId="0" borderId="59" xfId="88" applyFont="1" applyBorder="1" applyAlignment="1">
      <alignment horizontal="center" vertical="center" wrapText="1"/>
      <protection/>
    </xf>
    <xf numFmtId="0" fontId="91" fillId="0" borderId="60" xfId="88" applyFont="1" applyBorder="1" applyAlignment="1">
      <alignment horizontal="center" vertical="center" wrapText="1"/>
      <protection/>
    </xf>
    <xf numFmtId="0" fontId="83" fillId="5" borderId="58" xfId="88" applyFont="1" applyFill="1" applyBorder="1" applyAlignment="1">
      <alignment horizontal="center" vertical="center" wrapText="1"/>
      <protection/>
    </xf>
    <xf numFmtId="0" fontId="83" fillId="0" borderId="49" xfId="88" applyFont="1" applyBorder="1" applyAlignment="1">
      <alignment horizontal="center" vertical="center" wrapText="1"/>
      <protection/>
    </xf>
    <xf numFmtId="0" fontId="83" fillId="0" borderId="50" xfId="88" applyFont="1" applyBorder="1" applyAlignment="1">
      <alignment horizontal="center" vertical="center" wrapText="1"/>
      <protection/>
    </xf>
    <xf numFmtId="0" fontId="83" fillId="0" borderId="51" xfId="88" applyFont="1" applyBorder="1" applyAlignment="1">
      <alignment horizontal="center" vertical="center" wrapText="1"/>
      <protection/>
    </xf>
    <xf numFmtId="0" fontId="83" fillId="5" borderId="76" xfId="88" applyFont="1" applyFill="1" applyBorder="1" applyAlignment="1">
      <alignment horizontal="center" vertical="center" wrapText="1"/>
      <protection/>
    </xf>
    <xf numFmtId="0" fontId="83" fillId="5" borderId="34" xfId="88" applyFont="1" applyFill="1" applyBorder="1" applyAlignment="1">
      <alignment horizontal="center" vertical="center" wrapText="1"/>
      <protection/>
    </xf>
    <xf numFmtId="0" fontId="83" fillId="5" borderId="35" xfId="88" applyFont="1" applyFill="1" applyBorder="1" applyAlignment="1">
      <alignment horizontal="center" vertical="center" wrapText="1"/>
      <protection/>
    </xf>
    <xf numFmtId="0" fontId="83" fillId="5" borderId="28" xfId="88" applyFont="1" applyFill="1" applyBorder="1" applyAlignment="1">
      <alignment horizontal="center" vertical="center" wrapText="1"/>
      <protection/>
    </xf>
    <xf numFmtId="0" fontId="83" fillId="5" borderId="0" xfId="88" applyFont="1" applyFill="1" applyAlignment="1">
      <alignment horizontal="center" vertical="center" wrapText="1"/>
      <protection/>
    </xf>
    <xf numFmtId="0" fontId="83" fillId="5" borderId="29" xfId="88" applyFont="1" applyFill="1" applyBorder="1" applyAlignment="1">
      <alignment horizontal="center" vertical="center" wrapText="1"/>
      <protection/>
    </xf>
    <xf numFmtId="0" fontId="83" fillId="5" borderId="84" xfId="88" applyFont="1" applyFill="1" applyBorder="1" applyAlignment="1">
      <alignment horizontal="center" vertical="center" wrapText="1"/>
      <protection/>
    </xf>
    <xf numFmtId="0" fontId="83" fillId="5" borderId="78" xfId="88" applyFont="1" applyFill="1" applyBorder="1" applyAlignment="1">
      <alignment horizontal="center" vertical="center" wrapText="1"/>
      <protection/>
    </xf>
    <xf numFmtId="0" fontId="83" fillId="5" borderId="20" xfId="88" applyFont="1" applyFill="1" applyBorder="1" applyAlignment="1">
      <alignment horizontal="center" vertical="center" wrapText="1"/>
      <protection/>
    </xf>
    <xf numFmtId="0" fontId="83" fillId="5" borderId="14" xfId="88" applyFont="1" applyFill="1" applyBorder="1" applyAlignment="1">
      <alignment horizontal="center" vertical="center" wrapText="1"/>
      <protection/>
    </xf>
    <xf numFmtId="0" fontId="83" fillId="0" borderId="58" xfId="88" applyFont="1" applyBorder="1" applyAlignment="1">
      <alignment horizontal="center" vertical="center" wrapText="1"/>
      <protection/>
    </xf>
    <xf numFmtId="0" fontId="83" fillId="0" borderId="59" xfId="88" applyFont="1" applyBorder="1" applyAlignment="1">
      <alignment horizontal="center" vertical="center" wrapText="1"/>
      <protection/>
    </xf>
    <xf numFmtId="0" fontId="83" fillId="0" borderId="60" xfId="88" applyFont="1" applyBorder="1" applyAlignment="1">
      <alignment horizontal="center" vertical="center" wrapText="1"/>
      <protection/>
    </xf>
    <xf numFmtId="0" fontId="83" fillId="38" borderId="34" xfId="88" applyFont="1" applyFill="1" applyBorder="1" applyAlignment="1">
      <alignment horizontal="left" vertical="center" wrapText="1"/>
      <protection/>
    </xf>
    <xf numFmtId="0" fontId="84" fillId="0" borderId="58" xfId="88" applyFont="1" applyBorder="1" applyAlignment="1">
      <alignment horizontal="center" vertical="center" wrapText="1"/>
      <protection/>
    </xf>
    <xf numFmtId="0" fontId="84" fillId="0" borderId="59" xfId="88" applyFont="1" applyBorder="1" applyAlignment="1">
      <alignment horizontal="center" vertical="center" wrapText="1"/>
      <protection/>
    </xf>
    <xf numFmtId="0" fontId="84" fillId="0" borderId="60" xfId="88" applyFont="1" applyBorder="1" applyAlignment="1">
      <alignment horizontal="center" vertical="center" wrapText="1"/>
      <protection/>
    </xf>
    <xf numFmtId="0" fontId="83" fillId="5" borderId="54" xfId="88" applyFont="1" applyFill="1" applyBorder="1" applyAlignment="1">
      <alignment horizontal="center" vertical="center" wrapText="1"/>
      <protection/>
    </xf>
    <xf numFmtId="0" fontId="83" fillId="5" borderId="40" xfId="88" applyFont="1" applyFill="1" applyBorder="1" applyAlignment="1">
      <alignment horizontal="center" vertical="center" wrapText="1"/>
      <protection/>
    </xf>
    <xf numFmtId="0" fontId="83" fillId="38" borderId="84" xfId="88" applyFont="1" applyFill="1" applyBorder="1" applyAlignment="1">
      <alignment horizontal="center" vertical="center" wrapText="1"/>
      <protection/>
    </xf>
    <xf numFmtId="0" fontId="83" fillId="38" borderId="66" xfId="88" applyFont="1" applyFill="1" applyBorder="1" applyAlignment="1">
      <alignment horizontal="center" vertical="center" wrapText="1"/>
      <protection/>
    </xf>
    <xf numFmtId="0" fontId="83" fillId="38" borderId="67" xfId="88" applyFont="1" applyFill="1" applyBorder="1" applyAlignment="1">
      <alignment horizontal="center" vertical="center" wrapText="1"/>
      <protection/>
    </xf>
    <xf numFmtId="0" fontId="83" fillId="38" borderId="68" xfId="88" applyFont="1" applyFill="1" applyBorder="1" applyAlignment="1">
      <alignment horizontal="center" vertical="center" wrapText="1"/>
      <protection/>
    </xf>
    <xf numFmtId="0" fontId="83" fillId="5" borderId="42" xfId="88" applyFont="1" applyFill="1" applyBorder="1" applyAlignment="1">
      <alignment horizontal="center" vertical="center" wrapText="1"/>
      <protection/>
    </xf>
    <xf numFmtId="0" fontId="83" fillId="5" borderId="18" xfId="88" applyFont="1" applyFill="1" applyBorder="1" applyAlignment="1">
      <alignment horizontal="center" vertical="center" wrapText="1"/>
      <protection/>
    </xf>
    <xf numFmtId="0" fontId="83" fillId="5" borderId="61" xfId="88" applyFont="1" applyFill="1" applyBorder="1" applyAlignment="1">
      <alignment horizontal="center" vertical="center" wrapText="1"/>
      <protection/>
    </xf>
    <xf numFmtId="0" fontId="83" fillId="5" borderId="44" xfId="88" applyFont="1" applyFill="1" applyBorder="1" applyAlignment="1">
      <alignment horizontal="center" vertical="center" wrapText="1"/>
      <protection/>
    </xf>
    <xf numFmtId="0" fontId="83" fillId="5" borderId="39" xfId="88" applyFont="1" applyFill="1" applyBorder="1" applyAlignment="1">
      <alignment horizontal="center" vertical="center" wrapText="1"/>
      <protection/>
    </xf>
    <xf numFmtId="0" fontId="83" fillId="5" borderId="57" xfId="88" applyFont="1" applyFill="1" applyBorder="1" applyAlignment="1">
      <alignment horizontal="center" vertical="center" wrapText="1"/>
      <protection/>
    </xf>
    <xf numFmtId="0" fontId="83" fillId="5" borderId="65" xfId="88" applyFont="1" applyFill="1" applyBorder="1" applyAlignment="1">
      <alignment horizontal="center" vertical="center" wrapText="1"/>
      <protection/>
    </xf>
    <xf numFmtId="0" fontId="83" fillId="5" borderId="17" xfId="88" applyFont="1" applyFill="1" applyBorder="1" applyAlignment="1">
      <alignment horizontal="center" vertical="center" wrapText="1"/>
      <protection/>
    </xf>
    <xf numFmtId="0" fontId="83" fillId="5" borderId="13" xfId="88" applyFont="1" applyFill="1" applyBorder="1" applyAlignment="1">
      <alignment horizontal="center" vertical="center" wrapText="1"/>
      <protection/>
    </xf>
    <xf numFmtId="0" fontId="83" fillId="5" borderId="43" xfId="88" applyFont="1" applyFill="1" applyBorder="1" applyAlignment="1">
      <alignment horizontal="center" vertical="center" wrapText="1"/>
      <protection/>
    </xf>
    <xf numFmtId="0" fontId="83" fillId="5" borderId="64" xfId="88" applyFont="1" applyFill="1" applyBorder="1" applyAlignment="1">
      <alignment horizontal="center" vertical="center" wrapText="1"/>
      <protection/>
    </xf>
    <xf numFmtId="0" fontId="83" fillId="5" borderId="15" xfId="88" applyFont="1" applyFill="1" applyBorder="1" applyAlignment="1">
      <alignment horizontal="center" vertical="center" wrapText="1"/>
      <protection/>
    </xf>
    <xf numFmtId="0" fontId="83" fillId="5" borderId="19" xfId="88" applyFont="1" applyFill="1" applyBorder="1" applyAlignment="1">
      <alignment horizontal="center" vertical="center" wrapText="1"/>
      <protection/>
    </xf>
    <xf numFmtId="0" fontId="83" fillId="5" borderId="21" xfId="88" applyFont="1" applyFill="1" applyBorder="1" applyAlignment="1">
      <alignment horizontal="center" vertical="center" wrapText="1"/>
      <protection/>
    </xf>
    <xf numFmtId="9" fontId="83" fillId="0" borderId="22" xfId="97" applyFont="1" applyFill="1" applyBorder="1" applyAlignment="1" applyProtection="1">
      <alignment horizontal="center" vertical="center" wrapText="1"/>
      <protection/>
    </xf>
    <xf numFmtId="9" fontId="83" fillId="0" borderId="85" xfId="97" applyFont="1" applyFill="1" applyBorder="1" applyAlignment="1" applyProtection="1">
      <alignment horizontal="center" vertical="center" wrapText="1"/>
      <protection/>
    </xf>
    <xf numFmtId="9" fontId="84" fillId="0" borderId="61" xfId="99" applyFont="1" applyFill="1" applyBorder="1" applyAlignment="1" applyProtection="1">
      <alignment horizontal="justify" vertical="center" wrapText="1"/>
      <protection/>
    </xf>
    <xf numFmtId="9" fontId="84" fillId="0" borderId="43" xfId="99" applyFont="1" applyFill="1" applyBorder="1" applyAlignment="1" applyProtection="1">
      <alignment horizontal="justify" vertical="center" wrapText="1"/>
      <protection/>
    </xf>
    <xf numFmtId="9" fontId="84" fillId="0" borderId="44" xfId="99" applyFont="1" applyFill="1" applyBorder="1" applyAlignment="1" applyProtection="1">
      <alignment horizontal="justify" vertical="center" wrapText="1"/>
      <protection/>
    </xf>
    <xf numFmtId="9" fontId="84" fillId="0" borderId="62" xfId="99" applyFont="1" applyFill="1" applyBorder="1" applyAlignment="1" applyProtection="1">
      <alignment horizontal="justify" vertical="center" wrapText="1"/>
      <protection/>
    </xf>
    <xf numFmtId="9" fontId="84" fillId="0" borderId="34" xfId="99" applyFont="1" applyFill="1" applyBorder="1" applyAlignment="1" applyProtection="1">
      <alignment horizontal="justify" vertical="center" wrapText="1"/>
      <protection/>
    </xf>
    <xf numFmtId="9" fontId="84" fillId="0" borderId="63" xfId="99" applyFont="1" applyFill="1" applyBorder="1" applyAlignment="1" applyProtection="1">
      <alignment horizontal="justify" vertical="center" wrapText="1"/>
      <protection/>
    </xf>
    <xf numFmtId="9" fontId="99" fillId="0" borderId="61" xfId="99" applyFont="1" applyFill="1" applyBorder="1" applyAlignment="1" applyProtection="1">
      <alignment horizontal="justify" vertical="top" wrapText="1"/>
      <protection/>
    </xf>
    <xf numFmtId="9" fontId="99" fillId="0" borderId="43" xfId="99" applyFont="1" applyFill="1" applyBorder="1" applyAlignment="1" applyProtection="1">
      <alignment horizontal="justify" vertical="top" wrapText="1"/>
      <protection/>
    </xf>
    <xf numFmtId="9" fontId="99" fillId="0" borderId="44" xfId="99" applyFont="1" applyFill="1" applyBorder="1" applyAlignment="1" applyProtection="1">
      <alignment horizontal="justify" vertical="top" wrapText="1"/>
      <protection/>
    </xf>
    <xf numFmtId="9" fontId="99" fillId="0" borderId="62" xfId="99" applyFont="1" applyFill="1" applyBorder="1" applyAlignment="1" applyProtection="1">
      <alignment horizontal="justify" vertical="top" wrapText="1"/>
      <protection/>
    </xf>
    <xf numFmtId="9" fontId="99" fillId="0" borderId="34" xfId="99" applyFont="1" applyFill="1" applyBorder="1" applyAlignment="1" applyProtection="1">
      <alignment horizontal="justify" vertical="top" wrapText="1"/>
      <protection/>
    </xf>
    <xf numFmtId="9" fontId="99" fillId="0" borderId="63" xfId="99" applyFont="1" applyFill="1" applyBorder="1" applyAlignment="1" applyProtection="1">
      <alignment horizontal="justify" vertical="top" wrapText="1"/>
      <protection/>
    </xf>
    <xf numFmtId="9" fontId="94" fillId="0" borderId="61" xfId="99" applyFont="1" applyFill="1" applyBorder="1" applyAlignment="1" applyProtection="1">
      <alignment horizontal="center" vertical="center" wrapText="1"/>
      <protection/>
    </xf>
    <xf numFmtId="9" fontId="94" fillId="0" borderId="43" xfId="99" applyFont="1" applyFill="1" applyBorder="1" applyAlignment="1" applyProtection="1">
      <alignment horizontal="center" vertical="center" wrapText="1"/>
      <protection/>
    </xf>
    <xf numFmtId="9" fontId="94" fillId="0" borderId="44" xfId="99" applyFont="1" applyFill="1" applyBorder="1" applyAlignment="1" applyProtection="1">
      <alignment horizontal="center" vertical="center" wrapText="1"/>
      <protection/>
    </xf>
    <xf numFmtId="9" fontId="94" fillId="0" borderId="62" xfId="99" applyFont="1" applyFill="1" applyBorder="1" applyAlignment="1" applyProtection="1">
      <alignment horizontal="center" vertical="center" wrapText="1"/>
      <protection/>
    </xf>
    <xf numFmtId="9" fontId="94" fillId="0" borderId="34" xfId="99" applyFont="1" applyFill="1" applyBorder="1" applyAlignment="1" applyProtection="1">
      <alignment horizontal="center" vertical="center" wrapText="1"/>
      <protection/>
    </xf>
    <xf numFmtId="9" fontId="94" fillId="0" borderId="63" xfId="99" applyFont="1" applyFill="1" applyBorder="1" applyAlignment="1" applyProtection="1">
      <alignment horizontal="center" vertical="center" wrapText="1"/>
      <protection/>
    </xf>
    <xf numFmtId="3" fontId="83" fillId="0" borderId="61" xfId="88" applyNumberFormat="1" applyFont="1" applyBorder="1" applyAlignment="1">
      <alignment horizontal="center" vertical="center" wrapText="1"/>
      <protection/>
    </xf>
    <xf numFmtId="3" fontId="83" fillId="0" borderId="44" xfId="88" applyNumberFormat="1" applyFont="1" applyBorder="1" applyAlignment="1">
      <alignment horizontal="center" vertical="center" wrapText="1"/>
      <protection/>
    </xf>
    <xf numFmtId="0" fontId="84" fillId="0" borderId="13" xfId="88" applyFont="1" applyBorder="1" applyAlignment="1">
      <alignment horizontal="left" vertical="center" wrapText="1"/>
      <protection/>
    </xf>
    <xf numFmtId="0" fontId="84" fillId="0" borderId="21" xfId="88" applyFont="1" applyBorder="1" applyAlignment="1">
      <alignment horizontal="left" vertical="center" wrapText="1"/>
      <protection/>
    </xf>
    <xf numFmtId="0" fontId="84" fillId="5" borderId="13" xfId="88" applyFont="1" applyFill="1" applyBorder="1" applyAlignment="1">
      <alignment horizontal="center" vertical="center" wrapText="1"/>
      <protection/>
    </xf>
    <xf numFmtId="0" fontId="84" fillId="0" borderId="37" xfId="88" applyFont="1" applyBorder="1" applyAlignment="1">
      <alignment horizontal="justify" vertical="center" wrapText="1"/>
      <protection/>
    </xf>
    <xf numFmtId="0" fontId="84" fillId="0" borderId="83" xfId="88" applyFont="1" applyBorder="1" applyAlignment="1">
      <alignment horizontal="justify" vertical="center" wrapText="1"/>
      <protection/>
    </xf>
    <xf numFmtId="9" fontId="84" fillId="0" borderId="45" xfId="97" applyFont="1" applyFill="1" applyBorder="1" applyAlignment="1" applyProtection="1">
      <alignment horizontal="center" vertical="center" wrapText="1"/>
      <protection/>
    </xf>
    <xf numFmtId="9" fontId="84" fillId="0" borderId="16" xfId="97" applyFont="1" applyFill="1" applyBorder="1" applyAlignment="1" applyProtection="1">
      <alignment horizontal="center" vertical="center" wrapText="1"/>
      <protection/>
    </xf>
    <xf numFmtId="9" fontId="84" fillId="0" borderId="61" xfId="88" applyNumberFormat="1" applyFont="1" applyBorder="1" applyAlignment="1">
      <alignment horizontal="left" vertical="top" wrapText="1"/>
      <protection/>
    </xf>
    <xf numFmtId="9" fontId="84" fillId="0" borderId="43" xfId="88" applyNumberFormat="1" applyFont="1" applyBorder="1" applyAlignment="1">
      <alignment horizontal="left" vertical="top" wrapText="1"/>
      <protection/>
    </xf>
    <xf numFmtId="9" fontId="84" fillId="0" borderId="44" xfId="88" applyNumberFormat="1" applyFont="1" applyBorder="1" applyAlignment="1">
      <alignment horizontal="left" vertical="top" wrapText="1"/>
      <protection/>
    </xf>
    <xf numFmtId="9" fontId="84" fillId="0" borderId="39" xfId="88" applyNumberFormat="1" applyFont="1" applyBorder="1" applyAlignment="1">
      <alignment horizontal="left" vertical="top" wrapText="1"/>
      <protection/>
    </xf>
    <xf numFmtId="9" fontId="84" fillId="0" borderId="15" xfId="88" applyNumberFormat="1" applyFont="1" applyBorder="1" applyAlignment="1">
      <alignment horizontal="left" vertical="top" wrapText="1"/>
      <protection/>
    </xf>
    <xf numFmtId="9" fontId="84" fillId="0" borderId="57" xfId="88" applyNumberFormat="1" applyFont="1" applyBorder="1" applyAlignment="1">
      <alignment horizontal="left" vertical="top" wrapText="1"/>
      <protection/>
    </xf>
    <xf numFmtId="9" fontId="94" fillId="0" borderId="13" xfId="99" applyFont="1" applyFill="1" applyBorder="1" applyAlignment="1" applyProtection="1">
      <alignment horizontal="justify" vertical="center" wrapText="1"/>
      <protection/>
    </xf>
    <xf numFmtId="9" fontId="94" fillId="0" borderId="21" xfId="99" applyFont="1" applyFill="1" applyBorder="1" applyAlignment="1" applyProtection="1">
      <alignment horizontal="justify" vertical="center" wrapText="1"/>
      <protection/>
    </xf>
    <xf numFmtId="9" fontId="94" fillId="0" borderId="38" xfId="99" applyFont="1" applyFill="1" applyBorder="1" applyAlignment="1" applyProtection="1">
      <alignment horizontal="justify" vertical="center" wrapText="1"/>
      <protection/>
    </xf>
    <xf numFmtId="9" fontId="94" fillId="0" borderId="55" xfId="99" applyFont="1" applyFill="1" applyBorder="1" applyAlignment="1" applyProtection="1">
      <alignment horizontal="justify" vertical="center" wrapText="1"/>
      <protection/>
    </xf>
    <xf numFmtId="0" fontId="83" fillId="5" borderId="52" xfId="88" applyFont="1" applyFill="1" applyBorder="1" applyAlignment="1">
      <alignment horizontal="center" vertical="center" wrapText="1"/>
      <protection/>
    </xf>
    <xf numFmtId="0" fontId="83" fillId="5" borderId="45" xfId="88" applyFont="1" applyFill="1" applyBorder="1" applyAlignment="1">
      <alignment horizontal="center" vertical="center" wrapText="1"/>
      <protection/>
    </xf>
    <xf numFmtId="0" fontId="83" fillId="5" borderId="16" xfId="88" applyFont="1" applyFill="1" applyBorder="1" applyAlignment="1">
      <alignment horizontal="center" vertical="center" wrapText="1"/>
      <protection/>
    </xf>
    <xf numFmtId="0" fontId="83" fillId="5" borderId="41" xfId="88" applyFont="1" applyFill="1" applyBorder="1" applyAlignment="1">
      <alignment horizontal="center" vertical="center" wrapText="1"/>
      <protection/>
    </xf>
    <xf numFmtId="0" fontId="83" fillId="0" borderId="37" xfId="88" applyFont="1" applyBorder="1" applyAlignment="1">
      <alignment horizontal="justify" vertical="center" wrapText="1"/>
      <protection/>
    </xf>
    <xf numFmtId="0" fontId="83" fillId="0" borderId="83" xfId="88" applyFont="1" applyBorder="1" applyAlignment="1">
      <alignment horizontal="justify" vertical="center" wrapText="1"/>
      <protection/>
    </xf>
    <xf numFmtId="0" fontId="83" fillId="0" borderId="72" xfId="88" applyFont="1" applyBorder="1" applyAlignment="1">
      <alignment horizontal="center" vertical="center" wrapText="1"/>
      <protection/>
    </xf>
    <xf numFmtId="0" fontId="83" fillId="0" borderId="26" xfId="88" applyFont="1" applyBorder="1" applyAlignment="1">
      <alignment horizontal="center" vertical="center" wrapText="1"/>
      <protection/>
    </xf>
    <xf numFmtId="0" fontId="83" fillId="0" borderId="27" xfId="88" applyFont="1" applyBorder="1" applyAlignment="1">
      <alignment horizontal="center" vertical="center" wrapText="1"/>
      <protection/>
    </xf>
    <xf numFmtId="0" fontId="83" fillId="0" borderId="28" xfId="88" applyFont="1" applyBorder="1" applyAlignment="1">
      <alignment horizontal="center" vertical="center" wrapText="1"/>
      <protection/>
    </xf>
    <xf numFmtId="0" fontId="83" fillId="0" borderId="0" xfId="88" applyFont="1" applyAlignment="1">
      <alignment horizontal="center" vertical="center" wrapText="1"/>
      <protection/>
    </xf>
    <xf numFmtId="0" fontId="83" fillId="0" borderId="29" xfId="88" applyFont="1" applyBorder="1" applyAlignment="1">
      <alignment horizontal="center" vertical="center" wrapText="1"/>
      <protection/>
    </xf>
    <xf numFmtId="0" fontId="83" fillId="0" borderId="76" xfId="88" applyFont="1" applyBorder="1" applyAlignment="1">
      <alignment horizontal="center" vertical="center" wrapText="1"/>
      <protection/>
    </xf>
    <xf numFmtId="0" fontId="83" fillId="0" borderId="34" xfId="88" applyFont="1" applyBorder="1" applyAlignment="1">
      <alignment horizontal="center" vertical="center" wrapText="1"/>
      <protection/>
    </xf>
    <xf numFmtId="0" fontId="83" fillId="0" borderId="35" xfId="88" applyFont="1" applyBorder="1" applyAlignment="1">
      <alignment horizontal="center" vertical="center" wrapText="1"/>
      <protection/>
    </xf>
    <xf numFmtId="2" fontId="84" fillId="0" borderId="42" xfId="88" applyNumberFormat="1" applyFont="1" applyBorder="1" applyAlignment="1">
      <alignment horizontal="justify" vertical="top" wrapText="1"/>
      <protection/>
    </xf>
    <xf numFmtId="2" fontId="84" fillId="0" borderId="43" xfId="88" applyNumberFormat="1" applyFont="1" applyBorder="1" applyAlignment="1">
      <alignment horizontal="justify" vertical="top" wrapText="1"/>
      <protection/>
    </xf>
    <xf numFmtId="2" fontId="84" fillId="0" borderId="44" xfId="88" applyNumberFormat="1" applyFont="1" applyBorder="1" applyAlignment="1">
      <alignment horizontal="justify" vertical="top" wrapText="1"/>
      <protection/>
    </xf>
    <xf numFmtId="2" fontId="84" fillId="0" borderId="76" xfId="88" applyNumberFormat="1" applyFont="1" applyBorder="1" applyAlignment="1">
      <alignment horizontal="justify" vertical="top" wrapText="1"/>
      <protection/>
    </xf>
    <xf numFmtId="2" fontId="84" fillId="0" borderId="34" xfId="88" applyNumberFormat="1" applyFont="1" applyBorder="1" applyAlignment="1">
      <alignment horizontal="justify" vertical="top" wrapText="1"/>
      <protection/>
    </xf>
    <xf numFmtId="2" fontId="84" fillId="0" borderId="63" xfId="88" applyNumberFormat="1" applyFont="1" applyBorder="1" applyAlignment="1">
      <alignment horizontal="justify" vertical="top" wrapText="1"/>
      <protection/>
    </xf>
    <xf numFmtId="2" fontId="18" fillId="0" borderId="42" xfId="88" applyNumberFormat="1" applyFont="1" applyBorder="1" applyAlignment="1">
      <alignment horizontal="justify" vertical="top" wrapText="1"/>
      <protection/>
    </xf>
    <xf numFmtId="2" fontId="94" fillId="0" borderId="43" xfId="88" applyNumberFormat="1" applyFont="1" applyBorder="1" applyAlignment="1">
      <alignment horizontal="justify" vertical="top" wrapText="1"/>
      <protection/>
    </xf>
    <xf numFmtId="2" fontId="94" fillId="0" borderId="44" xfId="88" applyNumberFormat="1" applyFont="1" applyBorder="1" applyAlignment="1">
      <alignment horizontal="justify" vertical="top" wrapText="1"/>
      <protection/>
    </xf>
    <xf numFmtId="2" fontId="94" fillId="0" borderId="76" xfId="88" applyNumberFormat="1" applyFont="1" applyBorder="1" applyAlignment="1">
      <alignment horizontal="justify" vertical="top" wrapText="1"/>
      <protection/>
    </xf>
    <xf numFmtId="2" fontId="94" fillId="0" borderId="34" xfId="88" applyNumberFormat="1" applyFont="1" applyBorder="1" applyAlignment="1">
      <alignment horizontal="justify" vertical="top" wrapText="1"/>
      <protection/>
    </xf>
    <xf numFmtId="2" fontId="94" fillId="0" borderId="63" xfId="88" applyNumberFormat="1" applyFont="1" applyBorder="1" applyAlignment="1">
      <alignment horizontal="justify" vertical="top" wrapText="1"/>
      <protection/>
    </xf>
    <xf numFmtId="9" fontId="84" fillId="0" borderId="61" xfId="99" applyFont="1" applyFill="1" applyBorder="1" applyAlignment="1" applyProtection="1">
      <alignment horizontal="center" vertical="center" wrapText="1"/>
      <protection/>
    </xf>
    <xf numFmtId="9" fontId="84" fillId="0" borderId="43" xfId="99" applyFont="1" applyFill="1" applyBorder="1" applyAlignment="1" applyProtection="1">
      <alignment horizontal="center" vertical="center" wrapText="1"/>
      <protection/>
    </xf>
    <xf numFmtId="9" fontId="84" fillId="0" borderId="44" xfId="99" applyFont="1" applyFill="1" applyBorder="1" applyAlignment="1" applyProtection="1">
      <alignment horizontal="center" vertical="center" wrapText="1"/>
      <protection/>
    </xf>
    <xf numFmtId="9" fontId="84" fillId="0" borderId="62" xfId="99" applyFont="1" applyFill="1" applyBorder="1" applyAlignment="1" applyProtection="1">
      <alignment horizontal="center" vertical="center" wrapText="1"/>
      <protection/>
    </xf>
    <xf numFmtId="9" fontId="84" fillId="0" borderId="34" xfId="99" applyFont="1" applyFill="1" applyBorder="1" applyAlignment="1" applyProtection="1">
      <alignment horizontal="center" vertical="center" wrapText="1"/>
      <protection/>
    </xf>
    <xf numFmtId="9" fontId="84" fillId="0" borderId="63" xfId="99" applyFont="1" applyFill="1" applyBorder="1" applyAlignment="1" applyProtection="1">
      <alignment horizontal="center" vertical="center" wrapText="1"/>
      <protection/>
    </xf>
    <xf numFmtId="2" fontId="84" fillId="0" borderId="52" xfId="88" applyNumberFormat="1" applyFont="1" applyBorder="1" applyAlignment="1">
      <alignment horizontal="justify" vertical="center" wrapText="1"/>
      <protection/>
    </xf>
    <xf numFmtId="2" fontId="84" fillId="0" borderId="20" xfId="88" applyNumberFormat="1" applyFont="1" applyBorder="1" applyAlignment="1">
      <alignment horizontal="justify" vertical="center" wrapText="1"/>
      <protection/>
    </xf>
    <xf numFmtId="9" fontId="84" fillId="0" borderId="64" xfId="88" applyNumberFormat="1" applyFont="1" applyBorder="1" applyAlignment="1">
      <alignment horizontal="left" vertical="top" wrapText="1"/>
      <protection/>
    </xf>
    <xf numFmtId="9" fontId="84" fillId="0" borderId="88" xfId="88" applyNumberFormat="1" applyFont="1" applyBorder="1" applyAlignment="1">
      <alignment horizontal="left" vertical="top" wrapText="1"/>
      <protection/>
    </xf>
    <xf numFmtId="9" fontId="84" fillId="0" borderId="89" xfId="88" applyNumberFormat="1" applyFont="1" applyBorder="1" applyAlignment="1">
      <alignment horizontal="left" vertical="top" wrapText="1"/>
      <protection/>
    </xf>
    <xf numFmtId="9" fontId="84" fillId="0" borderId="90" xfId="88" applyNumberFormat="1" applyFont="1" applyBorder="1" applyAlignment="1">
      <alignment horizontal="left" vertical="top" wrapText="1"/>
      <protection/>
    </xf>
    <xf numFmtId="2" fontId="84" fillId="0" borderId="42" xfId="88" applyNumberFormat="1" applyFont="1" applyBorder="1" applyAlignment="1">
      <alignment horizontal="justify" vertical="center" wrapText="1"/>
      <protection/>
    </xf>
    <xf numFmtId="2" fontId="84" fillId="0" borderId="43" xfId="88" applyNumberFormat="1" applyFont="1" applyBorder="1" applyAlignment="1">
      <alignment horizontal="justify" vertical="center" wrapText="1"/>
      <protection/>
    </xf>
    <xf numFmtId="2" fontId="84" fillId="0" borderId="64" xfId="88" applyNumberFormat="1" applyFont="1" applyBorder="1" applyAlignment="1">
      <alignment horizontal="justify" vertical="center" wrapText="1"/>
      <protection/>
    </xf>
    <xf numFmtId="2" fontId="84" fillId="0" borderId="76" xfId="88" applyNumberFormat="1" applyFont="1" applyBorder="1" applyAlignment="1">
      <alignment horizontal="justify" vertical="center" wrapText="1"/>
      <protection/>
    </xf>
    <xf numFmtId="2" fontId="84" fillId="0" borderId="34" xfId="88" applyNumberFormat="1" applyFont="1" applyBorder="1" applyAlignment="1">
      <alignment horizontal="justify" vertical="center" wrapText="1"/>
      <protection/>
    </xf>
    <xf numFmtId="2" fontId="84" fillId="0" borderId="35" xfId="88" applyNumberFormat="1" applyFont="1" applyBorder="1" applyAlignment="1">
      <alignment horizontal="justify" vertical="center" wrapText="1"/>
      <protection/>
    </xf>
    <xf numFmtId="0" fontId="83" fillId="5" borderId="87" xfId="88" applyFont="1" applyFill="1" applyBorder="1" applyAlignment="1">
      <alignment horizontal="center" vertical="center" wrapText="1"/>
      <protection/>
    </xf>
    <xf numFmtId="0" fontId="83" fillId="5" borderId="67" xfId="88" applyFont="1" applyFill="1" applyBorder="1" applyAlignment="1">
      <alignment horizontal="center" vertical="center" wrapText="1"/>
      <protection/>
    </xf>
    <xf numFmtId="0" fontId="83" fillId="5" borderId="79" xfId="88" applyFont="1" applyFill="1" applyBorder="1" applyAlignment="1">
      <alignment horizontal="center" vertical="center" wrapText="1"/>
      <protection/>
    </xf>
    <xf numFmtId="0" fontId="83" fillId="5" borderId="74" xfId="88" applyFont="1" applyFill="1" applyBorder="1" applyAlignment="1">
      <alignment horizontal="center" vertical="center" wrapText="1"/>
      <protection/>
    </xf>
    <xf numFmtId="0" fontId="84" fillId="0" borderId="40" xfId="88" applyFont="1" applyBorder="1" applyAlignment="1">
      <alignment horizontal="left" vertical="center" wrapText="1"/>
      <protection/>
    </xf>
    <xf numFmtId="0" fontId="84" fillId="0" borderId="86" xfId="88" applyFont="1" applyBorder="1" applyAlignment="1">
      <alignment horizontal="left" vertical="center" wrapText="1"/>
      <protection/>
    </xf>
    <xf numFmtId="0" fontId="84" fillId="0" borderId="71" xfId="88" applyFont="1" applyBorder="1" applyAlignment="1">
      <alignment horizontal="left" vertical="center" wrapText="1"/>
      <protection/>
    </xf>
    <xf numFmtId="9" fontId="84" fillId="0" borderId="19" xfId="88" applyNumberFormat="1" applyFont="1" applyBorder="1" applyAlignment="1">
      <alignment horizontal="left" vertical="top" wrapText="1"/>
      <protection/>
    </xf>
    <xf numFmtId="2" fontId="94" fillId="0" borderId="42" xfId="88" applyNumberFormat="1" applyFont="1" applyBorder="1" applyAlignment="1">
      <alignment horizontal="justify" vertical="center" wrapText="1"/>
      <protection/>
    </xf>
    <xf numFmtId="2" fontId="94" fillId="0" borderId="43" xfId="88" applyNumberFormat="1" applyFont="1" applyBorder="1" applyAlignment="1">
      <alignment horizontal="justify" vertical="center" wrapText="1"/>
      <protection/>
    </xf>
    <xf numFmtId="2" fontId="94" fillId="0" borderId="64" xfId="88" applyNumberFormat="1" applyFont="1" applyBorder="1" applyAlignment="1">
      <alignment horizontal="justify" vertical="center" wrapText="1"/>
      <protection/>
    </xf>
    <xf numFmtId="2" fontId="94" fillId="0" borderId="76" xfId="88" applyNumberFormat="1" applyFont="1" applyBorder="1" applyAlignment="1">
      <alignment horizontal="justify" vertical="center" wrapText="1"/>
      <protection/>
    </xf>
    <xf numFmtId="2" fontId="94" fillId="0" borderId="34" xfId="88" applyNumberFormat="1" applyFont="1" applyBorder="1" applyAlignment="1">
      <alignment horizontal="justify" vertical="center" wrapText="1"/>
      <protection/>
    </xf>
    <xf numFmtId="2" fontId="94" fillId="0" borderId="35" xfId="88" applyNumberFormat="1" applyFont="1" applyBorder="1" applyAlignment="1">
      <alignment horizontal="justify" vertical="center" wrapText="1"/>
      <protection/>
    </xf>
    <xf numFmtId="9" fontId="84" fillId="0" borderId="22" xfId="97" applyFont="1" applyFill="1" applyBorder="1" applyAlignment="1" applyProtection="1">
      <alignment horizontal="center" vertical="center" wrapText="1"/>
      <protection/>
    </xf>
    <xf numFmtId="9" fontId="84" fillId="0" borderId="64" xfId="99" applyFont="1" applyFill="1" applyBorder="1" applyAlignment="1" applyProtection="1">
      <alignment horizontal="center" vertical="center" wrapText="1"/>
      <protection/>
    </xf>
    <xf numFmtId="9" fontId="84" fillId="0" borderId="35" xfId="99" applyFont="1" applyFill="1" applyBorder="1" applyAlignment="1" applyProtection="1">
      <alignment horizontal="center" vertical="center" wrapText="1"/>
      <protection/>
    </xf>
    <xf numFmtId="2" fontId="84" fillId="0" borderId="42" xfId="88" applyNumberFormat="1" applyFont="1" applyBorder="1" applyAlignment="1">
      <alignment horizontal="left" vertical="top" wrapText="1"/>
      <protection/>
    </xf>
    <xf numFmtId="2" fontId="84" fillId="0" borderId="43" xfId="88" applyNumberFormat="1" applyFont="1" applyBorder="1" applyAlignment="1">
      <alignment horizontal="left" vertical="top" wrapText="1"/>
      <protection/>
    </xf>
    <xf numFmtId="2" fontId="84" fillId="0" borderId="44" xfId="88" applyNumberFormat="1" applyFont="1" applyBorder="1" applyAlignment="1">
      <alignment horizontal="left" vertical="top" wrapText="1"/>
      <protection/>
    </xf>
    <xf numFmtId="2" fontId="84" fillId="0" borderId="76" xfId="88" applyNumberFormat="1" applyFont="1" applyBorder="1" applyAlignment="1">
      <alignment horizontal="left" vertical="top" wrapText="1"/>
      <protection/>
    </xf>
    <xf numFmtId="2" fontId="84" fillId="0" borderId="34" xfId="88" applyNumberFormat="1" applyFont="1" applyBorder="1" applyAlignment="1">
      <alignment horizontal="left" vertical="top" wrapText="1"/>
      <protection/>
    </xf>
    <xf numFmtId="2" fontId="84" fillId="0" borderId="63" xfId="88" applyNumberFormat="1" applyFont="1" applyBorder="1" applyAlignment="1">
      <alignment horizontal="left" vertical="top" wrapText="1"/>
      <protection/>
    </xf>
    <xf numFmtId="175" fontId="84" fillId="0" borderId="22" xfId="97" applyNumberFormat="1" applyFont="1" applyFill="1" applyBorder="1" applyAlignment="1" applyProtection="1">
      <alignment horizontal="center" vertical="center" wrapText="1"/>
      <protection/>
    </xf>
    <xf numFmtId="175" fontId="84" fillId="0" borderId="16" xfId="97" applyNumberFormat="1" applyFont="1" applyFill="1" applyBorder="1" applyAlignment="1" applyProtection="1">
      <alignment horizontal="center" vertical="center" wrapText="1"/>
      <protection/>
    </xf>
    <xf numFmtId="175" fontId="84" fillId="0" borderId="45" xfId="97" applyNumberFormat="1" applyFont="1" applyFill="1" applyBorder="1" applyAlignment="1" applyProtection="1">
      <alignment horizontal="center" vertical="center" wrapText="1"/>
      <protection/>
    </xf>
    <xf numFmtId="9" fontId="84" fillId="0" borderId="61" xfId="88" applyNumberFormat="1" applyFont="1" applyBorder="1" applyAlignment="1">
      <alignment horizontal="left" vertical="center" wrapText="1"/>
      <protection/>
    </xf>
    <xf numFmtId="9" fontId="84" fillId="0" borderId="43" xfId="88" applyNumberFormat="1" applyFont="1" applyBorder="1" applyAlignment="1">
      <alignment horizontal="left" vertical="center" wrapText="1"/>
      <protection/>
    </xf>
    <xf numFmtId="9" fontId="84" fillId="0" borderId="64" xfId="88" applyNumberFormat="1" applyFont="1" applyBorder="1" applyAlignment="1">
      <alignment horizontal="left" vertical="center" wrapText="1"/>
      <protection/>
    </xf>
    <xf numFmtId="9" fontId="84" fillId="0" borderId="88" xfId="88" applyNumberFormat="1" applyFont="1" applyBorder="1" applyAlignment="1">
      <alignment horizontal="left" vertical="center" wrapText="1"/>
      <protection/>
    </xf>
    <xf numFmtId="9" fontId="84" fillId="0" borderId="89" xfId="88" applyNumberFormat="1" applyFont="1" applyBorder="1" applyAlignment="1">
      <alignment horizontal="left" vertical="center" wrapText="1"/>
      <protection/>
    </xf>
    <xf numFmtId="9" fontId="84" fillId="0" borderId="90" xfId="88" applyNumberFormat="1" applyFont="1" applyBorder="1" applyAlignment="1">
      <alignment horizontal="left" vertical="center" wrapText="1"/>
      <protection/>
    </xf>
    <xf numFmtId="0" fontId="83" fillId="11" borderId="14" xfId="0" applyFont="1" applyFill="1" applyBorder="1" applyAlignment="1">
      <alignment horizontal="left" vertical="center"/>
    </xf>
    <xf numFmtId="0" fontId="83" fillId="11" borderId="65" xfId="0" applyFont="1" applyFill="1" applyBorder="1" applyAlignment="1">
      <alignment horizontal="left" vertical="center"/>
    </xf>
    <xf numFmtId="0" fontId="83" fillId="11" borderId="17" xfId="0" applyFont="1" applyFill="1" applyBorder="1" applyAlignment="1">
      <alignment horizontal="left" vertical="center"/>
    </xf>
    <xf numFmtId="0" fontId="84" fillId="0" borderId="39" xfId="0" applyFont="1" applyBorder="1" applyAlignment="1">
      <alignment horizontal="left" vertical="center"/>
    </xf>
    <xf numFmtId="0" fontId="84" fillId="0" borderId="15" xfId="0" applyFont="1" applyBorder="1" applyAlignment="1">
      <alignment horizontal="left" vertical="center"/>
    </xf>
    <xf numFmtId="0" fontId="84" fillId="0" borderId="65" xfId="0" applyFont="1" applyBorder="1" applyAlignment="1">
      <alignment horizontal="left" vertical="center"/>
    </xf>
    <xf numFmtId="0" fontId="84" fillId="0" borderId="17" xfId="0" applyFont="1" applyBorder="1" applyAlignment="1">
      <alignment horizontal="left" vertical="center"/>
    </xf>
    <xf numFmtId="0" fontId="83" fillId="0" borderId="66" xfId="0" applyFont="1" applyBorder="1" applyAlignment="1">
      <alignment horizontal="left" vertical="center" wrapText="1"/>
    </xf>
    <xf numFmtId="0" fontId="83" fillId="0" borderId="67" xfId="0" applyFont="1" applyBorder="1" applyAlignment="1">
      <alignment horizontal="left" vertical="center" wrapText="1"/>
    </xf>
    <xf numFmtId="0" fontId="83" fillId="0" borderId="17" xfId="0" applyFont="1" applyBorder="1" applyAlignment="1">
      <alignment horizontal="left" vertical="center" wrapText="1"/>
    </xf>
    <xf numFmtId="0" fontId="83" fillId="0" borderId="13" xfId="0" applyFont="1" applyBorder="1" applyAlignment="1">
      <alignment horizontal="left" vertical="center" wrapText="1"/>
    </xf>
    <xf numFmtId="0" fontId="83" fillId="0" borderId="39" xfId="0" applyFont="1" applyBorder="1" applyAlignment="1">
      <alignment horizontal="center" vertical="center"/>
    </xf>
    <xf numFmtId="0" fontId="83" fillId="0" borderId="15" xfId="0" applyFont="1" applyBorder="1" applyAlignment="1">
      <alignment horizontal="center" vertical="center"/>
    </xf>
    <xf numFmtId="0" fontId="83" fillId="0" borderId="57" xfId="0" applyFont="1" applyBorder="1" applyAlignment="1">
      <alignment horizontal="center" vertical="center"/>
    </xf>
    <xf numFmtId="0" fontId="83" fillId="0" borderId="14" xfId="0" applyFont="1" applyBorder="1" applyAlignment="1">
      <alignment horizontal="center" vertical="center"/>
    </xf>
    <xf numFmtId="0" fontId="83" fillId="0" borderId="65" xfId="0" applyFont="1" applyBorder="1" applyAlignment="1">
      <alignment horizontal="center" vertical="center"/>
    </xf>
    <xf numFmtId="0" fontId="83" fillId="0" borderId="17" xfId="0" applyFont="1" applyBorder="1" applyAlignment="1">
      <alignment horizontal="center" vertical="center"/>
    </xf>
    <xf numFmtId="0" fontId="83" fillId="0" borderId="61" xfId="0" applyFont="1" applyBorder="1" applyAlignment="1">
      <alignment horizontal="center" vertical="center"/>
    </xf>
    <xf numFmtId="0" fontId="83" fillId="0" borderId="43" xfId="0" applyFont="1" applyBorder="1" applyAlignment="1">
      <alignment horizontal="center" vertical="center"/>
    </xf>
    <xf numFmtId="0" fontId="83" fillId="0" borderId="44" xfId="0" applyFont="1" applyBorder="1" applyAlignment="1">
      <alignment horizontal="center" vertical="center"/>
    </xf>
    <xf numFmtId="0" fontId="83" fillId="11" borderId="13" xfId="0" applyFont="1" applyFill="1" applyBorder="1" applyAlignment="1">
      <alignment horizontal="center" vertical="center"/>
    </xf>
    <xf numFmtId="0" fontId="100" fillId="11" borderId="22" xfId="0" applyFont="1" applyFill="1" applyBorder="1" applyAlignment="1">
      <alignment horizontal="center" vertical="center" wrapText="1"/>
    </xf>
    <xf numFmtId="0" fontId="100" fillId="11" borderId="45" xfId="0" applyFont="1" applyFill="1" applyBorder="1" applyAlignment="1">
      <alignment horizontal="center" vertical="center" wrapText="1"/>
    </xf>
    <xf numFmtId="0" fontId="100" fillId="11" borderId="16" xfId="0" applyFont="1" applyFill="1" applyBorder="1" applyAlignment="1">
      <alignment horizontal="center" vertical="center" wrapText="1"/>
    </xf>
    <xf numFmtId="0" fontId="83" fillId="11" borderId="14" xfId="0" applyFont="1" applyFill="1" applyBorder="1" applyAlignment="1">
      <alignment horizontal="center" vertical="center" wrapText="1"/>
    </xf>
    <xf numFmtId="0" fontId="83" fillId="11" borderId="17" xfId="0" applyFont="1" applyFill="1" applyBorder="1" applyAlignment="1">
      <alignment horizontal="center" vertical="center" wrapText="1"/>
    </xf>
    <xf numFmtId="0" fontId="83" fillId="11" borderId="14" xfId="0" applyFont="1" applyFill="1" applyBorder="1" applyAlignment="1">
      <alignment horizontal="center" vertical="center"/>
    </xf>
    <xf numFmtId="0" fontId="83" fillId="11" borderId="65" xfId="0" applyFont="1" applyFill="1" applyBorder="1" applyAlignment="1">
      <alignment horizontal="center" vertical="center"/>
    </xf>
    <xf numFmtId="0" fontId="83" fillId="11" borderId="17" xfId="0" applyFont="1" applyFill="1" applyBorder="1" applyAlignment="1">
      <alignment horizontal="center" vertical="center"/>
    </xf>
    <xf numFmtId="0" fontId="83" fillId="11" borderId="22" xfId="0" applyFont="1" applyFill="1" applyBorder="1" applyAlignment="1">
      <alignment horizontal="center" vertical="center" wrapText="1"/>
    </xf>
    <xf numFmtId="0" fontId="83" fillId="11" borderId="16" xfId="0" applyFont="1" applyFill="1" applyBorder="1" applyAlignment="1">
      <alignment horizontal="center" vertical="center" wrapText="1"/>
    </xf>
    <xf numFmtId="0" fontId="83" fillId="11" borderId="65" xfId="0" applyFont="1" applyFill="1" applyBorder="1" applyAlignment="1">
      <alignment horizontal="center" vertical="center" wrapText="1"/>
    </xf>
    <xf numFmtId="0" fontId="83" fillId="11" borderId="39" xfId="0" applyFont="1" applyFill="1" applyBorder="1" applyAlignment="1">
      <alignment horizontal="left" vertical="center"/>
    </xf>
    <xf numFmtId="0" fontId="83" fillId="11" borderId="15" xfId="0" applyFont="1" applyFill="1" applyBorder="1" applyAlignment="1">
      <alignment horizontal="left" vertical="center"/>
    </xf>
    <xf numFmtId="0" fontId="83" fillId="11" borderId="57" xfId="0" applyFont="1" applyFill="1" applyBorder="1" applyAlignment="1">
      <alignment horizontal="left" vertical="center"/>
    </xf>
    <xf numFmtId="0" fontId="83" fillId="11" borderId="61" xfId="0" applyFont="1" applyFill="1" applyBorder="1" applyAlignment="1">
      <alignment horizontal="center" vertical="center"/>
    </xf>
    <xf numFmtId="0" fontId="83" fillId="11" borderId="44" xfId="0" applyFont="1" applyFill="1" applyBorder="1" applyAlignment="1">
      <alignment horizontal="center" vertical="center"/>
    </xf>
    <xf numFmtId="0" fontId="83" fillId="11" borderId="77" xfId="0" applyFont="1" applyFill="1" applyBorder="1" applyAlignment="1">
      <alignment horizontal="center" vertical="center"/>
    </xf>
    <xf numFmtId="0" fontId="83" fillId="11" borderId="56" xfId="0" applyFont="1" applyFill="1" applyBorder="1" applyAlignment="1">
      <alignment horizontal="center" vertical="center"/>
    </xf>
    <xf numFmtId="0" fontId="83" fillId="11" borderId="39" xfId="0" applyFont="1" applyFill="1" applyBorder="1" applyAlignment="1">
      <alignment horizontal="center" vertical="center"/>
    </xf>
    <xf numFmtId="0" fontId="83" fillId="11" borderId="57" xfId="0" applyFont="1" applyFill="1" applyBorder="1" applyAlignment="1">
      <alignment horizontal="center" vertical="center"/>
    </xf>
    <xf numFmtId="0" fontId="83" fillId="0" borderId="13" xfId="0" applyFont="1" applyBorder="1" applyAlignment="1">
      <alignment horizontal="center" vertical="center" wrapText="1"/>
    </xf>
    <xf numFmtId="0" fontId="83" fillId="11" borderId="43" xfId="0" applyFont="1" applyFill="1" applyBorder="1" applyAlignment="1">
      <alignment horizontal="center" vertical="center"/>
    </xf>
    <xf numFmtId="0" fontId="83" fillId="11" borderId="0" xfId="0" applyFont="1" applyFill="1" applyAlignment="1">
      <alignment horizontal="center" vertical="center"/>
    </xf>
    <xf numFmtId="0" fontId="83" fillId="11" borderId="15" xfId="0" applyFont="1" applyFill="1" applyBorder="1" applyAlignment="1">
      <alignment horizontal="center" vertical="center"/>
    </xf>
    <xf numFmtId="0" fontId="87" fillId="38" borderId="13" xfId="88" applyFont="1" applyFill="1" applyBorder="1" applyAlignment="1">
      <alignment horizontal="left" vertical="center" wrapText="1"/>
      <protection/>
    </xf>
    <xf numFmtId="0" fontId="84" fillId="0" borderId="14" xfId="0" applyFont="1" applyBorder="1" applyAlignment="1">
      <alignment horizontal="left" vertical="center"/>
    </xf>
    <xf numFmtId="0" fontId="83" fillId="11" borderId="45" xfId="0" applyFont="1" applyFill="1" applyBorder="1" applyAlignment="1">
      <alignment horizontal="center" vertical="center" wrapText="1"/>
    </xf>
    <xf numFmtId="0" fontId="83" fillId="38" borderId="13" xfId="88" applyFont="1" applyFill="1" applyBorder="1" applyAlignment="1">
      <alignment horizontal="left" vertical="center" wrapText="1"/>
      <protection/>
    </xf>
    <xf numFmtId="0" fontId="83" fillId="40" borderId="13" xfId="88" applyFont="1" applyFill="1" applyBorder="1" applyAlignment="1">
      <alignment horizontal="center" vertical="center" wrapText="1"/>
      <protection/>
    </xf>
    <xf numFmtId="0" fontId="87" fillId="11" borderId="14" xfId="0" applyFont="1" applyFill="1" applyBorder="1" applyAlignment="1">
      <alignment horizontal="center" vertical="center" wrapText="1"/>
    </xf>
    <xf numFmtId="0" fontId="87" fillId="11" borderId="65" xfId="0" applyFont="1" applyFill="1" applyBorder="1" applyAlignment="1">
      <alignment horizontal="center" vertical="center" wrapText="1"/>
    </xf>
    <xf numFmtId="0" fontId="87" fillId="11" borderId="17" xfId="0" applyFont="1" applyFill="1" applyBorder="1" applyAlignment="1">
      <alignment horizontal="center" vertical="center" wrapText="1"/>
    </xf>
    <xf numFmtId="0" fontId="87" fillId="11" borderId="22" xfId="0" applyFont="1" applyFill="1" applyBorder="1" applyAlignment="1">
      <alignment horizontal="center" vertical="center" wrapText="1"/>
    </xf>
    <xf numFmtId="0" fontId="87" fillId="11" borderId="16" xfId="0" applyFont="1" applyFill="1" applyBorder="1" applyAlignment="1">
      <alignment horizontal="center" vertical="center" wrapText="1"/>
    </xf>
    <xf numFmtId="0" fontId="87" fillId="11" borderId="13" xfId="0" applyFont="1" applyFill="1" applyBorder="1" applyAlignment="1">
      <alignment horizontal="center" vertical="center"/>
    </xf>
    <xf numFmtId="0" fontId="87" fillId="0" borderId="61" xfId="0" applyFont="1" applyBorder="1" applyAlignment="1">
      <alignment vertical="center" wrapText="1"/>
    </xf>
    <xf numFmtId="0" fontId="87" fillId="0" borderId="43" xfId="0" applyFont="1" applyBorder="1" applyAlignment="1">
      <alignment vertical="center" wrapText="1"/>
    </xf>
    <xf numFmtId="0" fontId="87" fillId="0" borderId="44" xfId="0" applyFont="1" applyBorder="1" applyAlignment="1">
      <alignment vertical="center" wrapText="1"/>
    </xf>
    <xf numFmtId="0" fontId="87" fillId="0" borderId="13" xfId="0" applyFont="1" applyBorder="1" applyAlignment="1">
      <alignment horizontal="center" vertical="center"/>
    </xf>
    <xf numFmtId="0" fontId="87" fillId="0" borderId="13" xfId="0" applyFont="1" applyBorder="1" applyAlignment="1">
      <alignment vertical="center" wrapText="1"/>
    </xf>
    <xf numFmtId="0" fontId="87" fillId="38" borderId="16" xfId="0" applyFont="1" applyFill="1" applyBorder="1" applyAlignment="1">
      <alignment horizontal="center" vertical="center"/>
    </xf>
    <xf numFmtId="0" fontId="87" fillId="38" borderId="13" xfId="0" applyFont="1" applyFill="1" applyBorder="1" applyAlignment="1">
      <alignment horizontal="center" vertical="center"/>
    </xf>
    <xf numFmtId="0" fontId="0" fillId="0" borderId="56"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2"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 borderId="13" xfId="0" applyFill="1" applyBorder="1" applyAlignment="1">
      <alignment horizontal="center"/>
    </xf>
    <xf numFmtId="0" fontId="0" fillId="37" borderId="56" xfId="0" applyFill="1" applyBorder="1" applyAlignment="1">
      <alignment horizontal="center"/>
    </xf>
    <xf numFmtId="41" fontId="81" fillId="0" borderId="61" xfId="60" applyFont="1" applyFill="1" applyBorder="1" applyAlignment="1">
      <alignment horizontal="left" vertical="center"/>
    </xf>
    <xf numFmtId="41" fontId="81" fillId="0" borderId="77" xfId="60" applyFont="1" applyFill="1" applyBorder="1" applyAlignment="1">
      <alignment horizontal="left" vertical="center"/>
    </xf>
    <xf numFmtId="41" fontId="81" fillId="0" borderId="39" xfId="60" applyFont="1" applyFill="1" applyBorder="1" applyAlignment="1">
      <alignment horizontal="left" vertical="center"/>
    </xf>
    <xf numFmtId="0" fontId="8" fillId="38" borderId="14" xfId="0" applyFont="1" applyFill="1" applyBorder="1" applyAlignment="1">
      <alignment horizontal="left" vertical="center" wrapText="1"/>
    </xf>
    <xf numFmtId="0" fontId="8" fillId="38" borderId="17" xfId="0" applyFont="1" applyFill="1" applyBorder="1" applyAlignment="1">
      <alignment horizontal="left" vertical="center" wrapText="1"/>
    </xf>
    <xf numFmtId="0" fontId="85" fillId="17" borderId="14" xfId="0" applyFont="1" applyFill="1" applyBorder="1" applyAlignment="1">
      <alignment horizontal="center" vertical="center"/>
    </xf>
    <xf numFmtId="0" fontId="85" fillId="17" borderId="17" xfId="0" applyFont="1" applyFill="1" applyBorder="1" applyAlignment="1">
      <alignment horizontal="center" vertical="center"/>
    </xf>
    <xf numFmtId="0" fontId="85" fillId="0" borderId="14" xfId="0" applyFont="1" applyBorder="1" applyAlignment="1">
      <alignment horizontal="left" vertical="center" wrapText="1"/>
    </xf>
    <xf numFmtId="0" fontId="85" fillId="0" borderId="17" xfId="0" applyFont="1" applyBorder="1" applyAlignment="1">
      <alignment horizontal="left" vertical="center" wrapText="1"/>
    </xf>
    <xf numFmtId="0" fontId="81" fillId="0" borderId="22" xfId="0" applyFont="1" applyBorder="1" applyAlignment="1">
      <alignment horizontal="left" vertical="center" wrapText="1"/>
    </xf>
    <xf numFmtId="0" fontId="81" fillId="0" borderId="45" xfId="0" applyFont="1" applyBorder="1" applyAlignment="1">
      <alignment horizontal="left" vertical="center" wrapText="1"/>
    </xf>
    <xf numFmtId="0" fontId="81" fillId="0" borderId="16" xfId="0" applyFont="1" applyBorder="1" applyAlignment="1">
      <alignment horizontal="left" vertical="center" wrapText="1"/>
    </xf>
  </cellXfs>
  <cellStyles count="96">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0] 3" xfId="61"/>
    <cellStyle name="Millares [0] 4" xfId="62"/>
    <cellStyle name="Millares 10" xfId="63"/>
    <cellStyle name="Millares 11" xfId="64"/>
    <cellStyle name="Millares 12" xfId="65"/>
    <cellStyle name="Millares 13" xfId="66"/>
    <cellStyle name="Millares 2" xfId="67"/>
    <cellStyle name="Millares 3" xfId="68"/>
    <cellStyle name="Millares 4" xfId="69"/>
    <cellStyle name="Millares 5" xfId="70"/>
    <cellStyle name="Millares 6" xfId="71"/>
    <cellStyle name="Millares 7" xfId="72"/>
    <cellStyle name="Millares 8" xfId="73"/>
    <cellStyle name="Millares 9" xfId="74"/>
    <cellStyle name="Currency" xfId="75"/>
    <cellStyle name="Currency [0]" xfId="76"/>
    <cellStyle name="Moneda [0] 2" xfId="77"/>
    <cellStyle name="Moneda [0] 3" xfId="78"/>
    <cellStyle name="Moneda 130" xfId="79"/>
    <cellStyle name="Moneda 2" xfId="80"/>
    <cellStyle name="Moneda 2 2" xfId="81"/>
    <cellStyle name="Moneda 2 2 2" xfId="82"/>
    <cellStyle name="Moneda 2 2 3" xfId="83"/>
    <cellStyle name="Moneda 23" xfId="84"/>
    <cellStyle name="Moneda 3" xfId="85"/>
    <cellStyle name="Neutral" xfId="86"/>
    <cellStyle name="Neutral 2" xfId="87"/>
    <cellStyle name="Normal 2" xfId="88"/>
    <cellStyle name="Normal 2 2" xfId="89"/>
    <cellStyle name="Normal 2 3" xfId="90"/>
    <cellStyle name="Normal 3" xfId="91"/>
    <cellStyle name="Normal 3 2" xfId="92"/>
    <cellStyle name="Normal 3 2 2" xfId="93"/>
    <cellStyle name="Normal 3 3" xfId="94"/>
    <cellStyle name="Normal 6 2" xfId="95"/>
    <cellStyle name="Notas" xfId="96"/>
    <cellStyle name="Percent" xfId="97"/>
    <cellStyle name="Porcentaje 2" xfId="98"/>
    <cellStyle name="Porcentual 2" xfId="99"/>
    <cellStyle name="Salida" xfId="100"/>
    <cellStyle name="Texto de advertencia" xfId="101"/>
    <cellStyle name="Texto de inicio" xfId="102"/>
    <cellStyle name="Texto de la columna A" xfId="103"/>
    <cellStyle name="Texto explicativo" xfId="104"/>
    <cellStyle name="Título" xfId="105"/>
    <cellStyle name="Título 2" xfId="106"/>
    <cellStyle name="Título 3" xfId="107"/>
    <cellStyle name="Título 4" xfId="108"/>
    <cellStyle name="Total"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400050</xdr:colOff>
      <xdr:row>23</xdr:row>
      <xdr:rowOff>9525</xdr:rowOff>
    </xdr:from>
    <xdr:to>
      <xdr:col>6</xdr:col>
      <xdr:colOff>581025</xdr:colOff>
      <xdr:row>23</xdr:row>
      <xdr:rowOff>419100</xdr:rowOff>
    </xdr:to>
    <xdr:pic>
      <xdr:nvPicPr>
        <xdr:cNvPr id="1" name="Imagen 1"/>
        <xdr:cNvPicPr preferRelativeResize="1">
          <a:picLocks noChangeAspect="1"/>
        </xdr:cNvPicPr>
      </xdr:nvPicPr>
      <xdr:blipFill>
        <a:blip r:embed="rId1"/>
        <a:stretch>
          <a:fillRect/>
        </a:stretch>
      </xdr:blipFill>
      <xdr:spPr>
        <a:xfrm>
          <a:off x="2838450" y="42986325"/>
          <a:ext cx="164782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zoomScalePageLayoutView="0" workbookViewId="0" topLeftCell="H9">
      <selection activeCell="S13" sqref="S13:T13"/>
    </sheetView>
  </sheetViews>
  <sheetFormatPr defaultColWidth="10.8515625" defaultRowHeight="15"/>
  <cols>
    <col min="1" max="1" width="38.421875" style="50" customWidth="1"/>
    <col min="2" max="2" width="15.421875" style="50" customWidth="1"/>
    <col min="3" max="3" width="16.28125" style="50" customWidth="1"/>
    <col min="4" max="6" width="7.00390625" style="50" customWidth="1"/>
    <col min="7" max="15" width="7.7109375" style="50" customWidth="1"/>
    <col min="16" max="16" width="13.28125" style="50" customWidth="1"/>
    <col min="17" max="17" width="10.8515625" style="50" customWidth="1"/>
    <col min="18" max="18" width="7.421875" style="50" customWidth="1"/>
    <col min="19" max="20" width="10.8515625" style="50" customWidth="1"/>
    <col min="21" max="21" width="13.00390625" style="50" customWidth="1"/>
    <col min="22" max="22" width="7.8515625" style="50" customWidth="1"/>
    <col min="23" max="28" width="12.140625" style="50" customWidth="1"/>
    <col min="29" max="29" width="6.28125" style="50" bestFit="1" customWidth="1"/>
    <col min="30" max="30" width="22.8515625" style="50" customWidth="1"/>
    <col min="31" max="31" width="18.421875" style="50" bestFit="1" customWidth="1"/>
    <col min="32" max="32" width="8.421875" style="50" customWidth="1"/>
    <col min="33" max="33" width="18.421875" style="50" bestFit="1" customWidth="1"/>
    <col min="34" max="34" width="5.7109375" style="50" customWidth="1"/>
    <col min="35" max="35" width="18.421875" style="50" bestFit="1" customWidth="1"/>
    <col min="36" max="36" width="4.7109375" style="50" customWidth="1"/>
    <col min="37" max="37" width="23.00390625" style="50" bestFit="1" customWidth="1"/>
    <col min="38" max="38" width="10.8515625" style="50" customWidth="1"/>
    <col min="39" max="39" width="18.421875" style="50" bestFit="1" customWidth="1"/>
    <col min="40" max="40" width="16.140625" style="50" customWidth="1"/>
    <col min="41" max="16384" width="10.8515625" style="50" customWidth="1"/>
  </cols>
  <sheetData>
    <row r="1" spans="1:28" ht="32.25" customHeight="1">
      <c r="A1" s="433"/>
      <c r="B1" s="366" t="s">
        <v>0</v>
      </c>
      <c r="C1" s="367"/>
      <c r="D1" s="367"/>
      <c r="E1" s="367"/>
      <c r="F1" s="367"/>
      <c r="G1" s="367"/>
      <c r="H1" s="367"/>
      <c r="I1" s="367"/>
      <c r="J1" s="367"/>
      <c r="K1" s="367"/>
      <c r="L1" s="367"/>
      <c r="M1" s="367"/>
      <c r="N1" s="367"/>
      <c r="O1" s="367"/>
      <c r="P1" s="367"/>
      <c r="Q1" s="367"/>
      <c r="R1" s="367"/>
      <c r="S1" s="367"/>
      <c r="T1" s="367"/>
      <c r="U1" s="367"/>
      <c r="V1" s="367"/>
      <c r="W1" s="367"/>
      <c r="X1" s="367"/>
      <c r="Y1" s="368"/>
      <c r="Z1" s="357" t="s">
        <v>1</v>
      </c>
      <c r="AA1" s="358"/>
      <c r="AB1" s="359"/>
    </row>
    <row r="2" spans="1:28" ht="30.75" customHeight="1">
      <c r="A2" s="434"/>
      <c r="B2" s="409" t="s">
        <v>2</v>
      </c>
      <c r="C2" s="410"/>
      <c r="D2" s="410"/>
      <c r="E2" s="410"/>
      <c r="F2" s="410"/>
      <c r="G2" s="410"/>
      <c r="H2" s="410"/>
      <c r="I2" s="410"/>
      <c r="J2" s="410"/>
      <c r="K2" s="410"/>
      <c r="L2" s="410"/>
      <c r="M2" s="410"/>
      <c r="N2" s="410"/>
      <c r="O2" s="410"/>
      <c r="P2" s="410"/>
      <c r="Q2" s="410"/>
      <c r="R2" s="410"/>
      <c r="S2" s="410"/>
      <c r="T2" s="410"/>
      <c r="U2" s="410"/>
      <c r="V2" s="410"/>
      <c r="W2" s="410"/>
      <c r="X2" s="410"/>
      <c r="Y2" s="411"/>
      <c r="Z2" s="373" t="s">
        <v>3</v>
      </c>
      <c r="AA2" s="374"/>
      <c r="AB2" s="375"/>
    </row>
    <row r="3" spans="1:28" ht="24" customHeight="1">
      <c r="A3" s="434"/>
      <c r="B3" s="412" t="s">
        <v>4</v>
      </c>
      <c r="C3" s="413"/>
      <c r="D3" s="413"/>
      <c r="E3" s="413"/>
      <c r="F3" s="413"/>
      <c r="G3" s="413"/>
      <c r="H3" s="413"/>
      <c r="I3" s="413"/>
      <c r="J3" s="413"/>
      <c r="K3" s="413"/>
      <c r="L3" s="413"/>
      <c r="M3" s="413"/>
      <c r="N3" s="413"/>
      <c r="O3" s="413"/>
      <c r="P3" s="413"/>
      <c r="Q3" s="413"/>
      <c r="R3" s="413"/>
      <c r="S3" s="413"/>
      <c r="T3" s="413"/>
      <c r="U3" s="413"/>
      <c r="V3" s="413"/>
      <c r="W3" s="413"/>
      <c r="X3" s="413"/>
      <c r="Y3" s="414"/>
      <c r="Z3" s="373" t="s">
        <v>5</v>
      </c>
      <c r="AA3" s="374"/>
      <c r="AB3" s="375"/>
    </row>
    <row r="4" spans="1:28" ht="15.75" customHeight="1" thickBot="1">
      <c r="A4" s="435"/>
      <c r="B4" s="415"/>
      <c r="C4" s="416"/>
      <c r="D4" s="416"/>
      <c r="E4" s="416"/>
      <c r="F4" s="416"/>
      <c r="G4" s="416"/>
      <c r="H4" s="416"/>
      <c r="I4" s="416"/>
      <c r="J4" s="416"/>
      <c r="K4" s="416"/>
      <c r="L4" s="416"/>
      <c r="M4" s="416"/>
      <c r="N4" s="416"/>
      <c r="O4" s="416"/>
      <c r="P4" s="416"/>
      <c r="Q4" s="416"/>
      <c r="R4" s="416"/>
      <c r="S4" s="416"/>
      <c r="T4" s="416"/>
      <c r="U4" s="416"/>
      <c r="V4" s="416"/>
      <c r="W4" s="416"/>
      <c r="X4" s="416"/>
      <c r="Y4" s="417"/>
      <c r="Z4" s="380" t="s">
        <v>6</v>
      </c>
      <c r="AA4" s="381"/>
      <c r="AB4" s="382"/>
    </row>
    <row r="5" spans="1:28" ht="9" customHeight="1" thickBot="1">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c r="A7" s="392" t="s">
        <v>7</v>
      </c>
      <c r="B7" s="393"/>
      <c r="C7" s="468"/>
      <c r="D7" s="469"/>
      <c r="E7" s="469"/>
      <c r="F7" s="469"/>
      <c r="G7" s="469"/>
      <c r="H7" s="469"/>
      <c r="I7" s="469"/>
      <c r="J7" s="469"/>
      <c r="K7" s="470"/>
      <c r="L7" s="62"/>
      <c r="M7" s="63"/>
      <c r="N7" s="63"/>
      <c r="O7" s="63"/>
      <c r="P7" s="63"/>
      <c r="Q7" s="64"/>
      <c r="R7" s="383" t="s">
        <v>8</v>
      </c>
      <c r="S7" s="384"/>
      <c r="T7" s="385"/>
      <c r="U7" s="401" t="s">
        <v>9</v>
      </c>
      <c r="V7" s="402"/>
      <c r="W7" s="383" t="s">
        <v>10</v>
      </c>
      <c r="X7" s="385"/>
      <c r="Y7" s="378" t="s">
        <v>11</v>
      </c>
      <c r="Z7" s="379"/>
      <c r="AA7" s="369"/>
      <c r="AB7" s="370"/>
    </row>
    <row r="8" spans="1:28" ht="15" customHeight="1">
      <c r="A8" s="396"/>
      <c r="B8" s="397"/>
      <c r="C8" s="412"/>
      <c r="D8" s="413"/>
      <c r="E8" s="413"/>
      <c r="F8" s="413"/>
      <c r="G8" s="413"/>
      <c r="H8" s="413"/>
      <c r="I8" s="413"/>
      <c r="J8" s="413"/>
      <c r="K8" s="414"/>
      <c r="L8" s="62"/>
      <c r="M8" s="63"/>
      <c r="N8" s="63"/>
      <c r="O8" s="63"/>
      <c r="P8" s="63"/>
      <c r="Q8" s="64"/>
      <c r="R8" s="386"/>
      <c r="S8" s="387"/>
      <c r="T8" s="388"/>
      <c r="U8" s="403"/>
      <c r="V8" s="404"/>
      <c r="W8" s="386"/>
      <c r="X8" s="388"/>
      <c r="Y8" s="376" t="s">
        <v>12</v>
      </c>
      <c r="Z8" s="377"/>
      <c r="AA8" s="360"/>
      <c r="AB8" s="361"/>
    </row>
    <row r="9" spans="1:28" ht="15" customHeight="1" thickBot="1">
      <c r="A9" s="394"/>
      <c r="B9" s="395"/>
      <c r="C9" s="415"/>
      <c r="D9" s="416"/>
      <c r="E9" s="416"/>
      <c r="F9" s="416"/>
      <c r="G9" s="416"/>
      <c r="H9" s="416"/>
      <c r="I9" s="416"/>
      <c r="J9" s="416"/>
      <c r="K9" s="417"/>
      <c r="L9" s="62"/>
      <c r="M9" s="63"/>
      <c r="N9" s="63"/>
      <c r="O9" s="63"/>
      <c r="P9" s="63"/>
      <c r="Q9" s="64"/>
      <c r="R9" s="389"/>
      <c r="S9" s="390"/>
      <c r="T9" s="391"/>
      <c r="U9" s="405"/>
      <c r="V9" s="406"/>
      <c r="W9" s="389"/>
      <c r="X9" s="391"/>
      <c r="Y9" s="371" t="s">
        <v>13</v>
      </c>
      <c r="Z9" s="372"/>
      <c r="AA9" s="362"/>
      <c r="AB9" s="363"/>
    </row>
    <row r="10" spans="1:28" ht="9" customHeight="1" thickBot="1">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c r="A11" s="407" t="s">
        <v>14</v>
      </c>
      <c r="B11" s="408"/>
      <c r="C11" s="429"/>
      <c r="D11" s="430"/>
      <c r="E11" s="430"/>
      <c r="F11" s="430"/>
      <c r="G11" s="430"/>
      <c r="H11" s="430"/>
      <c r="I11" s="430"/>
      <c r="J11" s="430"/>
      <c r="K11" s="431"/>
      <c r="L11" s="72"/>
      <c r="M11" s="351" t="s">
        <v>15</v>
      </c>
      <c r="N11" s="352"/>
      <c r="O11" s="352"/>
      <c r="P11" s="352"/>
      <c r="Q11" s="353"/>
      <c r="R11" s="398"/>
      <c r="S11" s="399"/>
      <c r="T11" s="399"/>
      <c r="U11" s="399"/>
      <c r="V11" s="400"/>
      <c r="W11" s="351" t="s">
        <v>16</v>
      </c>
      <c r="X11" s="353"/>
      <c r="Y11" s="331"/>
      <c r="Z11" s="332"/>
      <c r="AA11" s="332"/>
      <c r="AB11" s="333"/>
    </row>
    <row r="12" spans="1:28" ht="9" customHeight="1" thickBot="1">
      <c r="A12" s="59"/>
      <c r="B12" s="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73"/>
      <c r="AB12" s="74"/>
    </row>
    <row r="13" spans="1:28" s="76" customFormat="1" ht="37.5" customHeight="1" thickBot="1">
      <c r="A13" s="407" t="s">
        <v>17</v>
      </c>
      <c r="B13" s="408"/>
      <c r="C13" s="463"/>
      <c r="D13" s="464"/>
      <c r="E13" s="464"/>
      <c r="F13" s="464"/>
      <c r="G13" s="464"/>
      <c r="H13" s="464"/>
      <c r="I13" s="464"/>
      <c r="J13" s="464"/>
      <c r="K13" s="464"/>
      <c r="L13" s="464"/>
      <c r="M13" s="464"/>
      <c r="N13" s="464"/>
      <c r="O13" s="464"/>
      <c r="P13" s="464"/>
      <c r="Q13" s="465"/>
      <c r="R13" s="54"/>
      <c r="S13" s="432" t="s">
        <v>18</v>
      </c>
      <c r="T13" s="432"/>
      <c r="U13" s="75"/>
      <c r="V13" s="438" t="s">
        <v>19</v>
      </c>
      <c r="W13" s="432"/>
      <c r="X13" s="432"/>
      <c r="Y13" s="432"/>
      <c r="Z13" s="54"/>
      <c r="AA13" s="442"/>
      <c r="AB13" s="443"/>
    </row>
    <row r="14" spans="1:28" ht="16.5" customHeight="1" thickBot="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c r="A15" s="392" t="s">
        <v>20</v>
      </c>
      <c r="B15" s="393"/>
      <c r="C15" s="427" t="s">
        <v>21</v>
      </c>
      <c r="D15" s="80"/>
      <c r="E15" s="80"/>
      <c r="F15" s="80"/>
      <c r="G15" s="80"/>
      <c r="H15" s="80"/>
      <c r="I15" s="80"/>
      <c r="J15" s="70"/>
      <c r="K15" s="81"/>
      <c r="L15" s="70"/>
      <c r="M15" s="60"/>
      <c r="N15" s="60"/>
      <c r="O15" s="60"/>
      <c r="P15" s="60"/>
      <c r="Q15" s="439" t="s">
        <v>22</v>
      </c>
      <c r="R15" s="440"/>
      <c r="S15" s="440"/>
      <c r="T15" s="440"/>
      <c r="U15" s="440"/>
      <c r="V15" s="440"/>
      <c r="W15" s="440"/>
      <c r="X15" s="440"/>
      <c r="Y15" s="440"/>
      <c r="Z15" s="440"/>
      <c r="AA15" s="440"/>
      <c r="AB15" s="441"/>
    </row>
    <row r="16" spans="1:28" ht="35.25" customHeight="1" thickBot="1">
      <c r="A16" s="394"/>
      <c r="B16" s="395"/>
      <c r="C16" s="428"/>
      <c r="D16" s="80"/>
      <c r="E16" s="80"/>
      <c r="F16" s="80"/>
      <c r="G16" s="80"/>
      <c r="H16" s="80"/>
      <c r="I16" s="80"/>
      <c r="J16" s="70"/>
      <c r="K16" s="70"/>
      <c r="L16" s="70"/>
      <c r="M16" s="60"/>
      <c r="N16" s="60"/>
      <c r="O16" s="60"/>
      <c r="P16" s="60"/>
      <c r="Q16" s="348" t="s">
        <v>23</v>
      </c>
      <c r="R16" s="349"/>
      <c r="S16" s="349"/>
      <c r="T16" s="349"/>
      <c r="U16" s="349"/>
      <c r="V16" s="350"/>
      <c r="W16" s="355" t="s">
        <v>24</v>
      </c>
      <c r="X16" s="349"/>
      <c r="Y16" s="349"/>
      <c r="Z16" s="349"/>
      <c r="AA16" s="349"/>
      <c r="AB16" s="356"/>
    </row>
    <row r="17" spans="1:30" ht="27" customHeight="1">
      <c r="A17" s="82"/>
      <c r="B17" s="60"/>
      <c r="C17" s="60"/>
      <c r="D17" s="80"/>
      <c r="E17" s="80"/>
      <c r="F17" s="80"/>
      <c r="G17" s="80"/>
      <c r="H17" s="80"/>
      <c r="I17" s="80"/>
      <c r="J17" s="80"/>
      <c r="K17" s="80"/>
      <c r="L17" s="80"/>
      <c r="M17" s="60"/>
      <c r="N17" s="60"/>
      <c r="O17" s="60"/>
      <c r="P17" s="60"/>
      <c r="Q17" s="486" t="s">
        <v>25</v>
      </c>
      <c r="R17" s="487"/>
      <c r="S17" s="365"/>
      <c r="T17" s="342" t="s">
        <v>26</v>
      </c>
      <c r="U17" s="343"/>
      <c r="V17" s="344"/>
      <c r="W17" s="364" t="s">
        <v>25</v>
      </c>
      <c r="X17" s="365"/>
      <c r="Y17" s="364" t="s">
        <v>27</v>
      </c>
      <c r="Z17" s="365"/>
      <c r="AA17" s="342" t="s">
        <v>28</v>
      </c>
      <c r="AB17" s="460"/>
      <c r="AC17" s="83"/>
      <c r="AD17" s="83"/>
    </row>
    <row r="18" spans="1:30" ht="27" customHeight="1">
      <c r="A18" s="82"/>
      <c r="B18" s="60"/>
      <c r="C18" s="60"/>
      <c r="D18" s="80"/>
      <c r="E18" s="80"/>
      <c r="F18" s="80"/>
      <c r="G18" s="80"/>
      <c r="H18" s="80"/>
      <c r="I18" s="80"/>
      <c r="J18" s="80"/>
      <c r="K18" s="80"/>
      <c r="L18" s="80"/>
      <c r="M18" s="60"/>
      <c r="N18" s="60"/>
      <c r="O18" s="60"/>
      <c r="P18" s="60"/>
      <c r="Q18" s="138"/>
      <c r="R18" s="139"/>
      <c r="S18" s="140"/>
      <c r="T18" s="342"/>
      <c r="U18" s="343"/>
      <c r="V18" s="344"/>
      <c r="W18" s="132"/>
      <c r="X18" s="133"/>
      <c r="Y18" s="132"/>
      <c r="Z18" s="133"/>
      <c r="AA18" s="134"/>
      <c r="AB18" s="135"/>
      <c r="AC18" s="83"/>
      <c r="AD18" s="83"/>
    </row>
    <row r="19" spans="1:30" ht="18" customHeight="1" thickBot="1">
      <c r="A19" s="59"/>
      <c r="B19" s="54"/>
      <c r="C19" s="80"/>
      <c r="D19" s="80"/>
      <c r="E19" s="80"/>
      <c r="F19" s="80"/>
      <c r="G19" s="84"/>
      <c r="H19" s="84"/>
      <c r="I19" s="84"/>
      <c r="J19" s="84"/>
      <c r="K19" s="84"/>
      <c r="L19" s="84"/>
      <c r="M19" s="80"/>
      <c r="N19" s="80"/>
      <c r="O19" s="80"/>
      <c r="P19" s="80"/>
      <c r="Q19" s="485"/>
      <c r="R19" s="476"/>
      <c r="S19" s="477"/>
      <c r="T19" s="475"/>
      <c r="U19" s="476"/>
      <c r="V19" s="477"/>
      <c r="W19" s="444"/>
      <c r="X19" s="445"/>
      <c r="Y19" s="483"/>
      <c r="Z19" s="484"/>
      <c r="AA19" s="329"/>
      <c r="AB19" s="330"/>
      <c r="AC19" s="3"/>
      <c r="AD19" s="3"/>
    </row>
    <row r="20" spans="1:28" ht="7.5" customHeight="1" thickBot="1">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28" ht="17.25" customHeight="1">
      <c r="A21" s="456" t="s">
        <v>29</v>
      </c>
      <c r="B21" s="457"/>
      <c r="C21" s="458"/>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9"/>
    </row>
    <row r="22" spans="1:28" ht="15" customHeight="1">
      <c r="A22" s="492" t="s">
        <v>30</v>
      </c>
      <c r="B22" s="488" t="s">
        <v>31</v>
      </c>
      <c r="C22" s="489"/>
      <c r="D22" s="345" t="s">
        <v>32</v>
      </c>
      <c r="E22" s="346"/>
      <c r="F22" s="346"/>
      <c r="G22" s="346"/>
      <c r="H22" s="346"/>
      <c r="I22" s="346"/>
      <c r="J22" s="346"/>
      <c r="K22" s="346"/>
      <c r="L22" s="346"/>
      <c r="M22" s="346"/>
      <c r="N22" s="346"/>
      <c r="O22" s="347"/>
      <c r="P22" s="466" t="s">
        <v>33</v>
      </c>
      <c r="Q22" s="466" t="s">
        <v>34</v>
      </c>
      <c r="R22" s="466"/>
      <c r="S22" s="466"/>
      <c r="T22" s="466"/>
      <c r="U22" s="466"/>
      <c r="V22" s="466"/>
      <c r="W22" s="466"/>
      <c r="X22" s="466"/>
      <c r="Y22" s="466"/>
      <c r="Z22" s="466"/>
      <c r="AA22" s="466"/>
      <c r="AB22" s="467"/>
    </row>
    <row r="23" spans="1:28" ht="27" customHeight="1">
      <c r="A23" s="493"/>
      <c r="B23" s="446"/>
      <c r="C23" s="474"/>
      <c r="D23" s="88" t="s">
        <v>35</v>
      </c>
      <c r="E23" s="88" t="s">
        <v>36</v>
      </c>
      <c r="F23" s="88" t="s">
        <v>37</v>
      </c>
      <c r="G23" s="88" t="s">
        <v>38</v>
      </c>
      <c r="H23" s="88" t="s">
        <v>39</v>
      </c>
      <c r="I23" s="88" t="s">
        <v>40</v>
      </c>
      <c r="J23" s="88" t="s">
        <v>41</v>
      </c>
      <c r="K23" s="88" t="s">
        <v>42</v>
      </c>
      <c r="L23" s="88" t="s">
        <v>43</v>
      </c>
      <c r="M23" s="88" t="s">
        <v>44</v>
      </c>
      <c r="N23" s="88" t="s">
        <v>45</v>
      </c>
      <c r="O23" s="88" t="s">
        <v>46</v>
      </c>
      <c r="P23" s="347"/>
      <c r="Q23" s="466"/>
      <c r="R23" s="466"/>
      <c r="S23" s="466"/>
      <c r="T23" s="466"/>
      <c r="U23" s="466"/>
      <c r="V23" s="466"/>
      <c r="W23" s="466"/>
      <c r="X23" s="466"/>
      <c r="Y23" s="466"/>
      <c r="Z23" s="466"/>
      <c r="AA23" s="466"/>
      <c r="AB23" s="467"/>
    </row>
    <row r="24" spans="1:28" ht="42" customHeight="1" thickBot="1">
      <c r="A24" s="85"/>
      <c r="B24" s="481"/>
      <c r="C24" s="482"/>
      <c r="D24" s="89"/>
      <c r="E24" s="89"/>
      <c r="F24" s="89"/>
      <c r="G24" s="89"/>
      <c r="H24" s="89"/>
      <c r="I24" s="89"/>
      <c r="J24" s="89"/>
      <c r="K24" s="89"/>
      <c r="L24" s="89"/>
      <c r="M24" s="89"/>
      <c r="N24" s="89"/>
      <c r="O24" s="89"/>
      <c r="P24" s="86">
        <f>SUM(D24:O24)</f>
        <v>0</v>
      </c>
      <c r="Q24" s="499" t="s">
        <v>47</v>
      </c>
      <c r="R24" s="499"/>
      <c r="S24" s="499"/>
      <c r="T24" s="499"/>
      <c r="U24" s="499"/>
      <c r="V24" s="499"/>
      <c r="W24" s="499"/>
      <c r="X24" s="499"/>
      <c r="Y24" s="499"/>
      <c r="Z24" s="499"/>
      <c r="AA24" s="499"/>
      <c r="AB24" s="500"/>
    </row>
    <row r="25" spans="1:28" ht="21.75" customHeight="1">
      <c r="A25" s="496" t="s">
        <v>48</v>
      </c>
      <c r="B25" s="497"/>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8"/>
    </row>
    <row r="26" spans="1:39" ht="22.5" customHeight="1">
      <c r="A26" s="490" t="s">
        <v>49</v>
      </c>
      <c r="B26" s="466" t="s">
        <v>50</v>
      </c>
      <c r="C26" s="466" t="s">
        <v>31</v>
      </c>
      <c r="D26" s="466" t="s">
        <v>51</v>
      </c>
      <c r="E26" s="466"/>
      <c r="F26" s="466"/>
      <c r="G26" s="466"/>
      <c r="H26" s="466"/>
      <c r="I26" s="466"/>
      <c r="J26" s="466"/>
      <c r="K26" s="466"/>
      <c r="L26" s="466"/>
      <c r="M26" s="466"/>
      <c r="N26" s="466"/>
      <c r="O26" s="466"/>
      <c r="P26" s="466"/>
      <c r="Q26" s="466" t="s">
        <v>52</v>
      </c>
      <c r="R26" s="466"/>
      <c r="S26" s="466"/>
      <c r="T26" s="466"/>
      <c r="U26" s="466"/>
      <c r="V26" s="466"/>
      <c r="W26" s="466"/>
      <c r="X26" s="466"/>
      <c r="Y26" s="466"/>
      <c r="Z26" s="466"/>
      <c r="AA26" s="466"/>
      <c r="AB26" s="467"/>
      <c r="AE26" s="87"/>
      <c r="AF26" s="87"/>
      <c r="AG26" s="87"/>
      <c r="AH26" s="87"/>
      <c r="AI26" s="87"/>
      <c r="AJ26" s="87"/>
      <c r="AK26" s="87"/>
      <c r="AL26" s="87"/>
      <c r="AM26" s="87"/>
    </row>
    <row r="27" spans="1:39" ht="22.5" customHeight="1">
      <c r="A27" s="490"/>
      <c r="B27" s="466"/>
      <c r="C27" s="491"/>
      <c r="D27" s="88" t="s">
        <v>35</v>
      </c>
      <c r="E27" s="88" t="s">
        <v>36</v>
      </c>
      <c r="F27" s="88" t="s">
        <v>37</v>
      </c>
      <c r="G27" s="88" t="s">
        <v>38</v>
      </c>
      <c r="H27" s="88" t="s">
        <v>39</v>
      </c>
      <c r="I27" s="88" t="s">
        <v>40</v>
      </c>
      <c r="J27" s="88" t="s">
        <v>41</v>
      </c>
      <c r="K27" s="88" t="s">
        <v>42</v>
      </c>
      <c r="L27" s="88" t="s">
        <v>43</v>
      </c>
      <c r="M27" s="88" t="s">
        <v>44</v>
      </c>
      <c r="N27" s="88" t="s">
        <v>45</v>
      </c>
      <c r="O27" s="88" t="s">
        <v>46</v>
      </c>
      <c r="P27" s="88" t="s">
        <v>33</v>
      </c>
      <c r="Q27" s="446" t="s">
        <v>53</v>
      </c>
      <c r="R27" s="447"/>
      <c r="S27" s="447"/>
      <c r="T27" s="474"/>
      <c r="U27" s="446" t="s">
        <v>54</v>
      </c>
      <c r="V27" s="447"/>
      <c r="W27" s="447"/>
      <c r="X27" s="474"/>
      <c r="Y27" s="446" t="s">
        <v>55</v>
      </c>
      <c r="Z27" s="447"/>
      <c r="AA27" s="447"/>
      <c r="AB27" s="448"/>
      <c r="AE27" s="87"/>
      <c r="AF27" s="87"/>
      <c r="AG27" s="87"/>
      <c r="AH27" s="87"/>
      <c r="AI27" s="87"/>
      <c r="AJ27" s="87"/>
      <c r="AK27" s="87"/>
      <c r="AL27" s="87"/>
      <c r="AM27" s="87"/>
    </row>
    <row r="28" spans="1:39" ht="33" customHeight="1">
      <c r="A28" s="494"/>
      <c r="B28" s="479"/>
      <c r="C28" s="90" t="s">
        <v>56</v>
      </c>
      <c r="D28" s="89"/>
      <c r="E28" s="89"/>
      <c r="F28" s="89"/>
      <c r="G28" s="89"/>
      <c r="H28" s="89"/>
      <c r="I28" s="89"/>
      <c r="J28" s="89"/>
      <c r="K28" s="89"/>
      <c r="L28" s="89"/>
      <c r="M28" s="89"/>
      <c r="N28" s="89"/>
      <c r="O28" s="89"/>
      <c r="P28" s="136">
        <f>SUM(D28:O28)</f>
        <v>0</v>
      </c>
      <c r="Q28" s="334" t="s">
        <v>57</v>
      </c>
      <c r="R28" s="335"/>
      <c r="S28" s="335"/>
      <c r="T28" s="336"/>
      <c r="U28" s="334" t="s">
        <v>58</v>
      </c>
      <c r="V28" s="335"/>
      <c r="W28" s="335"/>
      <c r="X28" s="336"/>
      <c r="Y28" s="334" t="s">
        <v>59</v>
      </c>
      <c r="Z28" s="335"/>
      <c r="AA28" s="335"/>
      <c r="AB28" s="340"/>
      <c r="AE28" s="87"/>
      <c r="AF28" s="87"/>
      <c r="AG28" s="87"/>
      <c r="AH28" s="87"/>
      <c r="AI28" s="87"/>
      <c r="AJ28" s="87"/>
      <c r="AK28" s="87"/>
      <c r="AL28" s="87"/>
      <c r="AM28" s="87"/>
    </row>
    <row r="29" spans="1:39" ht="33.75" customHeight="1" thickBot="1">
      <c r="A29" s="495"/>
      <c r="B29" s="480"/>
      <c r="C29" s="91" t="s">
        <v>60</v>
      </c>
      <c r="D29" s="92"/>
      <c r="E29" s="92"/>
      <c r="F29" s="92"/>
      <c r="G29" s="93"/>
      <c r="H29" s="93"/>
      <c r="I29" s="93"/>
      <c r="J29" s="93"/>
      <c r="K29" s="93"/>
      <c r="L29" s="93"/>
      <c r="M29" s="93"/>
      <c r="N29" s="93"/>
      <c r="O29" s="93"/>
      <c r="P29" s="137">
        <f>SUM(D29:O29)</f>
        <v>0</v>
      </c>
      <c r="Q29" s="337"/>
      <c r="R29" s="338"/>
      <c r="S29" s="338"/>
      <c r="T29" s="339"/>
      <c r="U29" s="337"/>
      <c r="V29" s="338"/>
      <c r="W29" s="338"/>
      <c r="X29" s="339"/>
      <c r="Y29" s="337"/>
      <c r="Z29" s="338"/>
      <c r="AA29" s="338"/>
      <c r="AB29" s="341"/>
      <c r="AC29" s="49"/>
      <c r="AE29" s="87"/>
      <c r="AF29" s="87"/>
      <c r="AG29" s="87"/>
      <c r="AH29" s="87"/>
      <c r="AI29" s="87"/>
      <c r="AJ29" s="87"/>
      <c r="AK29" s="87"/>
      <c r="AL29" s="87"/>
      <c r="AM29" s="87"/>
    </row>
    <row r="30" spans="1:39" ht="25.5" customHeight="1">
      <c r="A30" s="509" t="s">
        <v>61</v>
      </c>
      <c r="B30" s="505" t="s">
        <v>62</v>
      </c>
      <c r="C30" s="478" t="s">
        <v>63</v>
      </c>
      <c r="D30" s="478"/>
      <c r="E30" s="478"/>
      <c r="F30" s="478"/>
      <c r="G30" s="478"/>
      <c r="H30" s="478"/>
      <c r="I30" s="478"/>
      <c r="J30" s="478"/>
      <c r="K30" s="478"/>
      <c r="L30" s="478"/>
      <c r="M30" s="478"/>
      <c r="N30" s="478"/>
      <c r="O30" s="478"/>
      <c r="P30" s="478"/>
      <c r="Q30" s="424" t="s">
        <v>64</v>
      </c>
      <c r="R30" s="425"/>
      <c r="S30" s="425"/>
      <c r="T30" s="425"/>
      <c r="U30" s="425"/>
      <c r="V30" s="425"/>
      <c r="W30" s="425"/>
      <c r="X30" s="425"/>
      <c r="Y30" s="425"/>
      <c r="Z30" s="425"/>
      <c r="AA30" s="425"/>
      <c r="AB30" s="426"/>
      <c r="AE30" s="87"/>
      <c r="AF30" s="87"/>
      <c r="AG30" s="87"/>
      <c r="AH30" s="87"/>
      <c r="AI30" s="87"/>
      <c r="AJ30" s="87"/>
      <c r="AK30" s="87"/>
      <c r="AL30" s="87"/>
      <c r="AM30" s="87"/>
    </row>
    <row r="31" spans="1:39" ht="25.5" customHeight="1">
      <c r="A31" s="490"/>
      <c r="B31" s="506"/>
      <c r="C31" s="88" t="s">
        <v>65</v>
      </c>
      <c r="D31" s="88" t="s">
        <v>66</v>
      </c>
      <c r="E31" s="88" t="s">
        <v>67</v>
      </c>
      <c r="F31" s="88" t="s">
        <v>68</v>
      </c>
      <c r="G31" s="88" t="s">
        <v>69</v>
      </c>
      <c r="H31" s="88" t="s">
        <v>70</v>
      </c>
      <c r="I31" s="88" t="s">
        <v>71</v>
      </c>
      <c r="J31" s="88" t="s">
        <v>72</v>
      </c>
      <c r="K31" s="88" t="s">
        <v>73</v>
      </c>
      <c r="L31" s="88" t="s">
        <v>74</v>
      </c>
      <c r="M31" s="88" t="s">
        <v>75</v>
      </c>
      <c r="N31" s="88" t="s">
        <v>76</v>
      </c>
      <c r="O31" s="88" t="s">
        <v>77</v>
      </c>
      <c r="P31" s="88" t="s">
        <v>78</v>
      </c>
      <c r="Q31" s="345" t="s">
        <v>79</v>
      </c>
      <c r="R31" s="346"/>
      <c r="S31" s="346"/>
      <c r="T31" s="346"/>
      <c r="U31" s="346"/>
      <c r="V31" s="346"/>
      <c r="W31" s="346"/>
      <c r="X31" s="346"/>
      <c r="Y31" s="346"/>
      <c r="Z31" s="346"/>
      <c r="AA31" s="346"/>
      <c r="AB31" s="449"/>
      <c r="AE31" s="94"/>
      <c r="AF31" s="94"/>
      <c r="AG31" s="94"/>
      <c r="AH31" s="94"/>
      <c r="AI31" s="94"/>
      <c r="AJ31" s="94"/>
      <c r="AK31" s="94"/>
      <c r="AL31" s="94"/>
      <c r="AM31" s="94"/>
    </row>
    <row r="32" spans="1:39" ht="28.5" customHeight="1">
      <c r="A32" s="507"/>
      <c r="B32" s="503"/>
      <c r="C32" s="90" t="s">
        <v>56</v>
      </c>
      <c r="D32" s="95"/>
      <c r="E32" s="95"/>
      <c r="F32" s="95"/>
      <c r="G32" s="95"/>
      <c r="H32" s="95"/>
      <c r="I32" s="95"/>
      <c r="J32" s="95"/>
      <c r="K32" s="95"/>
      <c r="L32" s="95"/>
      <c r="M32" s="95"/>
      <c r="N32" s="95"/>
      <c r="O32" s="95"/>
      <c r="P32" s="96">
        <f aca="true" t="shared" si="0" ref="P32:P39">SUM(D32:O32)</f>
        <v>0</v>
      </c>
      <c r="Q32" s="418" t="s">
        <v>80</v>
      </c>
      <c r="R32" s="419"/>
      <c r="S32" s="419"/>
      <c r="T32" s="419"/>
      <c r="U32" s="419"/>
      <c r="V32" s="419"/>
      <c r="W32" s="419"/>
      <c r="X32" s="419"/>
      <c r="Y32" s="419"/>
      <c r="Z32" s="419"/>
      <c r="AA32" s="419"/>
      <c r="AB32" s="420"/>
      <c r="AC32" s="97"/>
      <c r="AE32" s="98"/>
      <c r="AF32" s="98"/>
      <c r="AG32" s="98"/>
      <c r="AH32" s="98"/>
      <c r="AI32" s="98"/>
      <c r="AJ32" s="98"/>
      <c r="AK32" s="98"/>
      <c r="AL32" s="98"/>
      <c r="AM32" s="98"/>
    </row>
    <row r="33" spans="1:29" ht="28.5" customHeight="1">
      <c r="A33" s="508"/>
      <c r="B33" s="504"/>
      <c r="C33" s="99" t="s">
        <v>60</v>
      </c>
      <c r="D33" s="100"/>
      <c r="E33" s="100"/>
      <c r="F33" s="100"/>
      <c r="G33" s="100"/>
      <c r="H33" s="100"/>
      <c r="I33" s="100"/>
      <c r="J33" s="100"/>
      <c r="K33" s="100"/>
      <c r="L33" s="100"/>
      <c r="M33" s="100"/>
      <c r="N33" s="100"/>
      <c r="O33" s="100"/>
      <c r="P33" s="101">
        <f t="shared" si="0"/>
        <v>0</v>
      </c>
      <c r="Q33" s="421"/>
      <c r="R33" s="422"/>
      <c r="S33" s="422"/>
      <c r="T33" s="422"/>
      <c r="U33" s="422"/>
      <c r="V33" s="422"/>
      <c r="W33" s="422"/>
      <c r="X33" s="422"/>
      <c r="Y33" s="422"/>
      <c r="Z33" s="422"/>
      <c r="AA33" s="422"/>
      <c r="AB33" s="423"/>
      <c r="AC33" s="97"/>
    </row>
    <row r="34" spans="1:29" ht="28.5" customHeight="1">
      <c r="A34" s="508"/>
      <c r="B34" s="461"/>
      <c r="C34" s="102" t="s">
        <v>56</v>
      </c>
      <c r="D34" s="103"/>
      <c r="E34" s="103"/>
      <c r="F34" s="103"/>
      <c r="G34" s="103"/>
      <c r="H34" s="103"/>
      <c r="I34" s="103"/>
      <c r="J34" s="103"/>
      <c r="K34" s="103"/>
      <c r="L34" s="103"/>
      <c r="M34" s="103"/>
      <c r="N34" s="103"/>
      <c r="O34" s="103"/>
      <c r="P34" s="101">
        <f t="shared" si="0"/>
        <v>0</v>
      </c>
      <c r="Q34" s="450"/>
      <c r="R34" s="451"/>
      <c r="S34" s="451"/>
      <c r="T34" s="451"/>
      <c r="U34" s="451"/>
      <c r="V34" s="451"/>
      <c r="W34" s="451"/>
      <c r="X34" s="451"/>
      <c r="Y34" s="451"/>
      <c r="Z34" s="451"/>
      <c r="AA34" s="451"/>
      <c r="AB34" s="452"/>
      <c r="AC34" s="97"/>
    </row>
    <row r="35" spans="1:29" ht="28.5" customHeight="1">
      <c r="A35" s="508"/>
      <c r="B35" s="504"/>
      <c r="C35" s="99" t="s">
        <v>60</v>
      </c>
      <c r="D35" s="100"/>
      <c r="E35" s="100"/>
      <c r="F35" s="100"/>
      <c r="G35" s="100"/>
      <c r="H35" s="100"/>
      <c r="I35" s="100"/>
      <c r="J35" s="100"/>
      <c r="K35" s="100"/>
      <c r="L35" s="104"/>
      <c r="M35" s="104"/>
      <c r="N35" s="104"/>
      <c r="O35" s="104"/>
      <c r="P35" s="101">
        <f t="shared" si="0"/>
        <v>0</v>
      </c>
      <c r="Q35" s="453"/>
      <c r="R35" s="454"/>
      <c r="S35" s="454"/>
      <c r="T35" s="454"/>
      <c r="U35" s="454"/>
      <c r="V35" s="454"/>
      <c r="W35" s="454"/>
      <c r="X35" s="454"/>
      <c r="Y35" s="454"/>
      <c r="Z35" s="454"/>
      <c r="AA35" s="454"/>
      <c r="AB35" s="455"/>
      <c r="AC35" s="97"/>
    </row>
    <row r="36" spans="1:29" ht="28.5" customHeight="1">
      <c r="A36" s="501"/>
      <c r="B36" s="461"/>
      <c r="C36" s="102" t="s">
        <v>56</v>
      </c>
      <c r="D36" s="103"/>
      <c r="E36" s="103"/>
      <c r="F36" s="103"/>
      <c r="G36" s="103"/>
      <c r="H36" s="103"/>
      <c r="I36" s="103"/>
      <c r="J36" s="103"/>
      <c r="K36" s="103"/>
      <c r="L36" s="103"/>
      <c r="M36" s="103"/>
      <c r="N36" s="103"/>
      <c r="O36" s="103"/>
      <c r="P36" s="101">
        <f t="shared" si="0"/>
        <v>0</v>
      </c>
      <c r="Q36" s="450"/>
      <c r="R36" s="451"/>
      <c r="S36" s="451"/>
      <c r="T36" s="451"/>
      <c r="U36" s="451"/>
      <c r="V36" s="451"/>
      <c r="W36" s="451"/>
      <c r="X36" s="451"/>
      <c r="Y36" s="451"/>
      <c r="Z36" s="451"/>
      <c r="AA36" s="451"/>
      <c r="AB36" s="452"/>
      <c r="AC36" s="97"/>
    </row>
    <row r="37" spans="1:29" ht="28.5" customHeight="1">
      <c r="A37" s="502"/>
      <c r="B37" s="504"/>
      <c r="C37" s="99" t="s">
        <v>60</v>
      </c>
      <c r="D37" s="100"/>
      <c r="E37" s="100"/>
      <c r="F37" s="100"/>
      <c r="G37" s="100"/>
      <c r="H37" s="100"/>
      <c r="I37" s="100"/>
      <c r="J37" s="100"/>
      <c r="K37" s="100"/>
      <c r="L37" s="104"/>
      <c r="M37" s="104"/>
      <c r="N37" s="104"/>
      <c r="O37" s="104"/>
      <c r="P37" s="101">
        <f t="shared" si="0"/>
        <v>0</v>
      </c>
      <c r="Q37" s="453"/>
      <c r="R37" s="454"/>
      <c r="S37" s="454"/>
      <c r="T37" s="454"/>
      <c r="U37" s="454"/>
      <c r="V37" s="454"/>
      <c r="W37" s="454"/>
      <c r="X37" s="454"/>
      <c r="Y37" s="454"/>
      <c r="Z37" s="454"/>
      <c r="AA37" s="454"/>
      <c r="AB37" s="455"/>
      <c r="AC37" s="97"/>
    </row>
    <row r="38" spans="1:29" ht="28.5" customHeight="1">
      <c r="A38" s="436"/>
      <c r="B38" s="461"/>
      <c r="C38" s="102" t="s">
        <v>56</v>
      </c>
      <c r="D38" s="103"/>
      <c r="E38" s="103"/>
      <c r="F38" s="103"/>
      <c r="G38" s="103"/>
      <c r="H38" s="103"/>
      <c r="I38" s="103"/>
      <c r="J38" s="103"/>
      <c r="K38" s="103"/>
      <c r="L38" s="103"/>
      <c r="M38" s="103"/>
      <c r="N38" s="103"/>
      <c r="O38" s="103"/>
      <c r="P38" s="101">
        <f t="shared" si="0"/>
        <v>0</v>
      </c>
      <c r="Q38" s="450"/>
      <c r="R38" s="451"/>
      <c r="S38" s="451"/>
      <c r="T38" s="451"/>
      <c r="U38" s="451"/>
      <c r="V38" s="451"/>
      <c r="W38" s="451"/>
      <c r="X38" s="451"/>
      <c r="Y38" s="451"/>
      <c r="Z38" s="451"/>
      <c r="AA38" s="451"/>
      <c r="AB38" s="452"/>
      <c r="AC38" s="97"/>
    </row>
    <row r="39" spans="1:29" ht="28.5" customHeight="1" thickBot="1">
      <c r="A39" s="437"/>
      <c r="B39" s="462"/>
      <c r="C39" s="91" t="s">
        <v>60</v>
      </c>
      <c r="D39" s="105"/>
      <c r="E39" s="105"/>
      <c r="F39" s="105"/>
      <c r="G39" s="105"/>
      <c r="H39" s="105"/>
      <c r="I39" s="105"/>
      <c r="J39" s="105"/>
      <c r="K39" s="105"/>
      <c r="L39" s="106"/>
      <c r="M39" s="106"/>
      <c r="N39" s="106"/>
      <c r="O39" s="106"/>
      <c r="P39" s="107">
        <f t="shared" si="0"/>
        <v>0</v>
      </c>
      <c r="Q39" s="471"/>
      <c r="R39" s="472"/>
      <c r="S39" s="472"/>
      <c r="T39" s="472"/>
      <c r="U39" s="472"/>
      <c r="V39" s="472"/>
      <c r="W39" s="472"/>
      <c r="X39" s="472"/>
      <c r="Y39" s="472"/>
      <c r="Z39" s="472"/>
      <c r="AA39" s="472"/>
      <c r="AB39" s="473"/>
      <c r="AC39" s="97"/>
    </row>
    <row r="40" ht="15">
      <c r="A40" s="50" t="s">
        <v>81</v>
      </c>
    </row>
  </sheetData>
  <sheetProtection/>
  <mergeCells count="86">
    <mergeCell ref="A36:A37"/>
    <mergeCell ref="B32:B33"/>
    <mergeCell ref="B30:B31"/>
    <mergeCell ref="B34:B35"/>
    <mergeCell ref="B36:B37"/>
    <mergeCell ref="A32:A33"/>
    <mergeCell ref="A30:A31"/>
    <mergeCell ref="A34:A35"/>
    <mergeCell ref="A26:A27"/>
    <mergeCell ref="C26:C27"/>
    <mergeCell ref="A22:A23"/>
    <mergeCell ref="A28:A29"/>
    <mergeCell ref="A25:AB25"/>
    <mergeCell ref="D26:P26"/>
    <mergeCell ref="Q24:AB24"/>
    <mergeCell ref="B26:B27"/>
    <mergeCell ref="Q28:T29"/>
    <mergeCell ref="Q26:AB26"/>
    <mergeCell ref="B24:C24"/>
    <mergeCell ref="T17:V17"/>
    <mergeCell ref="Y19:Z19"/>
    <mergeCell ref="Y17:Z17"/>
    <mergeCell ref="P22:P23"/>
    <mergeCell ref="Q19:S19"/>
    <mergeCell ref="Q17:S17"/>
    <mergeCell ref="B22:C23"/>
    <mergeCell ref="B38:B39"/>
    <mergeCell ref="C13:Q13"/>
    <mergeCell ref="Q22:AB23"/>
    <mergeCell ref="C7:K9"/>
    <mergeCell ref="Q38:AB39"/>
    <mergeCell ref="U27:X27"/>
    <mergeCell ref="Q36:AB37"/>
    <mergeCell ref="T19:V19"/>
    <mergeCell ref="Q27:T27"/>
    <mergeCell ref="C30:P30"/>
    <mergeCell ref="A38:A39"/>
    <mergeCell ref="V13:Y13"/>
    <mergeCell ref="Q15:AB15"/>
    <mergeCell ref="AA13:AB13"/>
    <mergeCell ref="W19:X19"/>
    <mergeCell ref="Y27:AB27"/>
    <mergeCell ref="Q31:AB31"/>
    <mergeCell ref="Q34:AB35"/>
    <mergeCell ref="A21:AB21"/>
    <mergeCell ref="AA17:AB17"/>
    <mergeCell ref="B3:Y4"/>
    <mergeCell ref="Q32:AB33"/>
    <mergeCell ref="Q30:AB30"/>
    <mergeCell ref="C15:C16"/>
    <mergeCell ref="W11:X11"/>
    <mergeCell ref="A13:B13"/>
    <mergeCell ref="C11:K11"/>
    <mergeCell ref="S13:T13"/>
    <mergeCell ref="A1:A4"/>
    <mergeCell ref="B28:B29"/>
    <mergeCell ref="Z2:AB2"/>
    <mergeCell ref="Z4:AB4"/>
    <mergeCell ref="R7:T9"/>
    <mergeCell ref="A15:B16"/>
    <mergeCell ref="A7:B9"/>
    <mergeCell ref="R11:V11"/>
    <mergeCell ref="U7:V9"/>
    <mergeCell ref="W7:X9"/>
    <mergeCell ref="A11:B11"/>
    <mergeCell ref="B2:Y2"/>
    <mergeCell ref="Z1:AB1"/>
    <mergeCell ref="AA8:AB8"/>
    <mergeCell ref="AA9:AB9"/>
    <mergeCell ref="W17:X17"/>
    <mergeCell ref="B1:Y1"/>
    <mergeCell ref="AA7:AB7"/>
    <mergeCell ref="Y9:Z9"/>
    <mergeCell ref="Z3:AB3"/>
    <mergeCell ref="Y8:Z8"/>
    <mergeCell ref="Y7:Z7"/>
    <mergeCell ref="AA19:AB19"/>
    <mergeCell ref="Y11:AB11"/>
    <mergeCell ref="U28:X29"/>
    <mergeCell ref="Y28:AB29"/>
    <mergeCell ref="T18:V18"/>
    <mergeCell ref="D22:O22"/>
    <mergeCell ref="Q16:V16"/>
    <mergeCell ref="M11:Q11"/>
    <mergeCell ref="C12:Z12"/>
    <mergeCell ref="W16:AB16"/>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11.421875" defaultRowHeight="15"/>
  <cols>
    <col min="1" max="1" width="44.140625" style="108" customWidth="1"/>
    <col min="2" max="2" width="61.8515625" style="108" customWidth="1"/>
    <col min="3" max="3" width="61.140625" style="108" customWidth="1"/>
    <col min="4" max="4" width="81.00390625" style="108" customWidth="1"/>
    <col min="5" max="5" width="32.8515625" style="124" customWidth="1"/>
    <col min="6" max="6" width="19.00390625" style="108" customWidth="1"/>
    <col min="7" max="7" width="29.421875" style="108" customWidth="1"/>
    <col min="8" max="8" width="36.28125" style="108" customWidth="1"/>
    <col min="9" max="9" width="40.00390625" style="108" customWidth="1"/>
    <col min="10" max="16384" width="11.421875" style="108" customWidth="1"/>
  </cols>
  <sheetData>
    <row r="1" spans="1:9" s="112" customFormat="1" ht="15">
      <c r="A1" s="111" t="s">
        <v>317</v>
      </c>
      <c r="B1" s="111" t="s">
        <v>318</v>
      </c>
      <c r="C1" s="111" t="s">
        <v>319</v>
      </c>
      <c r="D1" s="111" t="s">
        <v>320</v>
      </c>
      <c r="E1" s="111" t="s">
        <v>321</v>
      </c>
      <c r="F1" s="111" t="s">
        <v>322</v>
      </c>
      <c r="G1" s="111" t="s">
        <v>323</v>
      </c>
      <c r="H1" s="111" t="s">
        <v>262</v>
      </c>
      <c r="I1" s="111" t="s">
        <v>324</v>
      </c>
    </row>
    <row r="2" spans="1:9" s="112" customFormat="1" ht="15">
      <c r="A2" s="113" t="s">
        <v>325</v>
      </c>
      <c r="B2" s="109" t="s">
        <v>326</v>
      </c>
      <c r="C2" s="113" t="s">
        <v>327</v>
      </c>
      <c r="D2" s="114" t="s">
        <v>328</v>
      </c>
      <c r="E2" s="110" t="s">
        <v>329</v>
      </c>
      <c r="F2" s="115" t="s">
        <v>330</v>
      </c>
      <c r="G2" s="116" t="s">
        <v>331</v>
      </c>
      <c r="H2" s="116" t="s">
        <v>332</v>
      </c>
      <c r="I2" s="115" t="s">
        <v>333</v>
      </c>
    </row>
    <row r="3" spans="1:9" ht="15">
      <c r="A3" s="113" t="s">
        <v>334</v>
      </c>
      <c r="B3" s="109" t="s">
        <v>335</v>
      </c>
      <c r="C3" s="113" t="s">
        <v>336</v>
      </c>
      <c r="D3" s="117" t="s">
        <v>337</v>
      </c>
      <c r="E3" s="110" t="s">
        <v>338</v>
      </c>
      <c r="F3" s="115" t="s">
        <v>339</v>
      </c>
      <c r="G3" s="116" t="s">
        <v>340</v>
      </c>
      <c r="H3" s="116" t="s">
        <v>271</v>
      </c>
      <c r="I3" s="115" t="s">
        <v>341</v>
      </c>
    </row>
    <row r="4" spans="1:9" ht="15">
      <c r="A4" s="113" t="s">
        <v>342</v>
      </c>
      <c r="B4" s="109" t="s">
        <v>343</v>
      </c>
      <c r="C4" s="113" t="s">
        <v>344</v>
      </c>
      <c r="D4" s="117" t="s">
        <v>345</v>
      </c>
      <c r="E4" s="110" t="s">
        <v>346</v>
      </c>
      <c r="F4" s="115" t="s">
        <v>347</v>
      </c>
      <c r="G4" s="116" t="s">
        <v>348</v>
      </c>
      <c r="H4" s="116" t="s">
        <v>349</v>
      </c>
      <c r="I4" s="115" t="s">
        <v>350</v>
      </c>
    </row>
    <row r="5" spans="1:9" ht="15">
      <c r="A5" s="113" t="s">
        <v>351</v>
      </c>
      <c r="B5" s="109" t="s">
        <v>352</v>
      </c>
      <c r="C5" s="113" t="s">
        <v>353</v>
      </c>
      <c r="D5" s="117" t="s">
        <v>354</v>
      </c>
      <c r="E5" s="110" t="s">
        <v>355</v>
      </c>
      <c r="F5" s="115" t="s">
        <v>356</v>
      </c>
      <c r="G5" s="116" t="s">
        <v>357</v>
      </c>
      <c r="H5" s="116" t="s">
        <v>267</v>
      </c>
      <c r="I5" s="115" t="s">
        <v>358</v>
      </c>
    </row>
    <row r="6" spans="1:9" ht="30">
      <c r="A6" s="113" t="s">
        <v>359</v>
      </c>
      <c r="B6" s="109" t="s">
        <v>360</v>
      </c>
      <c r="C6" s="113" t="s">
        <v>361</v>
      </c>
      <c r="D6" s="117" t="s">
        <v>362</v>
      </c>
      <c r="E6" s="110" t="s">
        <v>363</v>
      </c>
      <c r="G6" s="116" t="s">
        <v>364</v>
      </c>
      <c r="H6" s="116" t="s">
        <v>268</v>
      </c>
      <c r="I6" s="115" t="s">
        <v>365</v>
      </c>
    </row>
    <row r="7" spans="2:9" ht="30">
      <c r="B7" s="109" t="s">
        <v>366</v>
      </c>
      <c r="C7" s="113" t="s">
        <v>367</v>
      </c>
      <c r="D7" s="117" t="s">
        <v>368</v>
      </c>
      <c r="E7" s="115" t="s">
        <v>369</v>
      </c>
      <c r="G7" s="110" t="s">
        <v>277</v>
      </c>
      <c r="H7" s="116" t="s">
        <v>269</v>
      </c>
      <c r="I7" s="115" t="s">
        <v>370</v>
      </c>
    </row>
    <row r="8" spans="1:9" ht="30">
      <c r="A8" s="118"/>
      <c r="B8" s="109" t="s">
        <v>184</v>
      </c>
      <c r="C8" s="113" t="s">
        <v>86</v>
      </c>
      <c r="D8" s="117" t="s">
        <v>371</v>
      </c>
      <c r="E8" s="115" t="s">
        <v>372</v>
      </c>
      <c r="I8" s="115" t="s">
        <v>373</v>
      </c>
    </row>
    <row r="9" spans="1:9" ht="31.5" customHeight="1">
      <c r="A9" s="118"/>
      <c r="B9" s="109" t="s">
        <v>374</v>
      </c>
      <c r="C9" s="113" t="s">
        <v>375</v>
      </c>
      <c r="D9" s="117" t="s">
        <v>376</v>
      </c>
      <c r="E9" s="115" t="s">
        <v>377</v>
      </c>
      <c r="I9" s="115" t="s">
        <v>378</v>
      </c>
    </row>
    <row r="10" spans="1:9" ht="15">
      <c r="A10" s="118"/>
      <c r="B10" s="109" t="s">
        <v>379</v>
      </c>
      <c r="C10" s="113" t="s">
        <v>380</v>
      </c>
      <c r="D10" s="117" t="s">
        <v>381</v>
      </c>
      <c r="E10" s="115" t="s">
        <v>382</v>
      </c>
      <c r="I10" s="115" t="s">
        <v>383</v>
      </c>
    </row>
    <row r="11" spans="1:9" ht="15">
      <c r="A11" s="118"/>
      <c r="B11" s="109" t="s">
        <v>384</v>
      </c>
      <c r="C11" s="113" t="s">
        <v>385</v>
      </c>
      <c r="D11" s="117" t="s">
        <v>386</v>
      </c>
      <c r="E11" s="115" t="s">
        <v>387</v>
      </c>
      <c r="I11" s="115" t="s">
        <v>388</v>
      </c>
    </row>
    <row r="12" spans="1:9" ht="30">
      <c r="A12" s="118"/>
      <c r="B12" s="109" t="s">
        <v>389</v>
      </c>
      <c r="C12" s="113" t="s">
        <v>390</v>
      </c>
      <c r="D12" s="117" t="s">
        <v>391</v>
      </c>
      <c r="E12" s="115" t="s">
        <v>392</v>
      </c>
      <c r="I12" s="115" t="s">
        <v>393</v>
      </c>
    </row>
    <row r="13" spans="1:9" ht="15">
      <c r="A13" s="118"/>
      <c r="B13" s="145" t="s">
        <v>394</v>
      </c>
      <c r="D13" s="117" t="s">
        <v>395</v>
      </c>
      <c r="E13" s="115" t="s">
        <v>396</v>
      </c>
      <c r="I13" s="115" t="s">
        <v>397</v>
      </c>
    </row>
    <row r="14" spans="1:5" ht="15">
      <c r="A14" s="118"/>
      <c r="B14" s="109" t="s">
        <v>398</v>
      </c>
      <c r="C14" s="118"/>
      <c r="D14" s="117" t="s">
        <v>399</v>
      </c>
      <c r="E14" s="115" t="s">
        <v>400</v>
      </c>
    </row>
    <row r="15" spans="1:5" ht="15">
      <c r="A15" s="118"/>
      <c r="B15" s="109" t="s">
        <v>401</v>
      </c>
      <c r="C15" s="118"/>
      <c r="D15" s="117" t="s">
        <v>402</v>
      </c>
      <c r="E15" s="115" t="s">
        <v>403</v>
      </c>
    </row>
    <row r="16" spans="1:5" ht="15">
      <c r="A16" s="118"/>
      <c r="B16" s="109" t="s">
        <v>404</v>
      </c>
      <c r="C16" s="118"/>
      <c r="D16" s="117" t="s">
        <v>405</v>
      </c>
      <c r="E16" s="119"/>
    </row>
    <row r="17" spans="1:5" ht="15">
      <c r="A17" s="118"/>
      <c r="B17" s="109" t="s">
        <v>406</v>
      </c>
      <c r="C17" s="118"/>
      <c r="D17" s="117" t="s">
        <v>407</v>
      </c>
      <c r="E17" s="119"/>
    </row>
    <row r="18" spans="1:5" ht="15">
      <c r="A18" s="118"/>
      <c r="B18" s="109" t="s">
        <v>408</v>
      </c>
      <c r="C18" s="118"/>
      <c r="D18" s="117" t="s">
        <v>409</v>
      </c>
      <c r="E18" s="119"/>
    </row>
    <row r="19" spans="1:5" ht="15">
      <c r="A19" s="118"/>
      <c r="B19" s="109" t="s">
        <v>410</v>
      </c>
      <c r="C19" s="118"/>
      <c r="D19" s="117" t="s">
        <v>411</v>
      </c>
      <c r="E19" s="119"/>
    </row>
    <row r="20" spans="1:5" ht="15">
      <c r="A20" s="118"/>
      <c r="B20" s="109" t="s">
        <v>412</v>
      </c>
      <c r="C20" s="118"/>
      <c r="D20" s="117" t="s">
        <v>413</v>
      </c>
      <c r="E20" s="119"/>
    </row>
    <row r="21" spans="2:5" ht="15">
      <c r="B21" s="109" t="s">
        <v>414</v>
      </c>
      <c r="D21" s="117" t="s">
        <v>415</v>
      </c>
      <c r="E21" s="119"/>
    </row>
    <row r="22" spans="2:5" ht="15">
      <c r="B22" s="109" t="s">
        <v>416</v>
      </c>
      <c r="D22" s="117" t="s">
        <v>417</v>
      </c>
      <c r="E22" s="119"/>
    </row>
    <row r="23" spans="2:5" ht="15">
      <c r="B23" s="109" t="s">
        <v>418</v>
      </c>
      <c r="D23" s="117" t="s">
        <v>419</v>
      </c>
      <c r="E23" s="119"/>
    </row>
    <row r="24" spans="4:5" ht="15">
      <c r="D24" s="120" t="s">
        <v>420</v>
      </c>
      <c r="E24" s="120" t="s">
        <v>421</v>
      </c>
    </row>
    <row r="25" spans="4:5" ht="15">
      <c r="D25" s="121" t="s">
        <v>422</v>
      </c>
      <c r="E25" s="115" t="s">
        <v>423</v>
      </c>
    </row>
    <row r="26" spans="4:5" ht="15">
      <c r="D26" s="121" t="s">
        <v>424</v>
      </c>
      <c r="E26" s="115" t="s">
        <v>425</v>
      </c>
    </row>
    <row r="27" spans="4:5" ht="15">
      <c r="D27" s="809" t="s">
        <v>426</v>
      </c>
      <c r="E27" s="115" t="s">
        <v>427</v>
      </c>
    </row>
    <row r="28" spans="4:5" ht="15">
      <c r="D28" s="810"/>
      <c r="E28" s="115" t="s">
        <v>428</v>
      </c>
    </row>
    <row r="29" spans="4:5" ht="15">
      <c r="D29" s="810"/>
      <c r="E29" s="115" t="s">
        <v>429</v>
      </c>
    </row>
    <row r="30" spans="4:5" ht="15">
      <c r="D30" s="811"/>
      <c r="E30" s="115" t="s">
        <v>430</v>
      </c>
    </row>
    <row r="31" spans="4:5" ht="15">
      <c r="D31" s="121" t="s">
        <v>431</v>
      </c>
      <c r="E31" s="115" t="s">
        <v>432</v>
      </c>
    </row>
    <row r="32" spans="4:5" ht="15">
      <c r="D32" s="121" t="s">
        <v>433</v>
      </c>
      <c r="E32" s="115" t="s">
        <v>434</v>
      </c>
    </row>
    <row r="33" spans="4:5" ht="15">
      <c r="D33" s="121" t="s">
        <v>435</v>
      </c>
      <c r="E33" s="115" t="s">
        <v>436</v>
      </c>
    </row>
    <row r="34" spans="4:5" ht="15">
      <c r="D34" s="121" t="s">
        <v>437</v>
      </c>
      <c r="E34" s="115" t="s">
        <v>438</v>
      </c>
    </row>
    <row r="35" spans="4:5" ht="15">
      <c r="D35" s="121" t="s">
        <v>439</v>
      </c>
      <c r="E35" s="115" t="s">
        <v>440</v>
      </c>
    </row>
    <row r="36" spans="4:5" ht="15">
      <c r="D36" s="121" t="s">
        <v>441</v>
      </c>
      <c r="E36" s="115" t="s">
        <v>442</v>
      </c>
    </row>
    <row r="37" spans="4:5" ht="15">
      <c r="D37" s="121" t="s">
        <v>443</v>
      </c>
      <c r="E37" s="115" t="s">
        <v>444</v>
      </c>
    </row>
    <row r="38" spans="4:5" ht="15">
      <c r="D38" s="121" t="s">
        <v>445</v>
      </c>
      <c r="E38" s="115" t="s">
        <v>446</v>
      </c>
    </row>
    <row r="39" spans="4:5" ht="15">
      <c r="D39" s="122" t="s">
        <v>447</v>
      </c>
      <c r="E39" s="115" t="s">
        <v>448</v>
      </c>
    </row>
    <row r="40" spans="4:5" ht="15">
      <c r="D40" s="122" t="s">
        <v>449</v>
      </c>
      <c r="E40" s="115" t="s">
        <v>450</v>
      </c>
    </row>
    <row r="41" spans="4:5" ht="15">
      <c r="D41" s="121" t="s">
        <v>451</v>
      </c>
      <c r="E41" s="115" t="s">
        <v>452</v>
      </c>
    </row>
    <row r="42" spans="4:5" ht="15">
      <c r="D42" s="121" t="s">
        <v>453</v>
      </c>
      <c r="E42" s="115" t="s">
        <v>454</v>
      </c>
    </row>
    <row r="43" spans="4:5" ht="15">
      <c r="D43" s="122" t="s">
        <v>455</v>
      </c>
      <c r="E43" s="115" t="s">
        <v>456</v>
      </c>
    </row>
    <row r="44" spans="4:5" ht="15">
      <c r="D44" s="123" t="s">
        <v>457</v>
      </c>
      <c r="E44" s="115" t="s">
        <v>458</v>
      </c>
    </row>
    <row r="45" spans="4:5" ht="15">
      <c r="D45" s="117" t="s">
        <v>89</v>
      </c>
      <c r="E45" s="115" t="s">
        <v>459</v>
      </c>
    </row>
    <row r="46" spans="4:5" ht="15">
      <c r="D46" s="117" t="s">
        <v>460</v>
      </c>
      <c r="E46" s="115" t="s">
        <v>461</v>
      </c>
    </row>
    <row r="47" spans="4:5" ht="15">
      <c r="D47" s="117" t="s">
        <v>462</v>
      </c>
      <c r="E47" s="115" t="s">
        <v>178</v>
      </c>
    </row>
    <row r="48" spans="4:5" ht="15">
      <c r="D48" s="117" t="s">
        <v>463</v>
      </c>
      <c r="E48" s="115" t="s">
        <v>464</v>
      </c>
    </row>
    <row r="49" ht="15">
      <c r="D49" s="120" t="s">
        <v>465</v>
      </c>
    </row>
    <row r="50" ht="15">
      <c r="D50" s="117" t="s">
        <v>466</v>
      </c>
    </row>
    <row r="51" ht="15">
      <c r="D51" s="117" t="s">
        <v>467</v>
      </c>
    </row>
    <row r="52" ht="15">
      <c r="D52" s="120" t="s">
        <v>468</v>
      </c>
    </row>
    <row r="53" ht="15">
      <c r="D53" s="123" t="s">
        <v>469</v>
      </c>
    </row>
    <row r="54" ht="15">
      <c r="D54" s="123" t="s">
        <v>470</v>
      </c>
    </row>
    <row r="55" ht="15">
      <c r="D55" s="123" t="s">
        <v>471</v>
      </c>
    </row>
    <row r="56" ht="15">
      <c r="D56" s="123" t="s">
        <v>472</v>
      </c>
    </row>
  </sheetData>
  <sheetProtection/>
  <mergeCells count="1">
    <mergeCell ref="D27:D30"/>
  </mergeCells>
  <printOptions/>
  <pageMargins left="0.7" right="0.7" top="0.75" bottom="0.75" header="0.3" footer="0.3"/>
  <pageSetup fitToHeight="1" fitToWidth="1" horizontalDpi="600" verticalDpi="600" orientation="landscape" scale="30" r:id="rId1"/>
</worksheet>
</file>

<file path=xl/worksheets/sheet11.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3">
      <selection activeCell="B28" sqref="B28"/>
    </sheetView>
  </sheetViews>
  <sheetFormatPr defaultColWidth="10.8515625" defaultRowHeight="15"/>
  <cols>
    <col min="1" max="1" width="72.00390625" style="124" bestFit="1" customWidth="1"/>
    <col min="2" max="2" width="73.421875" style="124" customWidth="1"/>
    <col min="3" max="3" width="10.8515625" style="124" customWidth="1"/>
    <col min="4" max="4" width="31.140625" style="124" customWidth="1"/>
    <col min="5" max="5" width="70.140625" style="124" customWidth="1"/>
    <col min="6" max="6" width="17.28125" style="124" customWidth="1"/>
    <col min="7" max="8" width="21.8515625" style="124" customWidth="1"/>
    <col min="9" max="9" width="19.28125" style="124" customWidth="1"/>
    <col min="10" max="10" width="42.00390625" style="124" customWidth="1"/>
    <col min="11" max="16384" width="10.8515625" style="124" customWidth="1"/>
  </cols>
  <sheetData>
    <row r="1" spans="1:2" ht="25.5" customHeight="1">
      <c r="A1" s="814" t="s">
        <v>133</v>
      </c>
      <c r="B1" s="815"/>
    </row>
    <row r="2" spans="1:2" ht="25.5" customHeight="1">
      <c r="A2" s="816" t="s">
        <v>473</v>
      </c>
      <c r="B2" s="817"/>
    </row>
    <row r="3" spans="1:2" ht="15">
      <c r="A3" s="141" t="s">
        <v>474</v>
      </c>
      <c r="B3" s="125" t="s">
        <v>475</v>
      </c>
    </row>
    <row r="4" spans="1:2" ht="15">
      <c r="A4" s="142" t="s">
        <v>8</v>
      </c>
      <c r="B4" s="131" t="s">
        <v>476</v>
      </c>
    </row>
    <row r="5" spans="1:2" ht="105">
      <c r="A5" s="142" t="s">
        <v>10</v>
      </c>
      <c r="B5" s="144" t="s">
        <v>477</v>
      </c>
    </row>
    <row r="6" spans="1:2" ht="15">
      <c r="A6" s="142" t="s">
        <v>7</v>
      </c>
      <c r="B6" s="818" t="s">
        <v>478</v>
      </c>
    </row>
    <row r="7" spans="1:2" ht="15">
      <c r="A7" s="142" t="s">
        <v>14</v>
      </c>
      <c r="B7" s="819"/>
    </row>
    <row r="8" spans="1:2" ht="15">
      <c r="A8" s="142" t="s">
        <v>15</v>
      </c>
      <c r="B8" s="819"/>
    </row>
    <row r="9" spans="1:2" ht="15">
      <c r="A9" s="142" t="s">
        <v>479</v>
      </c>
      <c r="B9" s="820"/>
    </row>
    <row r="10" spans="1:2" ht="30">
      <c r="A10" s="142" t="s">
        <v>20</v>
      </c>
      <c r="B10" s="126" t="s">
        <v>480</v>
      </c>
    </row>
    <row r="11" spans="1:2" ht="45">
      <c r="A11" s="142" t="s">
        <v>22</v>
      </c>
      <c r="B11" s="126" t="s">
        <v>481</v>
      </c>
    </row>
    <row r="12" spans="1:2" ht="60">
      <c r="A12" s="142" t="s">
        <v>19</v>
      </c>
      <c r="B12" s="127" t="s">
        <v>482</v>
      </c>
    </row>
    <row r="13" spans="1:2" ht="30">
      <c r="A13" s="142" t="s">
        <v>483</v>
      </c>
      <c r="B13" s="127" t="s">
        <v>484</v>
      </c>
    </row>
    <row r="14" spans="1:2" ht="45">
      <c r="A14" s="142" t="s">
        <v>485</v>
      </c>
      <c r="B14" s="127" t="s">
        <v>486</v>
      </c>
    </row>
    <row r="15" spans="1:2" ht="72" customHeight="1">
      <c r="A15" s="143" t="s">
        <v>487</v>
      </c>
      <c r="B15" s="128" t="s">
        <v>488</v>
      </c>
    </row>
    <row r="16" spans="1:2" ht="199.5">
      <c r="A16" s="143" t="s">
        <v>489</v>
      </c>
      <c r="B16" s="170" t="s">
        <v>490</v>
      </c>
    </row>
    <row r="17" spans="1:2" ht="25.5" customHeight="1">
      <c r="A17" s="816" t="s">
        <v>491</v>
      </c>
      <c r="B17" s="817"/>
    </row>
    <row r="18" spans="1:2" ht="15">
      <c r="A18" s="141" t="s">
        <v>474</v>
      </c>
      <c r="B18" s="125" t="s">
        <v>475</v>
      </c>
    </row>
    <row r="19" spans="1:2" ht="15">
      <c r="A19" s="142" t="s">
        <v>8</v>
      </c>
      <c r="B19" s="131" t="s">
        <v>476</v>
      </c>
    </row>
    <row r="20" spans="1:2" ht="99.75">
      <c r="A20" s="142" t="s">
        <v>10</v>
      </c>
      <c r="B20" s="130" t="s">
        <v>492</v>
      </c>
    </row>
    <row r="21" spans="1:2" ht="30">
      <c r="A21" s="142" t="s">
        <v>493</v>
      </c>
      <c r="B21" s="127" t="s">
        <v>494</v>
      </c>
    </row>
    <row r="22" spans="1:2" ht="45">
      <c r="A22" s="142" t="s">
        <v>495</v>
      </c>
      <c r="B22" s="127" t="s">
        <v>496</v>
      </c>
    </row>
    <row r="23" spans="1:2" ht="75">
      <c r="A23" s="142" t="s">
        <v>497</v>
      </c>
      <c r="B23" s="127" t="s">
        <v>498</v>
      </c>
    </row>
    <row r="24" spans="1:2" ht="30">
      <c r="A24" s="142" t="s">
        <v>499</v>
      </c>
      <c r="B24" s="127" t="s">
        <v>500</v>
      </c>
    </row>
    <row r="25" spans="1:2" ht="15">
      <c r="A25" s="142" t="s">
        <v>324</v>
      </c>
      <c r="B25" s="127" t="s">
        <v>501</v>
      </c>
    </row>
    <row r="26" spans="1:2" ht="45.75" customHeight="1">
      <c r="A26" s="142" t="s">
        <v>502</v>
      </c>
      <c r="B26" s="129" t="s">
        <v>503</v>
      </c>
    </row>
    <row r="27" spans="1:2" ht="75">
      <c r="A27" s="142" t="s">
        <v>148</v>
      </c>
      <c r="B27" s="129" t="s">
        <v>504</v>
      </c>
    </row>
    <row r="28" spans="1:2" ht="45">
      <c r="A28" s="142" t="s">
        <v>505</v>
      </c>
      <c r="B28" s="129" t="s">
        <v>506</v>
      </c>
    </row>
    <row r="29" spans="1:2" ht="45">
      <c r="A29" s="142" t="s">
        <v>507</v>
      </c>
      <c r="B29" s="129" t="s">
        <v>508</v>
      </c>
    </row>
    <row r="30" spans="1:2" ht="45">
      <c r="A30" s="142" t="s">
        <v>321</v>
      </c>
      <c r="B30" s="129" t="s">
        <v>509</v>
      </c>
    </row>
    <row r="31" spans="1:2" ht="144" customHeight="1">
      <c r="A31" s="142" t="s">
        <v>510</v>
      </c>
      <c r="B31" s="129" t="s">
        <v>511</v>
      </c>
    </row>
    <row r="32" spans="1:2" ht="30">
      <c r="A32" s="142" t="s">
        <v>512</v>
      </c>
      <c r="B32" s="129" t="s">
        <v>513</v>
      </c>
    </row>
    <row r="33" spans="1:2" ht="30">
      <c r="A33" s="142" t="s">
        <v>514</v>
      </c>
      <c r="B33" s="129" t="s">
        <v>515</v>
      </c>
    </row>
    <row r="34" spans="1:2" ht="30">
      <c r="A34" s="142" t="s">
        <v>516</v>
      </c>
      <c r="B34" s="129" t="s">
        <v>517</v>
      </c>
    </row>
    <row r="35" spans="1:2" ht="30">
      <c r="A35" s="142" t="s">
        <v>518</v>
      </c>
      <c r="B35" s="129" t="s">
        <v>519</v>
      </c>
    </row>
    <row r="36" spans="1:2" ht="75">
      <c r="A36" s="142" t="s">
        <v>520</v>
      </c>
      <c r="B36" s="129" t="s">
        <v>521</v>
      </c>
    </row>
    <row r="37" spans="1:2" ht="15">
      <c r="A37" s="142" t="s">
        <v>136</v>
      </c>
      <c r="B37" s="129" t="s">
        <v>522</v>
      </c>
    </row>
    <row r="38" spans="1:2" ht="30">
      <c r="A38" s="142" t="s">
        <v>523</v>
      </c>
      <c r="B38" s="129" t="s">
        <v>524</v>
      </c>
    </row>
    <row r="39" spans="1:2" ht="45">
      <c r="A39" s="142" t="s">
        <v>525</v>
      </c>
      <c r="B39" s="129" t="s">
        <v>526</v>
      </c>
    </row>
    <row r="40" spans="1:2" ht="28.5">
      <c r="A40" s="143" t="s">
        <v>139</v>
      </c>
      <c r="B40" s="129" t="s">
        <v>527</v>
      </c>
    </row>
    <row r="41" spans="1:2" ht="25.5" customHeight="1">
      <c r="A41" s="816" t="s">
        <v>528</v>
      </c>
      <c r="B41" s="817"/>
    </row>
    <row r="42" spans="1:2" ht="15">
      <c r="A42" s="814" t="s">
        <v>529</v>
      </c>
      <c r="B42" s="815"/>
    </row>
    <row r="43" spans="1:2" ht="72" customHeight="1">
      <c r="A43" s="812" t="s">
        <v>530</v>
      </c>
      <c r="B43" s="813"/>
    </row>
    <row r="44" spans="1:2" ht="30">
      <c r="A44" s="142" t="s">
        <v>507</v>
      </c>
      <c r="B44" s="129" t="s">
        <v>531</v>
      </c>
    </row>
    <row r="45" spans="1:2" ht="45">
      <c r="A45" s="143" t="s">
        <v>532</v>
      </c>
      <c r="B45" s="129" t="s">
        <v>533</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8" r:id="rId1"/>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60" zoomScaleNormal="60" zoomScalePageLayoutView="0" workbookViewId="0" topLeftCell="A25">
      <selection activeCell="T34" sqref="T34:V35"/>
    </sheetView>
  </sheetViews>
  <sheetFormatPr defaultColWidth="10.8515625" defaultRowHeight="15"/>
  <cols>
    <col min="1" max="1" width="38.421875" style="179" customWidth="1"/>
    <col min="2" max="2" width="15.421875" style="179" customWidth="1"/>
    <col min="3" max="3" width="20.7109375" style="179" customWidth="1"/>
    <col min="4" max="4" width="22.00390625" style="179" customWidth="1"/>
    <col min="5" max="14" width="20.7109375" style="179" customWidth="1"/>
    <col min="15" max="15" width="16.140625" style="179" customWidth="1"/>
    <col min="16" max="16" width="18.140625" style="179" customWidth="1"/>
    <col min="17" max="17" width="16.00390625" style="179" customWidth="1"/>
    <col min="18" max="18" width="14.57421875" style="179" customWidth="1"/>
    <col min="19" max="20" width="18.140625" style="179" customWidth="1"/>
    <col min="21" max="21" width="19.421875" style="179" customWidth="1"/>
    <col min="22" max="22" width="18.28125" style="179" customWidth="1"/>
    <col min="23" max="27" width="18.140625" style="179" customWidth="1"/>
    <col min="28" max="28" width="22.7109375" style="179" customWidth="1"/>
    <col min="29" max="29" width="19.00390625" style="179" customWidth="1"/>
    <col min="30" max="30" width="19.421875" style="179" customWidth="1"/>
    <col min="31" max="31" width="6.28125" style="179" bestFit="1" customWidth="1"/>
    <col min="32" max="32" width="22.8515625" style="179" customWidth="1"/>
    <col min="33" max="33" width="18.421875" style="179" bestFit="1" customWidth="1"/>
    <col min="34" max="34" width="22.28125" style="179" customWidth="1"/>
    <col min="35" max="35" width="18.421875" style="179" bestFit="1" customWidth="1"/>
    <col min="36" max="36" width="5.7109375" style="179" customWidth="1"/>
    <col min="37" max="37" width="18.421875" style="179" bestFit="1" customWidth="1"/>
    <col min="38" max="38" width="4.7109375" style="179" customWidth="1"/>
    <col min="39" max="39" width="23.00390625" style="179" bestFit="1" customWidth="1"/>
    <col min="40" max="40" width="10.8515625" style="179" customWidth="1"/>
    <col min="41" max="41" width="18.421875" style="179" bestFit="1" customWidth="1"/>
    <col min="42" max="42" width="16.140625" style="179" customWidth="1"/>
    <col min="43" max="16384" width="10.8515625" style="179" customWidth="1"/>
  </cols>
  <sheetData>
    <row r="1" spans="1:30" ht="32.25" customHeight="1" thickBot="1">
      <c r="A1" s="510"/>
      <c r="B1" s="513" t="s">
        <v>0</v>
      </c>
      <c r="C1" s="514"/>
      <c r="D1" s="514"/>
      <c r="E1" s="514"/>
      <c r="F1" s="514"/>
      <c r="G1" s="514"/>
      <c r="H1" s="514"/>
      <c r="I1" s="514"/>
      <c r="J1" s="514"/>
      <c r="K1" s="514"/>
      <c r="L1" s="514"/>
      <c r="M1" s="514"/>
      <c r="N1" s="514"/>
      <c r="O1" s="514"/>
      <c r="P1" s="514"/>
      <c r="Q1" s="514"/>
      <c r="R1" s="514"/>
      <c r="S1" s="514"/>
      <c r="T1" s="514"/>
      <c r="U1" s="514"/>
      <c r="V1" s="514"/>
      <c r="W1" s="514"/>
      <c r="X1" s="514"/>
      <c r="Y1" s="514"/>
      <c r="Z1" s="514"/>
      <c r="AA1" s="515"/>
      <c r="AB1" s="522" t="s">
        <v>82</v>
      </c>
      <c r="AC1" s="523"/>
      <c r="AD1" s="524"/>
    </row>
    <row r="2" spans="1:30" ht="30.75" customHeight="1" thickBot="1">
      <c r="A2" s="511"/>
      <c r="B2" s="513" t="s">
        <v>2</v>
      </c>
      <c r="C2" s="514"/>
      <c r="D2" s="514"/>
      <c r="E2" s="514"/>
      <c r="F2" s="514"/>
      <c r="G2" s="514"/>
      <c r="H2" s="514"/>
      <c r="I2" s="514"/>
      <c r="J2" s="514"/>
      <c r="K2" s="514"/>
      <c r="L2" s="514"/>
      <c r="M2" s="514"/>
      <c r="N2" s="514"/>
      <c r="O2" s="514"/>
      <c r="P2" s="514"/>
      <c r="Q2" s="514"/>
      <c r="R2" s="514"/>
      <c r="S2" s="514"/>
      <c r="T2" s="514"/>
      <c r="U2" s="514"/>
      <c r="V2" s="514"/>
      <c r="W2" s="514"/>
      <c r="X2" s="514"/>
      <c r="Y2" s="514"/>
      <c r="Z2" s="514"/>
      <c r="AA2" s="515"/>
      <c r="AB2" s="525" t="s">
        <v>83</v>
      </c>
      <c r="AC2" s="526"/>
      <c r="AD2" s="527"/>
    </row>
    <row r="3" spans="1:30" ht="24" customHeight="1">
      <c r="A3" s="511"/>
      <c r="B3" s="528" t="s">
        <v>4</v>
      </c>
      <c r="C3" s="529"/>
      <c r="D3" s="529"/>
      <c r="E3" s="529"/>
      <c r="F3" s="529"/>
      <c r="G3" s="529"/>
      <c r="H3" s="529"/>
      <c r="I3" s="529"/>
      <c r="J3" s="529"/>
      <c r="K3" s="529"/>
      <c r="L3" s="529"/>
      <c r="M3" s="529"/>
      <c r="N3" s="529"/>
      <c r="O3" s="529"/>
      <c r="P3" s="529"/>
      <c r="Q3" s="529"/>
      <c r="R3" s="529"/>
      <c r="S3" s="529"/>
      <c r="T3" s="529"/>
      <c r="U3" s="529"/>
      <c r="V3" s="529"/>
      <c r="W3" s="529"/>
      <c r="X3" s="529"/>
      <c r="Y3" s="529"/>
      <c r="Z3" s="529"/>
      <c r="AA3" s="530"/>
      <c r="AB3" s="525" t="s">
        <v>84</v>
      </c>
      <c r="AC3" s="526"/>
      <c r="AD3" s="527"/>
    </row>
    <row r="4" spans="1:30" ht="21.75" customHeight="1" thickBot="1">
      <c r="A4" s="512"/>
      <c r="B4" s="531"/>
      <c r="C4" s="532"/>
      <c r="D4" s="532"/>
      <c r="E4" s="532"/>
      <c r="F4" s="532"/>
      <c r="G4" s="532"/>
      <c r="H4" s="532"/>
      <c r="I4" s="532"/>
      <c r="J4" s="532"/>
      <c r="K4" s="532"/>
      <c r="L4" s="532"/>
      <c r="M4" s="532"/>
      <c r="N4" s="532"/>
      <c r="O4" s="532"/>
      <c r="P4" s="532"/>
      <c r="Q4" s="532"/>
      <c r="R4" s="532"/>
      <c r="S4" s="532"/>
      <c r="T4" s="532"/>
      <c r="U4" s="532"/>
      <c r="V4" s="532"/>
      <c r="W4" s="532"/>
      <c r="X4" s="532"/>
      <c r="Y4" s="532"/>
      <c r="Z4" s="532"/>
      <c r="AA4" s="533"/>
      <c r="AB4" s="534" t="s">
        <v>6</v>
      </c>
      <c r="AC4" s="535"/>
      <c r="AD4" s="536"/>
    </row>
    <row r="5" spans="1:30" ht="9" customHeight="1" thickBot="1">
      <c r="A5" s="180"/>
      <c r="B5" s="181"/>
      <c r="C5" s="182"/>
      <c r="D5" s="183"/>
      <c r="E5" s="183"/>
      <c r="F5" s="183"/>
      <c r="G5" s="183"/>
      <c r="H5" s="183"/>
      <c r="I5" s="183"/>
      <c r="J5" s="183"/>
      <c r="K5" s="183"/>
      <c r="L5" s="183"/>
      <c r="M5" s="183"/>
      <c r="N5" s="183"/>
      <c r="O5" s="183"/>
      <c r="P5" s="183"/>
      <c r="Q5" s="183"/>
      <c r="R5" s="183"/>
      <c r="S5" s="183"/>
      <c r="T5" s="183"/>
      <c r="U5" s="183"/>
      <c r="V5" s="183"/>
      <c r="W5" s="183"/>
      <c r="X5" s="183"/>
      <c r="Y5" s="183"/>
      <c r="Z5" s="183"/>
      <c r="AA5" s="183"/>
      <c r="AB5" s="184"/>
      <c r="AC5" s="185"/>
      <c r="AD5" s="186"/>
    </row>
    <row r="6" spans="1:30" ht="9" customHeight="1">
      <c r="A6" s="187"/>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8"/>
      <c r="AD6" s="189"/>
    </row>
    <row r="7" spans="1:30" ht="15">
      <c r="A7" s="537" t="s">
        <v>20</v>
      </c>
      <c r="B7" s="538"/>
      <c r="C7" s="552" t="s">
        <v>40</v>
      </c>
      <c r="D7" s="537" t="s">
        <v>8</v>
      </c>
      <c r="E7" s="555"/>
      <c r="F7" s="555"/>
      <c r="G7" s="555"/>
      <c r="H7" s="538"/>
      <c r="I7" s="558">
        <v>45114</v>
      </c>
      <c r="J7" s="559"/>
      <c r="K7" s="537" t="s">
        <v>10</v>
      </c>
      <c r="L7" s="538"/>
      <c r="M7" s="564" t="s">
        <v>11</v>
      </c>
      <c r="N7" s="565"/>
      <c r="O7" s="516"/>
      <c r="P7" s="517"/>
      <c r="Q7" s="183"/>
      <c r="R7" s="183"/>
      <c r="S7" s="183"/>
      <c r="T7" s="183"/>
      <c r="U7" s="183"/>
      <c r="V7" s="183"/>
      <c r="W7" s="183"/>
      <c r="X7" s="183"/>
      <c r="Y7" s="183"/>
      <c r="Z7" s="183"/>
      <c r="AA7" s="183"/>
      <c r="AB7" s="183"/>
      <c r="AC7" s="188"/>
      <c r="AD7" s="189"/>
    </row>
    <row r="8" spans="1:30" ht="15">
      <c r="A8" s="539"/>
      <c r="B8" s="540"/>
      <c r="C8" s="553"/>
      <c r="D8" s="539"/>
      <c r="E8" s="556"/>
      <c r="F8" s="556"/>
      <c r="G8" s="556"/>
      <c r="H8" s="540"/>
      <c r="I8" s="560"/>
      <c r="J8" s="561"/>
      <c r="K8" s="539"/>
      <c r="L8" s="540"/>
      <c r="M8" s="518" t="s">
        <v>12</v>
      </c>
      <c r="N8" s="519"/>
      <c r="O8" s="520"/>
      <c r="P8" s="521"/>
      <c r="Q8" s="183"/>
      <c r="R8" s="183"/>
      <c r="S8" s="183"/>
      <c r="T8" s="183"/>
      <c r="U8" s="183"/>
      <c r="V8" s="183"/>
      <c r="W8" s="183"/>
      <c r="X8" s="183"/>
      <c r="Y8" s="183"/>
      <c r="Z8" s="183"/>
      <c r="AA8" s="183"/>
      <c r="AB8" s="183"/>
      <c r="AC8" s="188"/>
      <c r="AD8" s="189"/>
    </row>
    <row r="9" spans="1:30" ht="15">
      <c r="A9" s="541"/>
      <c r="B9" s="542"/>
      <c r="C9" s="554"/>
      <c r="D9" s="541"/>
      <c r="E9" s="557"/>
      <c r="F9" s="557"/>
      <c r="G9" s="557"/>
      <c r="H9" s="542"/>
      <c r="I9" s="562"/>
      <c r="J9" s="563"/>
      <c r="K9" s="541"/>
      <c r="L9" s="542"/>
      <c r="M9" s="566" t="s">
        <v>13</v>
      </c>
      <c r="N9" s="567"/>
      <c r="O9" s="568" t="s">
        <v>85</v>
      </c>
      <c r="P9" s="569"/>
      <c r="Q9" s="183"/>
      <c r="R9" s="183"/>
      <c r="S9" s="183"/>
      <c r="T9" s="183"/>
      <c r="U9" s="183"/>
      <c r="V9" s="183"/>
      <c r="W9" s="183"/>
      <c r="X9" s="183"/>
      <c r="Y9" s="183"/>
      <c r="Z9" s="183"/>
      <c r="AA9" s="183"/>
      <c r="AB9" s="183"/>
      <c r="AC9" s="188"/>
      <c r="AD9" s="189"/>
    </row>
    <row r="10" spans="1:30" ht="15" customHeight="1">
      <c r="A10" s="190"/>
      <c r="B10" s="191"/>
      <c r="C10" s="191"/>
      <c r="D10" s="192"/>
      <c r="E10" s="192"/>
      <c r="F10" s="192"/>
      <c r="G10" s="192"/>
      <c r="H10" s="192"/>
      <c r="I10" s="193"/>
      <c r="J10" s="193"/>
      <c r="K10" s="192"/>
      <c r="L10" s="192"/>
      <c r="M10" s="194"/>
      <c r="N10" s="194"/>
      <c r="O10" s="195"/>
      <c r="P10" s="195"/>
      <c r="Q10" s="191"/>
      <c r="R10" s="191"/>
      <c r="S10" s="191"/>
      <c r="T10" s="191"/>
      <c r="U10" s="191"/>
      <c r="V10" s="191"/>
      <c r="W10" s="191"/>
      <c r="X10" s="191"/>
      <c r="Y10" s="191"/>
      <c r="Z10" s="191"/>
      <c r="AA10" s="191"/>
      <c r="AB10" s="191"/>
      <c r="AC10" s="196"/>
      <c r="AD10" s="197"/>
    </row>
    <row r="11" spans="1:30" ht="15" customHeight="1">
      <c r="A11" s="537" t="s">
        <v>7</v>
      </c>
      <c r="B11" s="538"/>
      <c r="C11" s="543" t="s">
        <v>86</v>
      </c>
      <c r="D11" s="544"/>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5"/>
    </row>
    <row r="12" spans="1:30" ht="15" customHeight="1">
      <c r="A12" s="539"/>
      <c r="B12" s="540"/>
      <c r="C12" s="546"/>
      <c r="D12" s="547"/>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8"/>
    </row>
    <row r="13" spans="1:30" ht="15" customHeight="1" thickBot="1">
      <c r="A13" s="541"/>
      <c r="B13" s="542"/>
      <c r="C13" s="549"/>
      <c r="D13" s="550"/>
      <c r="E13" s="550"/>
      <c r="F13" s="550"/>
      <c r="G13" s="550"/>
      <c r="H13" s="550"/>
      <c r="I13" s="550"/>
      <c r="J13" s="550"/>
      <c r="K13" s="550"/>
      <c r="L13" s="550"/>
      <c r="M13" s="550"/>
      <c r="N13" s="550"/>
      <c r="O13" s="550"/>
      <c r="P13" s="550"/>
      <c r="Q13" s="550"/>
      <c r="R13" s="550"/>
      <c r="S13" s="550"/>
      <c r="T13" s="550"/>
      <c r="U13" s="550"/>
      <c r="V13" s="550"/>
      <c r="W13" s="550"/>
      <c r="X13" s="550"/>
      <c r="Y13" s="550"/>
      <c r="Z13" s="550"/>
      <c r="AA13" s="550"/>
      <c r="AB13" s="550"/>
      <c r="AC13" s="550"/>
      <c r="AD13" s="551"/>
    </row>
    <row r="14" spans="1:30" ht="9" customHeight="1" thickBot="1">
      <c r="A14" s="198"/>
      <c r="B14" s="199"/>
      <c r="C14" s="200"/>
      <c r="D14" s="200"/>
      <c r="E14" s="200"/>
      <c r="F14" s="200"/>
      <c r="G14" s="200"/>
      <c r="H14" s="200"/>
      <c r="I14" s="200"/>
      <c r="J14" s="200"/>
      <c r="K14" s="200"/>
      <c r="L14" s="200"/>
      <c r="M14" s="201"/>
      <c r="N14" s="201"/>
      <c r="O14" s="201"/>
      <c r="P14" s="201"/>
      <c r="Q14" s="201"/>
      <c r="R14" s="202"/>
      <c r="S14" s="202"/>
      <c r="T14" s="202"/>
      <c r="U14" s="202"/>
      <c r="V14" s="202"/>
      <c r="W14" s="202"/>
      <c r="X14" s="202"/>
      <c r="Y14" s="192"/>
      <c r="Z14" s="192"/>
      <c r="AA14" s="192"/>
      <c r="AB14" s="192"/>
      <c r="AC14" s="192"/>
      <c r="AD14" s="203"/>
    </row>
    <row r="15" spans="1:30" ht="39" customHeight="1" thickBot="1">
      <c r="A15" s="576" t="s">
        <v>14</v>
      </c>
      <c r="B15" s="577"/>
      <c r="C15" s="578" t="s">
        <v>87</v>
      </c>
      <c r="D15" s="579"/>
      <c r="E15" s="579"/>
      <c r="F15" s="579"/>
      <c r="G15" s="579"/>
      <c r="H15" s="579"/>
      <c r="I15" s="579"/>
      <c r="J15" s="579"/>
      <c r="K15" s="580"/>
      <c r="L15" s="581" t="s">
        <v>15</v>
      </c>
      <c r="M15" s="572"/>
      <c r="N15" s="572"/>
      <c r="O15" s="572"/>
      <c r="P15" s="572"/>
      <c r="Q15" s="573"/>
      <c r="R15" s="582" t="s">
        <v>88</v>
      </c>
      <c r="S15" s="583"/>
      <c r="T15" s="583"/>
      <c r="U15" s="583"/>
      <c r="V15" s="583"/>
      <c r="W15" s="583"/>
      <c r="X15" s="584"/>
      <c r="Y15" s="581" t="s">
        <v>16</v>
      </c>
      <c r="Z15" s="573"/>
      <c r="AA15" s="595" t="s">
        <v>89</v>
      </c>
      <c r="AB15" s="596"/>
      <c r="AC15" s="596"/>
      <c r="AD15" s="597"/>
    </row>
    <row r="16" spans="1:30" ht="9" customHeight="1" thickBot="1">
      <c r="A16" s="187"/>
      <c r="B16" s="183"/>
      <c r="C16" s="598"/>
      <c r="D16" s="598"/>
      <c r="E16" s="598"/>
      <c r="F16" s="598"/>
      <c r="G16" s="598"/>
      <c r="H16" s="598"/>
      <c r="I16" s="598"/>
      <c r="J16" s="598"/>
      <c r="K16" s="598"/>
      <c r="L16" s="598"/>
      <c r="M16" s="598"/>
      <c r="N16" s="598"/>
      <c r="O16" s="598"/>
      <c r="P16" s="598"/>
      <c r="Q16" s="598"/>
      <c r="R16" s="598"/>
      <c r="S16" s="598"/>
      <c r="T16" s="598"/>
      <c r="U16" s="598"/>
      <c r="V16" s="598"/>
      <c r="W16" s="598"/>
      <c r="X16" s="598"/>
      <c r="Y16" s="598"/>
      <c r="Z16" s="598"/>
      <c r="AA16" s="598"/>
      <c r="AB16" s="598"/>
      <c r="AC16" s="204"/>
      <c r="AD16" s="205"/>
    </row>
    <row r="17" spans="1:30" s="206" customFormat="1" ht="37.5" customHeight="1" thickBot="1">
      <c r="A17" s="576" t="s">
        <v>17</v>
      </c>
      <c r="B17" s="577"/>
      <c r="C17" s="599" t="s">
        <v>90</v>
      </c>
      <c r="D17" s="600"/>
      <c r="E17" s="600"/>
      <c r="F17" s="600"/>
      <c r="G17" s="600"/>
      <c r="H17" s="600"/>
      <c r="I17" s="600"/>
      <c r="J17" s="600"/>
      <c r="K17" s="600"/>
      <c r="L17" s="600"/>
      <c r="M17" s="600"/>
      <c r="N17" s="600"/>
      <c r="O17" s="600"/>
      <c r="P17" s="600"/>
      <c r="Q17" s="601"/>
      <c r="R17" s="581" t="s">
        <v>91</v>
      </c>
      <c r="S17" s="572"/>
      <c r="T17" s="572"/>
      <c r="U17" s="572"/>
      <c r="V17" s="573"/>
      <c r="W17" s="570">
        <v>20</v>
      </c>
      <c r="X17" s="571"/>
      <c r="Y17" s="572" t="s">
        <v>19</v>
      </c>
      <c r="Z17" s="572"/>
      <c r="AA17" s="572"/>
      <c r="AB17" s="573"/>
      <c r="AC17" s="574">
        <v>0.3</v>
      </c>
      <c r="AD17" s="575"/>
    </row>
    <row r="18" spans="1:30" ht="16.5" customHeight="1" thickBot="1">
      <c r="A18" s="207"/>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9"/>
    </row>
    <row r="19" spans="1:32" ht="31.5" customHeight="1" thickBot="1">
      <c r="A19" s="581" t="s">
        <v>22</v>
      </c>
      <c r="B19" s="572"/>
      <c r="C19" s="572"/>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3"/>
      <c r="AE19" s="210"/>
      <c r="AF19" s="210"/>
    </row>
    <row r="20" spans="1:32" ht="31.5" customHeight="1" thickBot="1">
      <c r="A20" s="211"/>
      <c r="B20" s="188"/>
      <c r="C20" s="585" t="s">
        <v>92</v>
      </c>
      <c r="D20" s="586"/>
      <c r="E20" s="586"/>
      <c r="F20" s="586"/>
      <c r="G20" s="586"/>
      <c r="H20" s="586"/>
      <c r="I20" s="586"/>
      <c r="J20" s="586"/>
      <c r="K20" s="586"/>
      <c r="L20" s="586"/>
      <c r="M20" s="586"/>
      <c r="N20" s="586"/>
      <c r="O20" s="586"/>
      <c r="P20" s="587"/>
      <c r="Q20" s="588" t="s">
        <v>93</v>
      </c>
      <c r="R20" s="589"/>
      <c r="S20" s="589"/>
      <c r="T20" s="589"/>
      <c r="U20" s="589"/>
      <c r="V20" s="589"/>
      <c r="W20" s="589"/>
      <c r="X20" s="589"/>
      <c r="Y20" s="589"/>
      <c r="Z20" s="589"/>
      <c r="AA20" s="589"/>
      <c r="AB20" s="589"/>
      <c r="AC20" s="589"/>
      <c r="AD20" s="590"/>
      <c r="AE20" s="210"/>
      <c r="AF20" s="210"/>
    </row>
    <row r="21" spans="1:32" ht="31.5" customHeight="1" thickBot="1">
      <c r="A21" s="187"/>
      <c r="B21" s="183"/>
      <c r="C21" s="212" t="s">
        <v>35</v>
      </c>
      <c r="D21" s="213" t="s">
        <v>36</v>
      </c>
      <c r="E21" s="213" t="s">
        <v>37</v>
      </c>
      <c r="F21" s="213" t="s">
        <v>38</v>
      </c>
      <c r="G21" s="213" t="s">
        <v>39</v>
      </c>
      <c r="H21" s="213" t="s">
        <v>40</v>
      </c>
      <c r="I21" s="213" t="s">
        <v>41</v>
      </c>
      <c r="J21" s="213" t="s">
        <v>42</v>
      </c>
      <c r="K21" s="213" t="s">
        <v>43</v>
      </c>
      <c r="L21" s="213" t="s">
        <v>44</v>
      </c>
      <c r="M21" s="213" t="s">
        <v>45</v>
      </c>
      <c r="N21" s="213" t="s">
        <v>46</v>
      </c>
      <c r="O21" s="213" t="s">
        <v>33</v>
      </c>
      <c r="P21" s="214" t="s">
        <v>94</v>
      </c>
      <c r="Q21" s="212" t="s">
        <v>35</v>
      </c>
      <c r="R21" s="213" t="s">
        <v>36</v>
      </c>
      <c r="S21" s="213" t="s">
        <v>37</v>
      </c>
      <c r="T21" s="213" t="s">
        <v>38</v>
      </c>
      <c r="U21" s="213" t="s">
        <v>39</v>
      </c>
      <c r="V21" s="213" t="s">
        <v>40</v>
      </c>
      <c r="W21" s="213" t="s">
        <v>41</v>
      </c>
      <c r="X21" s="213" t="s">
        <v>42</v>
      </c>
      <c r="Y21" s="213" t="s">
        <v>43</v>
      </c>
      <c r="Z21" s="213" t="s">
        <v>44</v>
      </c>
      <c r="AA21" s="213" t="s">
        <v>45</v>
      </c>
      <c r="AB21" s="213" t="s">
        <v>46</v>
      </c>
      <c r="AC21" s="213" t="s">
        <v>33</v>
      </c>
      <c r="AD21" s="214" t="s">
        <v>94</v>
      </c>
      <c r="AE21" s="215"/>
      <c r="AF21" s="215"/>
    </row>
    <row r="22" spans="1:34" ht="31.5" customHeight="1">
      <c r="A22" s="591" t="s">
        <v>95</v>
      </c>
      <c r="B22" s="592"/>
      <c r="C22" s="216"/>
      <c r="D22" s="217"/>
      <c r="E22" s="217"/>
      <c r="F22" s="217"/>
      <c r="G22" s="217"/>
      <c r="H22" s="217"/>
      <c r="I22" s="217"/>
      <c r="J22" s="217"/>
      <c r="K22" s="217"/>
      <c r="L22" s="217"/>
      <c r="M22" s="217"/>
      <c r="N22" s="217"/>
      <c r="O22" s="217">
        <f>SUM(C22:N22)</f>
        <v>0</v>
      </c>
      <c r="P22" s="218"/>
      <c r="Q22" s="216">
        <v>101970000</v>
      </c>
      <c r="R22" s="216">
        <v>191393334</v>
      </c>
      <c r="S22" s="217">
        <v>80986666</v>
      </c>
      <c r="T22" s="217"/>
      <c r="U22" s="217">
        <v>-20925334</v>
      </c>
      <c r="V22" s="217"/>
      <c r="W22" s="217"/>
      <c r="X22" s="217"/>
      <c r="Y22" s="217"/>
      <c r="Z22" s="217"/>
      <c r="AA22" s="217"/>
      <c r="AB22" s="217"/>
      <c r="AC22" s="217">
        <f>SUM(Q22:AB22)</f>
        <v>353424666</v>
      </c>
      <c r="AD22" s="219"/>
      <c r="AE22" s="215"/>
      <c r="AF22" s="215"/>
      <c r="AG22" s="220"/>
      <c r="AH22" s="221"/>
    </row>
    <row r="23" spans="1:32" ht="31.5" customHeight="1">
      <c r="A23" s="593" t="s">
        <v>96</v>
      </c>
      <c r="B23" s="594"/>
      <c r="C23" s="222"/>
      <c r="D23" s="223"/>
      <c r="E23" s="223"/>
      <c r="F23" s="223"/>
      <c r="G23" s="223"/>
      <c r="H23" s="223"/>
      <c r="I23" s="223"/>
      <c r="J23" s="223"/>
      <c r="K23" s="223"/>
      <c r="L23" s="223"/>
      <c r="M23" s="223"/>
      <c r="N23" s="223"/>
      <c r="O23" s="223">
        <f>SUM(C23:N23)</f>
        <v>0</v>
      </c>
      <c r="P23" s="224" t="str">
        <f>_xlfn.IFERROR(O23/(SUMIF(C23:N23,"&gt;0",C22:N22))," ")</f>
        <v> </v>
      </c>
      <c r="Q23" s="222">
        <v>101970000</v>
      </c>
      <c r="R23" s="223">
        <v>191393334</v>
      </c>
      <c r="S23" s="223">
        <v>65160000</v>
      </c>
      <c r="T23" s="223">
        <v>-5098668</v>
      </c>
      <c r="U23" s="223"/>
      <c r="V23" s="223">
        <v>-2172000</v>
      </c>
      <c r="W23" s="223"/>
      <c r="X23" s="223"/>
      <c r="Y23" s="223"/>
      <c r="Z23" s="223"/>
      <c r="AA23" s="223"/>
      <c r="AB23" s="223"/>
      <c r="AC23" s="223">
        <f>SUM(Q23:AB23)</f>
        <v>351252666</v>
      </c>
      <c r="AD23" s="225">
        <f>_xlfn.IFERROR(AC23/(SUMIF(Q23:AB23,"&gt;0",Q22:AB22))," ")</f>
        <v>0.9383001629491118</v>
      </c>
      <c r="AE23" s="215"/>
      <c r="AF23" s="215"/>
    </row>
    <row r="24" spans="1:32" ht="31.5" customHeight="1">
      <c r="A24" s="593" t="s">
        <v>97</v>
      </c>
      <c r="B24" s="594"/>
      <c r="C24" s="222"/>
      <c r="D24" s="223"/>
      <c r="E24" s="223"/>
      <c r="F24" s="223"/>
      <c r="G24" s="223"/>
      <c r="H24" s="223"/>
      <c r="I24" s="223"/>
      <c r="J24" s="223"/>
      <c r="K24" s="223"/>
      <c r="L24" s="223"/>
      <c r="M24" s="223"/>
      <c r="N24" s="223"/>
      <c r="O24" s="223">
        <f>SUM(C24:N24)</f>
        <v>0</v>
      </c>
      <c r="P24" s="226"/>
      <c r="Q24" s="222"/>
      <c r="R24" s="216">
        <v>1854000</v>
      </c>
      <c r="S24" s="216">
        <v>33402000</v>
      </c>
      <c r="T24" s="216">
        <v>27450000</v>
      </c>
      <c r="U24" s="216">
        <v>33966000</v>
      </c>
      <c r="V24" s="216">
        <v>32074333</v>
      </c>
      <c r="W24" s="216">
        <v>32074333</v>
      </c>
      <c r="X24" s="216">
        <v>32074333</v>
      </c>
      <c r="Y24" s="216">
        <v>32074333</v>
      </c>
      <c r="Z24" s="216">
        <v>32074333</v>
      </c>
      <c r="AA24" s="216">
        <v>32074333</v>
      </c>
      <c r="AB24" s="216">
        <v>64306668</v>
      </c>
      <c r="AC24" s="223">
        <f>SUM(Q24:AB24)</f>
        <v>353424666</v>
      </c>
      <c r="AD24" s="225"/>
      <c r="AE24" s="215"/>
      <c r="AF24" s="215"/>
    </row>
    <row r="25" spans="1:32" ht="31.5" customHeight="1" thickBot="1">
      <c r="A25" s="602" t="s">
        <v>98</v>
      </c>
      <c r="B25" s="603"/>
      <c r="C25" s="227"/>
      <c r="D25" s="228"/>
      <c r="E25" s="228"/>
      <c r="F25" s="228"/>
      <c r="G25" s="228"/>
      <c r="H25" s="228"/>
      <c r="I25" s="228"/>
      <c r="J25" s="228"/>
      <c r="K25" s="228"/>
      <c r="L25" s="228"/>
      <c r="M25" s="228"/>
      <c r="N25" s="228"/>
      <c r="O25" s="228">
        <f>SUM(C25:N25)</f>
        <v>0</v>
      </c>
      <c r="P25" s="229" t="str">
        <f>_xlfn.IFERROR(O25/(SUMIF(C25:N25,"&gt;0",C24:N24))," ")</f>
        <v> </v>
      </c>
      <c r="Q25" s="227"/>
      <c r="R25" s="228">
        <v>1854000</v>
      </c>
      <c r="S25" s="228">
        <v>14194000</v>
      </c>
      <c r="T25" s="228">
        <v>26214000</v>
      </c>
      <c r="U25" s="228">
        <v>31282000</v>
      </c>
      <c r="V25" s="228">
        <v>34690000</v>
      </c>
      <c r="W25" s="228"/>
      <c r="X25" s="228"/>
      <c r="Y25" s="228"/>
      <c r="Z25" s="228"/>
      <c r="AA25" s="228"/>
      <c r="AB25" s="228"/>
      <c r="AC25" s="228">
        <f>SUM(Q25:AB25)</f>
        <v>108234000</v>
      </c>
      <c r="AD25" s="230">
        <f>_xlfn.IFERROR(AC25/(SUMIF(Q25:AB25,"&gt;0",Q24:AB24))," ")</f>
        <v>0.8406763709534159</v>
      </c>
      <c r="AE25" s="215"/>
      <c r="AF25" s="215"/>
    </row>
    <row r="26" spans="1:30" ht="31.5" customHeight="1" thickBot="1">
      <c r="A26" s="187"/>
      <c r="B26" s="183"/>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188"/>
      <c r="AD26" s="197"/>
    </row>
    <row r="27" spans="1:30" ht="33.75" customHeight="1">
      <c r="A27" s="604" t="s">
        <v>29</v>
      </c>
      <c r="B27" s="605"/>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7"/>
    </row>
    <row r="28" spans="1:30" ht="15" customHeight="1">
      <c r="A28" s="608" t="s">
        <v>30</v>
      </c>
      <c r="B28" s="610" t="s">
        <v>31</v>
      </c>
      <c r="C28" s="611"/>
      <c r="D28" s="594" t="s">
        <v>99</v>
      </c>
      <c r="E28" s="614"/>
      <c r="F28" s="614"/>
      <c r="G28" s="614"/>
      <c r="H28" s="614"/>
      <c r="I28" s="614"/>
      <c r="J28" s="614"/>
      <c r="K28" s="614"/>
      <c r="L28" s="614"/>
      <c r="M28" s="614"/>
      <c r="N28" s="614"/>
      <c r="O28" s="615"/>
      <c r="P28" s="616" t="s">
        <v>33</v>
      </c>
      <c r="Q28" s="610" t="s">
        <v>34</v>
      </c>
      <c r="R28" s="617"/>
      <c r="S28" s="617"/>
      <c r="T28" s="617"/>
      <c r="U28" s="617"/>
      <c r="V28" s="617"/>
      <c r="W28" s="617"/>
      <c r="X28" s="617"/>
      <c r="Y28" s="617"/>
      <c r="Z28" s="617"/>
      <c r="AA28" s="617"/>
      <c r="AB28" s="617"/>
      <c r="AC28" s="617"/>
      <c r="AD28" s="618"/>
    </row>
    <row r="29" spans="1:30" ht="27" customHeight="1">
      <c r="A29" s="609"/>
      <c r="B29" s="612"/>
      <c r="C29" s="613"/>
      <c r="D29" s="232" t="s">
        <v>35</v>
      </c>
      <c r="E29" s="232" t="s">
        <v>36</v>
      </c>
      <c r="F29" s="232" t="s">
        <v>37</v>
      </c>
      <c r="G29" s="232" t="s">
        <v>38</v>
      </c>
      <c r="H29" s="232" t="s">
        <v>39</v>
      </c>
      <c r="I29" s="232" t="s">
        <v>40</v>
      </c>
      <c r="J29" s="232" t="s">
        <v>41</v>
      </c>
      <c r="K29" s="232" t="s">
        <v>42</v>
      </c>
      <c r="L29" s="232" t="s">
        <v>43</v>
      </c>
      <c r="M29" s="232" t="s">
        <v>44</v>
      </c>
      <c r="N29" s="232" t="s">
        <v>45</v>
      </c>
      <c r="O29" s="232" t="s">
        <v>46</v>
      </c>
      <c r="P29" s="615"/>
      <c r="Q29" s="612"/>
      <c r="R29" s="619"/>
      <c r="S29" s="619"/>
      <c r="T29" s="619"/>
      <c r="U29" s="619"/>
      <c r="V29" s="619"/>
      <c r="W29" s="619"/>
      <c r="X29" s="619"/>
      <c r="Y29" s="619"/>
      <c r="Z29" s="619"/>
      <c r="AA29" s="619"/>
      <c r="AB29" s="619"/>
      <c r="AC29" s="619"/>
      <c r="AD29" s="620"/>
    </row>
    <row r="30" spans="1:30" ht="42" customHeight="1" thickBot="1">
      <c r="A30" s="233"/>
      <c r="B30" s="642"/>
      <c r="C30" s="643"/>
      <c r="D30" s="234"/>
      <c r="E30" s="234"/>
      <c r="F30" s="234"/>
      <c r="G30" s="234"/>
      <c r="H30" s="234"/>
      <c r="I30" s="234"/>
      <c r="J30" s="234"/>
      <c r="K30" s="234"/>
      <c r="L30" s="234"/>
      <c r="M30" s="234"/>
      <c r="N30" s="234"/>
      <c r="O30" s="234"/>
      <c r="P30" s="235">
        <f>SUM(D30:O30)</f>
        <v>0</v>
      </c>
      <c r="Q30" s="644"/>
      <c r="R30" s="644"/>
      <c r="S30" s="644"/>
      <c r="T30" s="644"/>
      <c r="U30" s="644"/>
      <c r="V30" s="644"/>
      <c r="W30" s="644"/>
      <c r="X30" s="644"/>
      <c r="Y30" s="644"/>
      <c r="Z30" s="644"/>
      <c r="AA30" s="644"/>
      <c r="AB30" s="644"/>
      <c r="AC30" s="644"/>
      <c r="AD30" s="645"/>
    </row>
    <row r="31" spans="1:30" ht="45" customHeight="1">
      <c r="A31" s="528" t="s">
        <v>48</v>
      </c>
      <c r="B31" s="529"/>
      <c r="C31" s="529"/>
      <c r="D31" s="529"/>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30"/>
    </row>
    <row r="32" spans="1:41" ht="22.5" customHeight="1">
      <c r="A32" s="593" t="s">
        <v>49</v>
      </c>
      <c r="B32" s="616" t="s">
        <v>50</v>
      </c>
      <c r="C32" s="616" t="s">
        <v>31</v>
      </c>
      <c r="D32" s="616" t="s">
        <v>51</v>
      </c>
      <c r="E32" s="616"/>
      <c r="F32" s="616"/>
      <c r="G32" s="616"/>
      <c r="H32" s="616"/>
      <c r="I32" s="616"/>
      <c r="J32" s="616"/>
      <c r="K32" s="616"/>
      <c r="L32" s="616"/>
      <c r="M32" s="616"/>
      <c r="N32" s="616"/>
      <c r="O32" s="616"/>
      <c r="P32" s="616"/>
      <c r="Q32" s="616" t="s">
        <v>52</v>
      </c>
      <c r="R32" s="616"/>
      <c r="S32" s="616"/>
      <c r="T32" s="616"/>
      <c r="U32" s="616"/>
      <c r="V32" s="616"/>
      <c r="W32" s="616"/>
      <c r="X32" s="616"/>
      <c r="Y32" s="616"/>
      <c r="Z32" s="616"/>
      <c r="AA32" s="616"/>
      <c r="AB32" s="616"/>
      <c r="AC32" s="616"/>
      <c r="AD32" s="621"/>
      <c r="AG32" s="236"/>
      <c r="AH32" s="236"/>
      <c r="AI32" s="236"/>
      <c r="AJ32" s="236"/>
      <c r="AK32" s="236"/>
      <c r="AL32" s="236"/>
      <c r="AM32" s="236"/>
      <c r="AN32" s="236"/>
      <c r="AO32" s="236"/>
    </row>
    <row r="33" spans="1:41" ht="27" customHeight="1">
      <c r="A33" s="593"/>
      <c r="B33" s="616"/>
      <c r="C33" s="646"/>
      <c r="D33" s="232" t="s">
        <v>35</v>
      </c>
      <c r="E33" s="232" t="s">
        <v>36</v>
      </c>
      <c r="F33" s="232" t="s">
        <v>37</v>
      </c>
      <c r="G33" s="232" t="s">
        <v>38</v>
      </c>
      <c r="H33" s="232" t="s">
        <v>39</v>
      </c>
      <c r="I33" s="232" t="s">
        <v>40</v>
      </c>
      <c r="J33" s="232" t="s">
        <v>41</v>
      </c>
      <c r="K33" s="232" t="s">
        <v>42</v>
      </c>
      <c r="L33" s="232" t="s">
        <v>43</v>
      </c>
      <c r="M33" s="232" t="s">
        <v>44</v>
      </c>
      <c r="N33" s="232" t="s">
        <v>45</v>
      </c>
      <c r="O33" s="232" t="s">
        <v>46</v>
      </c>
      <c r="P33" s="232" t="s">
        <v>33</v>
      </c>
      <c r="Q33" s="616" t="s">
        <v>100</v>
      </c>
      <c r="R33" s="616"/>
      <c r="S33" s="616"/>
      <c r="T33" s="616" t="s">
        <v>101</v>
      </c>
      <c r="U33" s="616"/>
      <c r="V33" s="616"/>
      <c r="W33" s="612" t="s">
        <v>54</v>
      </c>
      <c r="X33" s="619"/>
      <c r="Y33" s="619"/>
      <c r="Z33" s="613"/>
      <c r="AA33" s="612" t="s">
        <v>55</v>
      </c>
      <c r="AB33" s="619"/>
      <c r="AC33" s="619"/>
      <c r="AD33" s="620"/>
      <c r="AG33" s="236"/>
      <c r="AH33" s="236"/>
      <c r="AI33" s="236"/>
      <c r="AJ33" s="236"/>
      <c r="AK33" s="236"/>
      <c r="AL33" s="236"/>
      <c r="AM33" s="236"/>
      <c r="AN33" s="236"/>
      <c r="AO33" s="236"/>
    </row>
    <row r="34" spans="1:41" ht="83.25" customHeight="1">
      <c r="A34" s="665" t="str">
        <f>C17</f>
        <v>Ofrecer asistencia técnica en las 20 localidades a instancias de participación y/o de coordinación para la promoción de la participación paritaria.</v>
      </c>
      <c r="B34" s="622">
        <v>0.3</v>
      </c>
      <c r="C34" s="237" t="s">
        <v>56</v>
      </c>
      <c r="D34" s="234"/>
      <c r="E34" s="234">
        <v>5</v>
      </c>
      <c r="F34" s="234">
        <v>10</v>
      </c>
      <c r="G34" s="234">
        <v>10</v>
      </c>
      <c r="H34" s="234">
        <v>10</v>
      </c>
      <c r="I34" s="234">
        <v>10</v>
      </c>
      <c r="J34" s="234">
        <v>10</v>
      </c>
      <c r="K34" s="234">
        <v>10</v>
      </c>
      <c r="L34" s="234">
        <v>10</v>
      </c>
      <c r="M34" s="234">
        <v>10</v>
      </c>
      <c r="N34" s="234">
        <v>10</v>
      </c>
      <c r="O34" s="234">
        <v>5</v>
      </c>
      <c r="P34" s="235">
        <v>20</v>
      </c>
      <c r="Q34" s="624" t="s">
        <v>102</v>
      </c>
      <c r="R34" s="625"/>
      <c r="S34" s="626"/>
      <c r="T34" s="630" t="s">
        <v>103</v>
      </c>
      <c r="U34" s="631"/>
      <c r="V34" s="632"/>
      <c r="W34" s="636" t="s">
        <v>104</v>
      </c>
      <c r="X34" s="637"/>
      <c r="Y34" s="637"/>
      <c r="Z34" s="638"/>
      <c r="AA34" s="657" t="s">
        <v>105</v>
      </c>
      <c r="AB34" s="657"/>
      <c r="AC34" s="657"/>
      <c r="AD34" s="658"/>
      <c r="AG34" s="236"/>
      <c r="AH34" s="236"/>
      <c r="AI34" s="236"/>
      <c r="AJ34" s="236"/>
      <c r="AK34" s="236"/>
      <c r="AL34" s="236"/>
      <c r="AM34" s="236"/>
      <c r="AN34" s="236"/>
      <c r="AO34" s="236"/>
    </row>
    <row r="35" spans="1:41" ht="361.5" customHeight="1">
      <c r="A35" s="666"/>
      <c r="B35" s="623"/>
      <c r="C35" s="238" t="s">
        <v>60</v>
      </c>
      <c r="D35" s="239">
        <v>0</v>
      </c>
      <c r="E35" s="240">
        <v>4</v>
      </c>
      <c r="F35" s="240">
        <v>10</v>
      </c>
      <c r="G35" s="241">
        <v>13</v>
      </c>
      <c r="H35" s="241">
        <v>17</v>
      </c>
      <c r="I35" s="241">
        <v>14</v>
      </c>
      <c r="J35" s="241"/>
      <c r="K35" s="241"/>
      <c r="L35" s="242"/>
      <c r="M35" s="242"/>
      <c r="N35" s="242"/>
      <c r="O35" s="242"/>
      <c r="P35" s="243">
        <v>20</v>
      </c>
      <c r="Q35" s="627"/>
      <c r="R35" s="628"/>
      <c r="S35" s="629"/>
      <c r="T35" s="633"/>
      <c r="U35" s="634"/>
      <c r="V35" s="635"/>
      <c r="W35" s="639"/>
      <c r="X35" s="640"/>
      <c r="Y35" s="640"/>
      <c r="Z35" s="641"/>
      <c r="AA35" s="659"/>
      <c r="AB35" s="659"/>
      <c r="AC35" s="659"/>
      <c r="AD35" s="660"/>
      <c r="AE35" s="244"/>
      <c r="AG35" s="236"/>
      <c r="AH35" s="236"/>
      <c r="AI35" s="236"/>
      <c r="AJ35" s="236"/>
      <c r="AK35" s="236"/>
      <c r="AL35" s="236"/>
      <c r="AM35" s="236"/>
      <c r="AN35" s="236"/>
      <c r="AO35" s="236"/>
    </row>
    <row r="36" spans="1:41" ht="25.5" customHeight="1">
      <c r="A36" s="661" t="s">
        <v>61</v>
      </c>
      <c r="B36" s="662" t="s">
        <v>62</v>
      </c>
      <c r="C36" s="663" t="s">
        <v>63</v>
      </c>
      <c r="D36" s="663"/>
      <c r="E36" s="663"/>
      <c r="F36" s="663"/>
      <c r="G36" s="663"/>
      <c r="H36" s="663"/>
      <c r="I36" s="663"/>
      <c r="J36" s="663"/>
      <c r="K36" s="663"/>
      <c r="L36" s="663"/>
      <c r="M36" s="663"/>
      <c r="N36" s="663"/>
      <c r="O36" s="663"/>
      <c r="P36" s="663"/>
      <c r="Q36" s="612" t="s">
        <v>64</v>
      </c>
      <c r="R36" s="619"/>
      <c r="S36" s="619"/>
      <c r="T36" s="619"/>
      <c r="U36" s="619"/>
      <c r="V36" s="619"/>
      <c r="W36" s="619"/>
      <c r="X36" s="619"/>
      <c r="Y36" s="619"/>
      <c r="Z36" s="619"/>
      <c r="AA36" s="619"/>
      <c r="AB36" s="619"/>
      <c r="AC36" s="619"/>
      <c r="AD36" s="620"/>
      <c r="AG36" s="236"/>
      <c r="AH36" s="236"/>
      <c r="AI36" s="236"/>
      <c r="AJ36" s="236"/>
      <c r="AK36" s="236"/>
      <c r="AL36" s="236"/>
      <c r="AM36" s="236"/>
      <c r="AN36" s="236"/>
      <c r="AO36" s="236"/>
    </row>
    <row r="37" spans="1:41" ht="25.5" customHeight="1">
      <c r="A37" s="593"/>
      <c r="B37" s="663"/>
      <c r="C37" s="232" t="s">
        <v>65</v>
      </c>
      <c r="D37" s="232" t="s">
        <v>66</v>
      </c>
      <c r="E37" s="232" t="s">
        <v>67</v>
      </c>
      <c r="F37" s="232" t="s">
        <v>68</v>
      </c>
      <c r="G37" s="232" t="s">
        <v>69</v>
      </c>
      <c r="H37" s="232" t="s">
        <v>70</v>
      </c>
      <c r="I37" s="232" t="s">
        <v>71</v>
      </c>
      <c r="J37" s="232" t="s">
        <v>72</v>
      </c>
      <c r="K37" s="232" t="s">
        <v>73</v>
      </c>
      <c r="L37" s="232" t="s">
        <v>74</v>
      </c>
      <c r="M37" s="232" t="s">
        <v>75</v>
      </c>
      <c r="N37" s="232" t="s">
        <v>76</v>
      </c>
      <c r="O37" s="232" t="s">
        <v>77</v>
      </c>
      <c r="P37" s="232" t="s">
        <v>78</v>
      </c>
      <c r="Q37" s="594" t="s">
        <v>79</v>
      </c>
      <c r="R37" s="614"/>
      <c r="S37" s="614"/>
      <c r="T37" s="614"/>
      <c r="U37" s="614"/>
      <c r="V37" s="614"/>
      <c r="W37" s="614"/>
      <c r="X37" s="614"/>
      <c r="Y37" s="614"/>
      <c r="Z37" s="614"/>
      <c r="AA37" s="614"/>
      <c r="AB37" s="614"/>
      <c r="AC37" s="614"/>
      <c r="AD37" s="664"/>
      <c r="AG37" s="245"/>
      <c r="AH37" s="245"/>
      <c r="AI37" s="245"/>
      <c r="AJ37" s="245"/>
      <c r="AK37" s="245"/>
      <c r="AL37" s="245"/>
      <c r="AM37" s="245"/>
      <c r="AN37" s="245"/>
      <c r="AO37" s="245"/>
    </row>
    <row r="38" spans="1:41" ht="28.5" customHeight="1">
      <c r="A38" s="647" t="s">
        <v>106</v>
      </c>
      <c r="B38" s="649">
        <v>0.3</v>
      </c>
      <c r="C38" s="237" t="s">
        <v>56</v>
      </c>
      <c r="D38" s="246">
        <v>0</v>
      </c>
      <c r="E38" s="246">
        <v>0.05</v>
      </c>
      <c r="F38" s="246">
        <v>0.1</v>
      </c>
      <c r="G38" s="246">
        <v>0.1</v>
      </c>
      <c r="H38" s="246">
        <v>0.1</v>
      </c>
      <c r="I38" s="246">
        <v>0.1</v>
      </c>
      <c r="J38" s="246">
        <v>0.1</v>
      </c>
      <c r="K38" s="246">
        <v>0.1</v>
      </c>
      <c r="L38" s="246">
        <v>0.1</v>
      </c>
      <c r="M38" s="246">
        <v>0.1</v>
      </c>
      <c r="N38" s="246">
        <v>0.1</v>
      </c>
      <c r="O38" s="246">
        <v>0.05</v>
      </c>
      <c r="P38" s="247">
        <f>SUM(D38:O38)</f>
        <v>0.9999999999999999</v>
      </c>
      <c r="Q38" s="651" t="s">
        <v>107</v>
      </c>
      <c r="R38" s="652"/>
      <c r="S38" s="652"/>
      <c r="T38" s="652"/>
      <c r="U38" s="652"/>
      <c r="V38" s="652"/>
      <c r="W38" s="652"/>
      <c r="X38" s="652"/>
      <c r="Y38" s="652"/>
      <c r="Z38" s="652"/>
      <c r="AA38" s="652"/>
      <c r="AB38" s="652"/>
      <c r="AC38" s="652"/>
      <c r="AD38" s="653"/>
      <c r="AE38" s="248"/>
      <c r="AG38" s="249"/>
      <c r="AH38" s="249"/>
      <c r="AI38" s="249"/>
      <c r="AJ38" s="249"/>
      <c r="AK38" s="249"/>
      <c r="AL38" s="249"/>
      <c r="AM38" s="249"/>
      <c r="AN38" s="249"/>
      <c r="AO38" s="249"/>
    </row>
    <row r="39" spans="1:31" ht="90.75" customHeight="1" thickBot="1">
      <c r="A39" s="648"/>
      <c r="B39" s="650"/>
      <c r="C39" s="250" t="s">
        <v>60</v>
      </c>
      <c r="D39" s="251">
        <v>0.01</v>
      </c>
      <c r="E39" s="251">
        <v>0.04</v>
      </c>
      <c r="F39" s="251">
        <v>0.1</v>
      </c>
      <c r="G39" s="251">
        <v>0.13</v>
      </c>
      <c r="H39" s="251">
        <f>(H35*H38)/H34</f>
        <v>0.17</v>
      </c>
      <c r="I39" s="251">
        <f>(I35*I38)/I34</f>
        <v>0.14</v>
      </c>
      <c r="J39" s="251"/>
      <c r="K39" s="251"/>
      <c r="L39" s="251"/>
      <c r="M39" s="251"/>
      <c r="N39" s="251"/>
      <c r="O39" s="251"/>
      <c r="P39" s="252">
        <f>SUM(D39:O39)</f>
        <v>0.5900000000000001</v>
      </c>
      <c r="Q39" s="654"/>
      <c r="R39" s="655"/>
      <c r="S39" s="655"/>
      <c r="T39" s="655"/>
      <c r="U39" s="655"/>
      <c r="V39" s="655"/>
      <c r="W39" s="655"/>
      <c r="X39" s="655"/>
      <c r="Y39" s="655"/>
      <c r="Z39" s="655"/>
      <c r="AA39" s="655"/>
      <c r="AB39" s="655"/>
      <c r="AC39" s="655"/>
      <c r="AD39" s="656"/>
      <c r="AE39" s="248"/>
    </row>
    <row r="40" ht="15">
      <c r="A40" s="179" t="s">
        <v>81</v>
      </c>
    </row>
    <row r="41" ht="15">
      <c r="Z41" s="253"/>
    </row>
    <row r="43" ht="15">
      <c r="O43" s="253"/>
    </row>
  </sheetData>
  <sheetProtection/>
  <mergeCells count="73">
    <mergeCell ref="A38:A39"/>
    <mergeCell ref="B38:B39"/>
    <mergeCell ref="Q38:AD39"/>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O9:P9"/>
    <mergeCell ref="W17:X17"/>
    <mergeCell ref="Y17:AB17"/>
    <mergeCell ref="AC17:AD17"/>
    <mergeCell ref="A15:B15"/>
    <mergeCell ref="C15:K15"/>
    <mergeCell ref="L15:Q15"/>
    <mergeCell ref="R15:X15"/>
    <mergeCell ref="Y15:Z15"/>
    <mergeCell ref="AB4:AD4"/>
    <mergeCell ref="A11:B13"/>
    <mergeCell ref="C11:AD13"/>
    <mergeCell ref="A7:B9"/>
    <mergeCell ref="C7:C9"/>
    <mergeCell ref="D7:H9"/>
    <mergeCell ref="I7:J9"/>
    <mergeCell ref="K7:L9"/>
    <mergeCell ref="M7:N7"/>
    <mergeCell ref="M9:N9"/>
    <mergeCell ref="A1:A4"/>
    <mergeCell ref="B1:AA1"/>
    <mergeCell ref="O7:P7"/>
    <mergeCell ref="M8:N8"/>
    <mergeCell ref="O8:P8"/>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8:AD39 W34">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2"/>
  <sheetViews>
    <sheetView showGridLines="0" zoomScale="60" zoomScaleNormal="60" zoomScalePageLayoutView="0" workbookViewId="0" topLeftCell="V21">
      <selection activeCell="AC23" sqref="AC23"/>
    </sheetView>
  </sheetViews>
  <sheetFormatPr defaultColWidth="10.8515625" defaultRowHeight="15"/>
  <cols>
    <col min="1" max="1" width="38.421875" style="179" customWidth="1"/>
    <col min="2" max="2" width="15.421875" style="179" customWidth="1"/>
    <col min="3" max="14" width="20.7109375" style="179" customWidth="1"/>
    <col min="15" max="15" width="16.140625" style="179" customWidth="1"/>
    <col min="16" max="16" width="18.140625" style="179" customWidth="1"/>
    <col min="17" max="17" width="19.140625" style="179" customWidth="1"/>
    <col min="18" max="18" width="16.421875" style="179" customWidth="1"/>
    <col min="19" max="19" width="16.140625" style="179" customWidth="1"/>
    <col min="20" max="20" width="18.140625" style="179" customWidth="1"/>
    <col min="21" max="21" width="11.8515625" style="179" customWidth="1"/>
    <col min="22" max="22" width="24.8515625" style="179" customWidth="1"/>
    <col min="23" max="27" width="18.140625" style="179" customWidth="1"/>
    <col min="28" max="28" width="22.7109375" style="179" customWidth="1"/>
    <col min="29" max="29" width="19.00390625" style="179" customWidth="1"/>
    <col min="30" max="30" width="19.421875" style="179" customWidth="1"/>
    <col min="31" max="31" width="6.28125" style="179" bestFit="1" customWidth="1"/>
    <col min="32" max="32" width="22.8515625" style="179" customWidth="1"/>
    <col min="33" max="33" width="18.421875" style="179" bestFit="1" customWidth="1"/>
    <col min="34" max="34" width="8.421875" style="179" customWidth="1"/>
    <col min="35" max="35" width="18.421875" style="179" bestFit="1" customWidth="1"/>
    <col min="36" max="36" width="5.7109375" style="179" customWidth="1"/>
    <col min="37" max="37" width="18.421875" style="179" bestFit="1" customWidth="1"/>
    <col min="38" max="38" width="4.7109375" style="179" customWidth="1"/>
    <col min="39" max="39" width="23.00390625" style="179" bestFit="1" customWidth="1"/>
    <col min="40" max="40" width="10.8515625" style="179" customWidth="1"/>
    <col min="41" max="41" width="18.421875" style="179" bestFit="1" customWidth="1"/>
    <col min="42" max="42" width="16.140625" style="179" customWidth="1"/>
    <col min="43" max="16384" width="10.8515625" style="179" customWidth="1"/>
  </cols>
  <sheetData>
    <row r="1" spans="1:30" ht="32.25" customHeight="1" thickBot="1">
      <c r="A1" s="510"/>
      <c r="B1" s="513" t="s">
        <v>0</v>
      </c>
      <c r="C1" s="514"/>
      <c r="D1" s="514"/>
      <c r="E1" s="514"/>
      <c r="F1" s="514"/>
      <c r="G1" s="514"/>
      <c r="H1" s="514"/>
      <c r="I1" s="514"/>
      <c r="J1" s="514"/>
      <c r="K1" s="514"/>
      <c r="L1" s="514"/>
      <c r="M1" s="514"/>
      <c r="N1" s="514"/>
      <c r="O1" s="514"/>
      <c r="P1" s="514"/>
      <c r="Q1" s="514"/>
      <c r="R1" s="514"/>
      <c r="S1" s="514"/>
      <c r="T1" s="514"/>
      <c r="U1" s="514"/>
      <c r="V1" s="514"/>
      <c r="W1" s="514"/>
      <c r="X1" s="514"/>
      <c r="Y1" s="514"/>
      <c r="Z1" s="514"/>
      <c r="AA1" s="515"/>
      <c r="AB1" s="522" t="s">
        <v>82</v>
      </c>
      <c r="AC1" s="523"/>
      <c r="AD1" s="524"/>
    </row>
    <row r="2" spans="1:30" ht="30.75" customHeight="1" thickBot="1">
      <c r="A2" s="511"/>
      <c r="B2" s="513" t="s">
        <v>2</v>
      </c>
      <c r="C2" s="514"/>
      <c r="D2" s="514"/>
      <c r="E2" s="514"/>
      <c r="F2" s="514"/>
      <c r="G2" s="514"/>
      <c r="H2" s="514"/>
      <c r="I2" s="514"/>
      <c r="J2" s="514"/>
      <c r="K2" s="514"/>
      <c r="L2" s="514"/>
      <c r="M2" s="514"/>
      <c r="N2" s="514"/>
      <c r="O2" s="514"/>
      <c r="P2" s="514"/>
      <c r="Q2" s="514"/>
      <c r="R2" s="514"/>
      <c r="S2" s="514"/>
      <c r="T2" s="514"/>
      <c r="U2" s="514"/>
      <c r="V2" s="514"/>
      <c r="W2" s="514"/>
      <c r="X2" s="514"/>
      <c r="Y2" s="514"/>
      <c r="Z2" s="514"/>
      <c r="AA2" s="515"/>
      <c r="AB2" s="525" t="s">
        <v>83</v>
      </c>
      <c r="AC2" s="526"/>
      <c r="AD2" s="527"/>
    </row>
    <row r="3" spans="1:30" ht="24" customHeight="1">
      <c r="A3" s="511"/>
      <c r="B3" s="528" t="s">
        <v>4</v>
      </c>
      <c r="C3" s="529"/>
      <c r="D3" s="529"/>
      <c r="E3" s="529"/>
      <c r="F3" s="529"/>
      <c r="G3" s="529"/>
      <c r="H3" s="529"/>
      <c r="I3" s="529"/>
      <c r="J3" s="529"/>
      <c r="K3" s="529"/>
      <c r="L3" s="529"/>
      <c r="M3" s="529"/>
      <c r="N3" s="529"/>
      <c r="O3" s="529"/>
      <c r="P3" s="529"/>
      <c r="Q3" s="529"/>
      <c r="R3" s="529"/>
      <c r="S3" s="529"/>
      <c r="T3" s="529"/>
      <c r="U3" s="529"/>
      <c r="V3" s="529"/>
      <c r="W3" s="529"/>
      <c r="X3" s="529"/>
      <c r="Y3" s="529"/>
      <c r="Z3" s="529"/>
      <c r="AA3" s="530"/>
      <c r="AB3" s="525" t="s">
        <v>84</v>
      </c>
      <c r="AC3" s="526"/>
      <c r="AD3" s="527"/>
    </row>
    <row r="4" spans="1:30" ht="21.75" customHeight="1" thickBot="1">
      <c r="A4" s="512"/>
      <c r="B4" s="531"/>
      <c r="C4" s="532"/>
      <c r="D4" s="532"/>
      <c r="E4" s="532"/>
      <c r="F4" s="532"/>
      <c r="G4" s="532"/>
      <c r="H4" s="532"/>
      <c r="I4" s="532"/>
      <c r="J4" s="532"/>
      <c r="K4" s="532"/>
      <c r="L4" s="532"/>
      <c r="M4" s="532"/>
      <c r="N4" s="532"/>
      <c r="O4" s="532"/>
      <c r="P4" s="532"/>
      <c r="Q4" s="532"/>
      <c r="R4" s="532"/>
      <c r="S4" s="532"/>
      <c r="T4" s="532"/>
      <c r="U4" s="532"/>
      <c r="V4" s="532"/>
      <c r="W4" s="532"/>
      <c r="X4" s="532"/>
      <c r="Y4" s="532"/>
      <c r="Z4" s="532"/>
      <c r="AA4" s="533"/>
      <c r="AB4" s="534" t="s">
        <v>6</v>
      </c>
      <c r="AC4" s="535"/>
      <c r="AD4" s="536"/>
    </row>
    <row r="5" spans="1:30" ht="9" customHeight="1" thickBot="1">
      <c r="A5" s="180"/>
      <c r="B5" s="181"/>
      <c r="C5" s="182"/>
      <c r="D5" s="183"/>
      <c r="E5" s="183"/>
      <c r="F5" s="183"/>
      <c r="G5" s="183"/>
      <c r="H5" s="183"/>
      <c r="I5" s="183"/>
      <c r="J5" s="183"/>
      <c r="K5" s="183"/>
      <c r="L5" s="183"/>
      <c r="M5" s="183"/>
      <c r="N5" s="183"/>
      <c r="O5" s="183"/>
      <c r="P5" s="183"/>
      <c r="Q5" s="183"/>
      <c r="R5" s="183"/>
      <c r="S5" s="183"/>
      <c r="T5" s="183"/>
      <c r="U5" s="183"/>
      <c r="V5" s="183"/>
      <c r="W5" s="183"/>
      <c r="X5" s="183"/>
      <c r="Y5" s="183"/>
      <c r="Z5" s="183"/>
      <c r="AA5" s="183"/>
      <c r="AB5" s="184"/>
      <c r="AC5" s="185"/>
      <c r="AD5" s="186"/>
    </row>
    <row r="6" spans="1:30" ht="9" customHeight="1">
      <c r="A6" s="187"/>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8"/>
      <c r="AD6" s="189"/>
    </row>
    <row r="7" spans="1:30" ht="15" customHeight="1">
      <c r="A7" s="537" t="s">
        <v>20</v>
      </c>
      <c r="B7" s="538"/>
      <c r="C7" s="552" t="s">
        <v>40</v>
      </c>
      <c r="D7" s="537" t="s">
        <v>8</v>
      </c>
      <c r="E7" s="555"/>
      <c r="F7" s="555"/>
      <c r="G7" s="555"/>
      <c r="H7" s="538"/>
      <c r="I7" s="558">
        <v>45114</v>
      </c>
      <c r="J7" s="559"/>
      <c r="K7" s="537" t="s">
        <v>10</v>
      </c>
      <c r="L7" s="538"/>
      <c r="M7" s="564" t="s">
        <v>11</v>
      </c>
      <c r="N7" s="565"/>
      <c r="O7" s="516"/>
      <c r="P7" s="517"/>
      <c r="Q7" s="183"/>
      <c r="R7" s="183"/>
      <c r="S7" s="183"/>
      <c r="T7" s="183"/>
      <c r="U7" s="183"/>
      <c r="V7" s="183"/>
      <c r="W7" s="183"/>
      <c r="X7" s="183"/>
      <c r="Y7" s="183"/>
      <c r="Z7" s="183"/>
      <c r="AA7" s="183"/>
      <c r="AB7" s="183"/>
      <c r="AC7" s="188"/>
      <c r="AD7" s="189"/>
    </row>
    <row r="8" spans="1:30" ht="15" customHeight="1">
      <c r="A8" s="539"/>
      <c r="B8" s="540"/>
      <c r="C8" s="553"/>
      <c r="D8" s="539"/>
      <c r="E8" s="556"/>
      <c r="F8" s="556"/>
      <c r="G8" s="556"/>
      <c r="H8" s="540"/>
      <c r="I8" s="560"/>
      <c r="J8" s="561"/>
      <c r="K8" s="539"/>
      <c r="L8" s="540"/>
      <c r="M8" s="518" t="s">
        <v>12</v>
      </c>
      <c r="N8" s="519"/>
      <c r="O8" s="520"/>
      <c r="P8" s="521"/>
      <c r="Q8" s="183"/>
      <c r="R8" s="183"/>
      <c r="S8" s="183"/>
      <c r="T8" s="183"/>
      <c r="U8" s="183"/>
      <c r="V8" s="183"/>
      <c r="W8" s="183"/>
      <c r="X8" s="183"/>
      <c r="Y8" s="183"/>
      <c r="Z8" s="183"/>
      <c r="AA8" s="183"/>
      <c r="AB8" s="183"/>
      <c r="AC8" s="188"/>
      <c r="AD8" s="189"/>
    </row>
    <row r="9" spans="1:30" ht="15" customHeight="1">
      <c r="A9" s="541"/>
      <c r="B9" s="542"/>
      <c r="C9" s="554"/>
      <c r="D9" s="541"/>
      <c r="E9" s="557"/>
      <c r="F9" s="557"/>
      <c r="G9" s="557"/>
      <c r="H9" s="542"/>
      <c r="I9" s="562"/>
      <c r="J9" s="563"/>
      <c r="K9" s="541"/>
      <c r="L9" s="542"/>
      <c r="M9" s="566" t="s">
        <v>13</v>
      </c>
      <c r="N9" s="567"/>
      <c r="O9" s="568" t="s">
        <v>85</v>
      </c>
      <c r="P9" s="569"/>
      <c r="Q9" s="183"/>
      <c r="R9" s="183"/>
      <c r="S9" s="183"/>
      <c r="T9" s="183"/>
      <c r="U9" s="183"/>
      <c r="V9" s="183"/>
      <c r="W9" s="183"/>
      <c r="X9" s="183"/>
      <c r="Y9" s="183"/>
      <c r="Z9" s="183"/>
      <c r="AA9" s="183"/>
      <c r="AB9" s="183"/>
      <c r="AC9" s="188"/>
      <c r="AD9" s="189"/>
    </row>
    <row r="10" spans="1:30" ht="15" customHeight="1">
      <c r="A10" s="190"/>
      <c r="B10" s="191"/>
      <c r="C10" s="191"/>
      <c r="D10" s="192"/>
      <c r="E10" s="192"/>
      <c r="F10" s="192"/>
      <c r="G10" s="192"/>
      <c r="H10" s="192"/>
      <c r="I10" s="193"/>
      <c r="J10" s="193"/>
      <c r="K10" s="192"/>
      <c r="L10" s="192"/>
      <c r="M10" s="194"/>
      <c r="N10" s="194"/>
      <c r="O10" s="195"/>
      <c r="P10" s="195"/>
      <c r="Q10" s="191"/>
      <c r="R10" s="191"/>
      <c r="S10" s="191"/>
      <c r="T10" s="191"/>
      <c r="U10" s="191"/>
      <c r="V10" s="191"/>
      <c r="W10" s="191"/>
      <c r="X10" s="191"/>
      <c r="Y10" s="191"/>
      <c r="Z10" s="191"/>
      <c r="AA10" s="191"/>
      <c r="AB10" s="191"/>
      <c r="AC10" s="196"/>
      <c r="AD10" s="197"/>
    </row>
    <row r="11" spans="1:30" ht="15" customHeight="1">
      <c r="A11" s="537" t="s">
        <v>7</v>
      </c>
      <c r="B11" s="538"/>
      <c r="C11" s="667" t="s">
        <v>86</v>
      </c>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9"/>
    </row>
    <row r="12" spans="1:30" ht="15" customHeight="1">
      <c r="A12" s="539"/>
      <c r="B12" s="540"/>
      <c r="C12" s="670"/>
      <c r="D12" s="671"/>
      <c r="E12" s="671"/>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2"/>
    </row>
    <row r="13" spans="1:30" ht="15" customHeight="1" thickBot="1">
      <c r="A13" s="541"/>
      <c r="B13" s="542"/>
      <c r="C13" s="673"/>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675"/>
    </row>
    <row r="14" spans="1:30" ht="9" customHeight="1" thickBot="1">
      <c r="A14" s="198"/>
      <c r="B14" s="199"/>
      <c r="C14" s="200"/>
      <c r="D14" s="200"/>
      <c r="E14" s="200"/>
      <c r="F14" s="200"/>
      <c r="G14" s="200"/>
      <c r="H14" s="200"/>
      <c r="I14" s="200"/>
      <c r="J14" s="200"/>
      <c r="K14" s="200"/>
      <c r="L14" s="200"/>
      <c r="M14" s="201"/>
      <c r="N14" s="201"/>
      <c r="O14" s="201"/>
      <c r="P14" s="201"/>
      <c r="Q14" s="201"/>
      <c r="R14" s="202"/>
      <c r="S14" s="202"/>
      <c r="T14" s="202"/>
      <c r="U14" s="202"/>
      <c r="V14" s="202"/>
      <c r="W14" s="202"/>
      <c r="X14" s="202"/>
      <c r="Y14" s="192"/>
      <c r="Z14" s="192"/>
      <c r="AA14" s="192"/>
      <c r="AB14" s="192"/>
      <c r="AC14" s="192"/>
      <c r="AD14" s="203"/>
    </row>
    <row r="15" spans="1:30" ht="39" customHeight="1" thickBot="1">
      <c r="A15" s="576" t="s">
        <v>14</v>
      </c>
      <c r="B15" s="577"/>
      <c r="C15" s="578" t="s">
        <v>87</v>
      </c>
      <c r="D15" s="579"/>
      <c r="E15" s="579"/>
      <c r="F15" s="579"/>
      <c r="G15" s="579"/>
      <c r="H15" s="579"/>
      <c r="I15" s="579"/>
      <c r="J15" s="579"/>
      <c r="K15" s="580"/>
      <c r="L15" s="581" t="s">
        <v>15</v>
      </c>
      <c r="M15" s="572"/>
      <c r="N15" s="572"/>
      <c r="O15" s="572"/>
      <c r="P15" s="572"/>
      <c r="Q15" s="573"/>
      <c r="R15" s="582" t="s">
        <v>88</v>
      </c>
      <c r="S15" s="583"/>
      <c r="T15" s="583"/>
      <c r="U15" s="583"/>
      <c r="V15" s="583"/>
      <c r="W15" s="583"/>
      <c r="X15" s="584"/>
      <c r="Y15" s="581" t="s">
        <v>16</v>
      </c>
      <c r="Z15" s="573"/>
      <c r="AA15" s="595" t="s">
        <v>89</v>
      </c>
      <c r="AB15" s="596"/>
      <c r="AC15" s="596"/>
      <c r="AD15" s="597"/>
    </row>
    <row r="16" spans="1:30" ht="9" customHeight="1" thickBot="1">
      <c r="A16" s="187"/>
      <c r="B16" s="183"/>
      <c r="C16" s="598"/>
      <c r="D16" s="598"/>
      <c r="E16" s="598"/>
      <c r="F16" s="598"/>
      <c r="G16" s="598"/>
      <c r="H16" s="598"/>
      <c r="I16" s="598"/>
      <c r="J16" s="598"/>
      <c r="K16" s="598"/>
      <c r="L16" s="598"/>
      <c r="M16" s="598"/>
      <c r="N16" s="598"/>
      <c r="O16" s="598"/>
      <c r="P16" s="598"/>
      <c r="Q16" s="598"/>
      <c r="R16" s="598"/>
      <c r="S16" s="598"/>
      <c r="T16" s="598"/>
      <c r="U16" s="598"/>
      <c r="V16" s="598"/>
      <c r="W16" s="598"/>
      <c r="X16" s="598"/>
      <c r="Y16" s="598"/>
      <c r="Z16" s="598"/>
      <c r="AA16" s="598"/>
      <c r="AB16" s="598"/>
      <c r="AC16" s="204"/>
      <c r="AD16" s="205"/>
    </row>
    <row r="17" spans="1:30" s="206" customFormat="1" ht="37.5" customHeight="1" thickBot="1">
      <c r="A17" s="576" t="s">
        <v>17</v>
      </c>
      <c r="B17" s="577"/>
      <c r="C17" s="599" t="s">
        <v>108</v>
      </c>
      <c r="D17" s="600"/>
      <c r="E17" s="600"/>
      <c r="F17" s="600"/>
      <c r="G17" s="600"/>
      <c r="H17" s="600"/>
      <c r="I17" s="600"/>
      <c r="J17" s="600"/>
      <c r="K17" s="600"/>
      <c r="L17" s="600"/>
      <c r="M17" s="600"/>
      <c r="N17" s="600"/>
      <c r="O17" s="600"/>
      <c r="P17" s="600"/>
      <c r="Q17" s="601"/>
      <c r="R17" s="581" t="s">
        <v>91</v>
      </c>
      <c r="S17" s="572"/>
      <c r="T17" s="572"/>
      <c r="U17" s="572"/>
      <c r="V17" s="573"/>
      <c r="W17" s="570">
        <v>1200</v>
      </c>
      <c r="X17" s="571"/>
      <c r="Y17" s="572" t="s">
        <v>19</v>
      </c>
      <c r="Z17" s="572"/>
      <c r="AA17" s="572"/>
      <c r="AB17" s="573"/>
      <c r="AC17" s="574">
        <v>0.35</v>
      </c>
      <c r="AD17" s="575"/>
    </row>
    <row r="18" spans="1:30" ht="16.5" customHeight="1" thickBot="1">
      <c r="A18" s="207"/>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9"/>
    </row>
    <row r="19" spans="1:32" ht="31.5" customHeight="1" thickBot="1">
      <c r="A19" s="581" t="s">
        <v>22</v>
      </c>
      <c r="B19" s="572"/>
      <c r="C19" s="572"/>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3"/>
      <c r="AE19" s="210"/>
      <c r="AF19" s="210"/>
    </row>
    <row r="20" spans="1:32" ht="31.5" customHeight="1" thickBot="1">
      <c r="A20" s="211"/>
      <c r="B20" s="188"/>
      <c r="C20" s="585" t="s">
        <v>92</v>
      </c>
      <c r="D20" s="586"/>
      <c r="E20" s="586"/>
      <c r="F20" s="586"/>
      <c r="G20" s="586"/>
      <c r="H20" s="586"/>
      <c r="I20" s="586"/>
      <c r="J20" s="586"/>
      <c r="K20" s="586"/>
      <c r="L20" s="586"/>
      <c r="M20" s="586"/>
      <c r="N20" s="586"/>
      <c r="O20" s="586"/>
      <c r="P20" s="587"/>
      <c r="Q20" s="588" t="s">
        <v>93</v>
      </c>
      <c r="R20" s="589"/>
      <c r="S20" s="589"/>
      <c r="T20" s="589"/>
      <c r="U20" s="589"/>
      <c r="V20" s="589"/>
      <c r="W20" s="589"/>
      <c r="X20" s="589"/>
      <c r="Y20" s="589"/>
      <c r="Z20" s="589"/>
      <c r="AA20" s="589"/>
      <c r="AB20" s="589"/>
      <c r="AC20" s="589"/>
      <c r="AD20" s="590"/>
      <c r="AE20" s="210"/>
      <c r="AF20" s="210"/>
    </row>
    <row r="21" spans="1:32" ht="31.5" customHeight="1" thickBot="1">
      <c r="A21" s="187"/>
      <c r="B21" s="183"/>
      <c r="C21" s="212" t="s">
        <v>35</v>
      </c>
      <c r="D21" s="213" t="s">
        <v>36</v>
      </c>
      <c r="E21" s="213" t="s">
        <v>37</v>
      </c>
      <c r="F21" s="213" t="s">
        <v>38</v>
      </c>
      <c r="G21" s="213" t="s">
        <v>39</v>
      </c>
      <c r="H21" s="213" t="s">
        <v>40</v>
      </c>
      <c r="I21" s="213" t="s">
        <v>41</v>
      </c>
      <c r="J21" s="213" t="s">
        <v>42</v>
      </c>
      <c r="K21" s="213" t="s">
        <v>43</v>
      </c>
      <c r="L21" s="213" t="s">
        <v>44</v>
      </c>
      <c r="M21" s="213" t="s">
        <v>45</v>
      </c>
      <c r="N21" s="213" t="s">
        <v>46</v>
      </c>
      <c r="O21" s="213" t="s">
        <v>33</v>
      </c>
      <c r="P21" s="214" t="s">
        <v>94</v>
      </c>
      <c r="Q21" s="212" t="s">
        <v>35</v>
      </c>
      <c r="R21" s="213" t="s">
        <v>36</v>
      </c>
      <c r="S21" s="213" t="s">
        <v>37</v>
      </c>
      <c r="T21" s="213" t="s">
        <v>38</v>
      </c>
      <c r="U21" s="213" t="s">
        <v>39</v>
      </c>
      <c r="V21" s="213" t="s">
        <v>40</v>
      </c>
      <c r="W21" s="213" t="s">
        <v>41</v>
      </c>
      <c r="X21" s="213" t="s">
        <v>42</v>
      </c>
      <c r="Y21" s="213" t="s">
        <v>43</v>
      </c>
      <c r="Z21" s="213" t="s">
        <v>44</v>
      </c>
      <c r="AA21" s="213" t="s">
        <v>45</v>
      </c>
      <c r="AB21" s="213" t="s">
        <v>46</v>
      </c>
      <c r="AC21" s="213" t="s">
        <v>33</v>
      </c>
      <c r="AD21" s="214" t="s">
        <v>94</v>
      </c>
      <c r="AE21" s="215"/>
      <c r="AF21" s="215"/>
    </row>
    <row r="22" spans="1:32" ht="31.5" customHeight="1">
      <c r="A22" s="591" t="s">
        <v>95</v>
      </c>
      <c r="B22" s="592"/>
      <c r="C22" s="216"/>
      <c r="D22" s="217"/>
      <c r="E22" s="217"/>
      <c r="F22" s="217"/>
      <c r="G22" s="217"/>
      <c r="H22" s="217"/>
      <c r="I22" s="217"/>
      <c r="J22" s="217"/>
      <c r="K22" s="217"/>
      <c r="L22" s="217"/>
      <c r="M22" s="217"/>
      <c r="N22" s="217"/>
      <c r="O22" s="217">
        <f>SUM(C22:N22)</f>
        <v>0</v>
      </c>
      <c r="P22" s="218"/>
      <c r="Q22" s="216">
        <v>128234000</v>
      </c>
      <c r="R22" s="216">
        <v>721074500</v>
      </c>
      <c r="S22" s="217"/>
      <c r="T22" s="217"/>
      <c r="U22" s="216">
        <v>26186000</v>
      </c>
      <c r="V22" s="217">
        <v>114814729</v>
      </c>
      <c r="W22" s="217">
        <v>18240838</v>
      </c>
      <c r="X22" s="216"/>
      <c r="Y22" s="217"/>
      <c r="Z22" s="217"/>
      <c r="AA22" s="217"/>
      <c r="AB22" s="217"/>
      <c r="AC22" s="217">
        <f>SUM(Q22:AB22)</f>
        <v>1008550067</v>
      </c>
      <c r="AD22" s="219"/>
      <c r="AE22" s="215"/>
      <c r="AF22" s="215"/>
    </row>
    <row r="23" spans="1:32" ht="31.5" customHeight="1">
      <c r="A23" s="593" t="s">
        <v>96</v>
      </c>
      <c r="B23" s="594"/>
      <c r="C23" s="222"/>
      <c r="D23" s="223"/>
      <c r="E23" s="223"/>
      <c r="F23" s="223"/>
      <c r="G23" s="223"/>
      <c r="H23" s="223"/>
      <c r="I23" s="223"/>
      <c r="J23" s="223"/>
      <c r="K23" s="223"/>
      <c r="L23" s="223"/>
      <c r="M23" s="223"/>
      <c r="N23" s="223"/>
      <c r="O23" s="223">
        <f>SUM(C23:N23)</f>
        <v>0</v>
      </c>
      <c r="P23" s="224" t="str">
        <f>_xlfn.IFERROR(O23/(SUMIF(C23:N23,"&gt;0",C22:N22))," ")</f>
        <v> </v>
      </c>
      <c r="Q23" s="216">
        <v>128234000</v>
      </c>
      <c r="R23" s="223">
        <v>648674500</v>
      </c>
      <c r="S23" s="223">
        <v>38986133</v>
      </c>
      <c r="T23" s="223">
        <v>15215527</v>
      </c>
      <c r="U23" s="223">
        <v>73697554</v>
      </c>
      <c r="V23" s="223"/>
      <c r="W23" s="223"/>
      <c r="X23" s="223"/>
      <c r="Y23" s="223"/>
      <c r="Z23" s="223"/>
      <c r="AA23" s="223"/>
      <c r="AB23" s="223"/>
      <c r="AC23" s="223">
        <f>SUM(Q23:AB23)</f>
        <v>904807714</v>
      </c>
      <c r="AD23" s="225">
        <f>_xlfn.IFERROR(AC23/(SUMIF(Q23:AB23,"&gt;0",Q22:AB22))," ")</f>
        <v>1.0334818939467925</v>
      </c>
      <c r="AE23" s="215"/>
      <c r="AF23" s="215"/>
    </row>
    <row r="24" spans="1:32" ht="31.5" customHeight="1">
      <c r="A24" s="593" t="s">
        <v>97</v>
      </c>
      <c r="B24" s="594"/>
      <c r="C24" s="222">
        <v>72595511</v>
      </c>
      <c r="D24" s="223">
        <v>6266520</v>
      </c>
      <c r="E24" s="223">
        <v>28641</v>
      </c>
      <c r="F24" s="223"/>
      <c r="G24" s="223"/>
      <c r="H24" s="223"/>
      <c r="I24" s="223"/>
      <c r="J24" s="223"/>
      <c r="K24" s="223"/>
      <c r="L24" s="223"/>
      <c r="M24" s="223"/>
      <c r="N24" s="223"/>
      <c r="O24" s="223">
        <f>SUM(C24:N24)</f>
        <v>78890672</v>
      </c>
      <c r="P24" s="226"/>
      <c r="Q24" s="222"/>
      <c r="R24" s="216">
        <v>4271333.333333333</v>
      </c>
      <c r="S24" s="216">
        <v>80203000</v>
      </c>
      <c r="T24" s="216">
        <v>65732400</v>
      </c>
      <c r="U24" s="216">
        <v>90433900</v>
      </c>
      <c r="V24" s="216">
        <v>96340500</v>
      </c>
      <c r="W24" s="216">
        <v>115741600</v>
      </c>
      <c r="X24" s="216">
        <v>110866276</v>
      </c>
      <c r="Y24" s="216">
        <v>89729438</v>
      </c>
      <c r="Z24" s="216">
        <v>89729438</v>
      </c>
      <c r="AA24" s="216">
        <v>89729438</v>
      </c>
      <c r="AB24" s="216">
        <v>175772744</v>
      </c>
      <c r="AC24" s="223">
        <f>SUM(Q24:AB24)</f>
        <v>1008550067.3333333</v>
      </c>
      <c r="AD24" s="225"/>
      <c r="AE24" s="215"/>
      <c r="AF24" s="215"/>
    </row>
    <row r="25" spans="1:32" ht="31.5" customHeight="1" thickBot="1">
      <c r="A25" s="602" t="s">
        <v>98</v>
      </c>
      <c r="B25" s="603"/>
      <c r="C25" s="227">
        <v>39971861</v>
      </c>
      <c r="D25" s="228">
        <v>38820936</v>
      </c>
      <c r="E25" s="228">
        <v>69234</v>
      </c>
      <c r="F25" s="228"/>
      <c r="G25" s="228">
        <v>28641</v>
      </c>
      <c r="H25" s="228"/>
      <c r="I25" s="228"/>
      <c r="J25" s="228"/>
      <c r="K25" s="228"/>
      <c r="L25" s="228"/>
      <c r="M25" s="228"/>
      <c r="N25" s="228"/>
      <c r="O25" s="228">
        <f>SUM(C25:N25)</f>
        <v>78890672</v>
      </c>
      <c r="P25" s="229">
        <f>_xlfn.IFERROR(O25/(SUMIF(C25:N25,"&gt;0",C24:N24))," ")</f>
        <v>1</v>
      </c>
      <c r="Q25" s="227"/>
      <c r="R25" s="228">
        <v>4271333</v>
      </c>
      <c r="S25" s="228">
        <v>27356840</v>
      </c>
      <c r="T25" s="228">
        <v>65732400</v>
      </c>
      <c r="U25" s="228">
        <v>65732400</v>
      </c>
      <c r="V25" s="228">
        <v>113394850</v>
      </c>
      <c r="W25" s="228"/>
      <c r="X25" s="228"/>
      <c r="Y25" s="228"/>
      <c r="Z25" s="228"/>
      <c r="AA25" s="228"/>
      <c r="AB25" s="228"/>
      <c r="AC25" s="228">
        <f>SUM(Q25:AB25)</f>
        <v>276487823</v>
      </c>
      <c r="AD25" s="230">
        <f>_xlfn.IFERROR(AC25/(SUMIF(Q25:AB25,"&gt;0",Q24:AB24))," ")</f>
        <v>0.8204845780683667</v>
      </c>
      <c r="AE25" s="215"/>
      <c r="AF25" s="215"/>
    </row>
    <row r="26" spans="1:30" ht="31.5" customHeight="1" thickBot="1">
      <c r="A26" s="187"/>
      <c r="B26" s="183"/>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188"/>
      <c r="AD26" s="197"/>
    </row>
    <row r="27" spans="1:30" ht="33.75" customHeight="1">
      <c r="A27" s="604" t="s">
        <v>29</v>
      </c>
      <c r="B27" s="605"/>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7"/>
    </row>
    <row r="28" spans="1:30" ht="15" customHeight="1">
      <c r="A28" s="608" t="s">
        <v>30</v>
      </c>
      <c r="B28" s="610" t="s">
        <v>31</v>
      </c>
      <c r="C28" s="611"/>
      <c r="D28" s="594" t="s">
        <v>99</v>
      </c>
      <c r="E28" s="614"/>
      <c r="F28" s="614"/>
      <c r="G28" s="614"/>
      <c r="H28" s="614"/>
      <c r="I28" s="614"/>
      <c r="J28" s="614"/>
      <c r="K28" s="614"/>
      <c r="L28" s="614"/>
      <c r="M28" s="614"/>
      <c r="N28" s="614"/>
      <c r="O28" s="615"/>
      <c r="P28" s="616" t="s">
        <v>33</v>
      </c>
      <c r="Q28" s="616" t="s">
        <v>34</v>
      </c>
      <c r="R28" s="616"/>
      <c r="S28" s="616"/>
      <c r="T28" s="616"/>
      <c r="U28" s="616"/>
      <c r="V28" s="616"/>
      <c r="W28" s="616"/>
      <c r="X28" s="616"/>
      <c r="Y28" s="616"/>
      <c r="Z28" s="616"/>
      <c r="AA28" s="616"/>
      <c r="AB28" s="616"/>
      <c r="AC28" s="616"/>
      <c r="AD28" s="621"/>
    </row>
    <row r="29" spans="1:30" ht="27" customHeight="1">
      <c r="A29" s="609"/>
      <c r="B29" s="612"/>
      <c r="C29" s="613"/>
      <c r="D29" s="232" t="s">
        <v>35</v>
      </c>
      <c r="E29" s="232" t="s">
        <v>36</v>
      </c>
      <c r="F29" s="232" t="s">
        <v>37</v>
      </c>
      <c r="G29" s="232" t="s">
        <v>38</v>
      </c>
      <c r="H29" s="232" t="s">
        <v>39</v>
      </c>
      <c r="I29" s="232" t="s">
        <v>40</v>
      </c>
      <c r="J29" s="232" t="s">
        <v>41</v>
      </c>
      <c r="K29" s="232" t="s">
        <v>42</v>
      </c>
      <c r="L29" s="232" t="s">
        <v>43</v>
      </c>
      <c r="M29" s="232" t="s">
        <v>44</v>
      </c>
      <c r="N29" s="232" t="s">
        <v>45</v>
      </c>
      <c r="O29" s="232" t="s">
        <v>46</v>
      </c>
      <c r="P29" s="615"/>
      <c r="Q29" s="616"/>
      <c r="R29" s="616"/>
      <c r="S29" s="616"/>
      <c r="T29" s="616"/>
      <c r="U29" s="616"/>
      <c r="V29" s="616"/>
      <c r="W29" s="616"/>
      <c r="X29" s="616"/>
      <c r="Y29" s="616"/>
      <c r="Z29" s="616"/>
      <c r="AA29" s="616"/>
      <c r="AB29" s="616"/>
      <c r="AC29" s="616"/>
      <c r="AD29" s="621"/>
    </row>
    <row r="30" spans="1:30" ht="42" customHeight="1" thickBot="1">
      <c r="A30" s="233"/>
      <c r="B30" s="642"/>
      <c r="C30" s="643"/>
      <c r="D30" s="234"/>
      <c r="E30" s="234"/>
      <c r="F30" s="234"/>
      <c r="G30" s="234"/>
      <c r="H30" s="234"/>
      <c r="I30" s="234"/>
      <c r="J30" s="234"/>
      <c r="K30" s="234"/>
      <c r="L30" s="234"/>
      <c r="M30" s="234"/>
      <c r="N30" s="234"/>
      <c r="O30" s="234"/>
      <c r="P30" s="235">
        <f>SUM(D30:O30)</f>
        <v>0</v>
      </c>
      <c r="Q30" s="644"/>
      <c r="R30" s="644"/>
      <c r="S30" s="644"/>
      <c r="T30" s="644"/>
      <c r="U30" s="644"/>
      <c r="V30" s="644"/>
      <c r="W30" s="644"/>
      <c r="X30" s="644"/>
      <c r="Y30" s="644"/>
      <c r="Z30" s="644"/>
      <c r="AA30" s="644"/>
      <c r="AB30" s="644"/>
      <c r="AC30" s="644"/>
      <c r="AD30" s="645"/>
    </row>
    <row r="31" spans="1:30" ht="45" customHeight="1">
      <c r="A31" s="528" t="s">
        <v>48</v>
      </c>
      <c r="B31" s="529"/>
      <c r="C31" s="529"/>
      <c r="D31" s="529"/>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30"/>
    </row>
    <row r="32" spans="1:41" ht="22.5" customHeight="1">
      <c r="A32" s="593" t="s">
        <v>49</v>
      </c>
      <c r="B32" s="616" t="s">
        <v>50</v>
      </c>
      <c r="C32" s="616" t="s">
        <v>31</v>
      </c>
      <c r="D32" s="616" t="s">
        <v>51</v>
      </c>
      <c r="E32" s="616"/>
      <c r="F32" s="616"/>
      <c r="G32" s="616"/>
      <c r="H32" s="616"/>
      <c r="I32" s="616"/>
      <c r="J32" s="616"/>
      <c r="K32" s="616"/>
      <c r="L32" s="616"/>
      <c r="M32" s="616"/>
      <c r="N32" s="616"/>
      <c r="O32" s="616"/>
      <c r="P32" s="616"/>
      <c r="Q32" s="616" t="s">
        <v>52</v>
      </c>
      <c r="R32" s="616"/>
      <c r="S32" s="616"/>
      <c r="T32" s="616"/>
      <c r="U32" s="616"/>
      <c r="V32" s="616"/>
      <c r="W32" s="616"/>
      <c r="X32" s="616"/>
      <c r="Y32" s="616"/>
      <c r="Z32" s="616"/>
      <c r="AA32" s="616"/>
      <c r="AB32" s="616"/>
      <c r="AC32" s="616"/>
      <c r="AD32" s="621"/>
      <c r="AG32" s="236"/>
      <c r="AH32" s="236"/>
      <c r="AI32" s="236"/>
      <c r="AJ32" s="236"/>
      <c r="AK32" s="236"/>
      <c r="AL32" s="236"/>
      <c r="AM32" s="236"/>
      <c r="AN32" s="236"/>
      <c r="AO32" s="236"/>
    </row>
    <row r="33" spans="1:41" ht="27" customHeight="1">
      <c r="A33" s="593"/>
      <c r="B33" s="616"/>
      <c r="C33" s="646"/>
      <c r="D33" s="232" t="s">
        <v>35</v>
      </c>
      <c r="E33" s="232" t="s">
        <v>36</v>
      </c>
      <c r="F33" s="232" t="s">
        <v>37</v>
      </c>
      <c r="G33" s="232" t="s">
        <v>38</v>
      </c>
      <c r="H33" s="232" t="s">
        <v>39</v>
      </c>
      <c r="I33" s="232" t="s">
        <v>40</v>
      </c>
      <c r="J33" s="232" t="s">
        <v>41</v>
      </c>
      <c r="K33" s="232" t="s">
        <v>42</v>
      </c>
      <c r="L33" s="232" t="s">
        <v>43</v>
      </c>
      <c r="M33" s="232" t="s">
        <v>44</v>
      </c>
      <c r="N33" s="232" t="s">
        <v>45</v>
      </c>
      <c r="O33" s="232" t="s">
        <v>46</v>
      </c>
      <c r="P33" s="232" t="s">
        <v>33</v>
      </c>
      <c r="Q33" s="616" t="s">
        <v>100</v>
      </c>
      <c r="R33" s="616"/>
      <c r="S33" s="616"/>
      <c r="T33" s="616" t="s">
        <v>101</v>
      </c>
      <c r="U33" s="616"/>
      <c r="V33" s="616"/>
      <c r="W33" s="612" t="s">
        <v>54</v>
      </c>
      <c r="X33" s="619"/>
      <c r="Y33" s="619"/>
      <c r="Z33" s="613"/>
      <c r="AA33" s="612" t="s">
        <v>55</v>
      </c>
      <c r="AB33" s="619"/>
      <c r="AC33" s="619"/>
      <c r="AD33" s="620"/>
      <c r="AG33" s="236"/>
      <c r="AH33" s="236"/>
      <c r="AI33" s="236"/>
      <c r="AJ33" s="236"/>
      <c r="AK33" s="236"/>
      <c r="AL33" s="236"/>
      <c r="AM33" s="236"/>
      <c r="AN33" s="236"/>
      <c r="AO33" s="236"/>
    </row>
    <row r="34" spans="1:41" ht="47.25" customHeight="1">
      <c r="A34" s="665" t="str">
        <f>C17</f>
        <v>Vincular 4800 mujeres a los procesos formativos para el desarrollo de capacidades de incidencia, liderazgo, empoderamiento y participación política de las Mujeres </v>
      </c>
      <c r="B34" s="622">
        <v>0.35</v>
      </c>
      <c r="C34" s="237" t="s">
        <v>56</v>
      </c>
      <c r="D34" s="234">
        <v>0</v>
      </c>
      <c r="E34" s="234">
        <v>0</v>
      </c>
      <c r="F34" s="234">
        <v>50</v>
      </c>
      <c r="G34" s="234">
        <v>100</v>
      </c>
      <c r="H34" s="234">
        <v>200</v>
      </c>
      <c r="I34" s="234">
        <v>150</v>
      </c>
      <c r="J34" s="234">
        <v>150</v>
      </c>
      <c r="K34" s="234">
        <v>150</v>
      </c>
      <c r="L34" s="234">
        <v>120</v>
      </c>
      <c r="M34" s="234">
        <v>130</v>
      </c>
      <c r="N34" s="234">
        <v>150</v>
      </c>
      <c r="O34" s="234">
        <v>0</v>
      </c>
      <c r="P34" s="325">
        <f>SUM(D34:O34)</f>
        <v>1200</v>
      </c>
      <c r="Q34" s="676" t="s">
        <v>109</v>
      </c>
      <c r="R34" s="677"/>
      <c r="S34" s="678"/>
      <c r="T34" s="682" t="s">
        <v>535</v>
      </c>
      <c r="U34" s="683"/>
      <c r="V34" s="684"/>
      <c r="W34" s="688" t="s">
        <v>110</v>
      </c>
      <c r="X34" s="689"/>
      <c r="Y34" s="689"/>
      <c r="Z34" s="690"/>
      <c r="AA34" s="700" t="s">
        <v>111</v>
      </c>
      <c r="AB34" s="701"/>
      <c r="AC34" s="701"/>
      <c r="AD34" s="702"/>
      <c r="AG34" s="236"/>
      <c r="AH34" s="236"/>
      <c r="AI34" s="236"/>
      <c r="AJ34" s="236"/>
      <c r="AK34" s="236"/>
      <c r="AL34" s="236"/>
      <c r="AM34" s="236"/>
      <c r="AN34" s="236"/>
      <c r="AO34" s="236"/>
    </row>
    <row r="35" spans="1:41" ht="409.5" customHeight="1">
      <c r="A35" s="666"/>
      <c r="B35" s="623"/>
      <c r="C35" s="238" t="s">
        <v>60</v>
      </c>
      <c r="D35" s="240">
        <v>0</v>
      </c>
      <c r="E35" s="240">
        <v>0</v>
      </c>
      <c r="F35" s="240">
        <v>168</v>
      </c>
      <c r="G35" s="241">
        <v>178</v>
      </c>
      <c r="H35" s="241">
        <v>237</v>
      </c>
      <c r="I35" s="241">
        <v>193</v>
      </c>
      <c r="J35" s="241"/>
      <c r="K35" s="241"/>
      <c r="L35" s="241"/>
      <c r="M35" s="261"/>
      <c r="N35" s="261"/>
      <c r="O35" s="261"/>
      <c r="P35" s="241">
        <f>+N35+M35+L35+K35+J35+I35+H35+G35+F35+E35+D35</f>
        <v>776</v>
      </c>
      <c r="Q35" s="679"/>
      <c r="R35" s="680"/>
      <c r="S35" s="681"/>
      <c r="T35" s="685"/>
      <c r="U35" s="686"/>
      <c r="V35" s="687"/>
      <c r="W35" s="691"/>
      <c r="X35" s="692"/>
      <c r="Y35" s="692"/>
      <c r="Z35" s="693"/>
      <c r="AA35" s="703"/>
      <c r="AB35" s="704"/>
      <c r="AC35" s="704"/>
      <c r="AD35" s="705"/>
      <c r="AE35" s="244"/>
      <c r="AG35" s="236"/>
      <c r="AH35" s="236"/>
      <c r="AI35" s="236"/>
      <c r="AJ35" s="236"/>
      <c r="AK35" s="236"/>
      <c r="AL35" s="236"/>
      <c r="AM35" s="236"/>
      <c r="AN35" s="236"/>
      <c r="AO35" s="236"/>
    </row>
    <row r="36" spans="1:41" ht="27.75" customHeight="1">
      <c r="A36" s="591" t="s">
        <v>61</v>
      </c>
      <c r="B36" s="706" t="s">
        <v>62</v>
      </c>
      <c r="C36" s="707" t="s">
        <v>63</v>
      </c>
      <c r="D36" s="707"/>
      <c r="E36" s="707"/>
      <c r="F36" s="707"/>
      <c r="G36" s="707"/>
      <c r="H36" s="707"/>
      <c r="I36" s="707"/>
      <c r="J36" s="707"/>
      <c r="K36" s="707"/>
      <c r="L36" s="707"/>
      <c r="M36" s="707"/>
      <c r="N36" s="707"/>
      <c r="O36" s="707"/>
      <c r="P36" s="707"/>
      <c r="Q36" s="592" t="s">
        <v>64</v>
      </c>
      <c r="R36" s="708"/>
      <c r="S36" s="708"/>
      <c r="T36" s="708"/>
      <c r="U36" s="708"/>
      <c r="V36" s="708"/>
      <c r="W36" s="708"/>
      <c r="X36" s="708"/>
      <c r="Y36" s="708"/>
      <c r="Z36" s="708"/>
      <c r="AA36" s="708"/>
      <c r="AB36" s="708"/>
      <c r="AC36" s="708"/>
      <c r="AD36" s="709"/>
      <c r="AG36" s="236"/>
      <c r="AH36" s="236"/>
      <c r="AI36" s="236"/>
      <c r="AJ36" s="236"/>
      <c r="AK36" s="236"/>
      <c r="AL36" s="236"/>
      <c r="AM36" s="236"/>
      <c r="AN36" s="236"/>
      <c r="AO36" s="236"/>
    </row>
    <row r="37" spans="1:41" ht="25.5" customHeight="1">
      <c r="A37" s="593"/>
      <c r="B37" s="663"/>
      <c r="C37" s="232" t="s">
        <v>65</v>
      </c>
      <c r="D37" s="232" t="s">
        <v>66</v>
      </c>
      <c r="E37" s="232" t="s">
        <v>67</v>
      </c>
      <c r="F37" s="232" t="s">
        <v>68</v>
      </c>
      <c r="G37" s="232" t="s">
        <v>69</v>
      </c>
      <c r="H37" s="232" t="s">
        <v>70</v>
      </c>
      <c r="I37" s="232" t="s">
        <v>71</v>
      </c>
      <c r="J37" s="232" t="s">
        <v>72</v>
      </c>
      <c r="K37" s="232" t="s">
        <v>73</v>
      </c>
      <c r="L37" s="232" t="s">
        <v>74</v>
      </c>
      <c r="M37" s="232" t="s">
        <v>75</v>
      </c>
      <c r="N37" s="232" t="s">
        <v>76</v>
      </c>
      <c r="O37" s="232" t="s">
        <v>77</v>
      </c>
      <c r="P37" s="232" t="s">
        <v>78</v>
      </c>
      <c r="Q37" s="594" t="s">
        <v>79</v>
      </c>
      <c r="R37" s="614"/>
      <c r="S37" s="614"/>
      <c r="T37" s="614"/>
      <c r="U37" s="614"/>
      <c r="V37" s="614"/>
      <c r="W37" s="614"/>
      <c r="X37" s="614"/>
      <c r="Y37" s="614"/>
      <c r="Z37" s="614"/>
      <c r="AA37" s="614"/>
      <c r="AB37" s="614"/>
      <c r="AC37" s="614"/>
      <c r="AD37" s="664"/>
      <c r="AG37" s="245"/>
      <c r="AH37" s="245"/>
      <c r="AI37" s="245"/>
      <c r="AJ37" s="245"/>
      <c r="AK37" s="245"/>
      <c r="AL37" s="245"/>
      <c r="AM37" s="245"/>
      <c r="AN37" s="245"/>
      <c r="AO37" s="245"/>
    </row>
    <row r="38" spans="1:41" ht="28.5" customHeight="1">
      <c r="A38" s="694" t="s">
        <v>112</v>
      </c>
      <c r="B38" s="649">
        <v>0.35</v>
      </c>
      <c r="C38" s="237" t="s">
        <v>56</v>
      </c>
      <c r="D38" s="246"/>
      <c r="E38" s="246">
        <v>0.01</v>
      </c>
      <c r="F38" s="246">
        <v>0.05</v>
      </c>
      <c r="G38" s="246">
        <v>0.09</v>
      </c>
      <c r="H38" s="246">
        <v>0.16</v>
      </c>
      <c r="I38" s="246">
        <v>0.12</v>
      </c>
      <c r="J38" s="246">
        <v>0.12</v>
      </c>
      <c r="K38" s="246">
        <v>0.12</v>
      </c>
      <c r="L38" s="246">
        <v>0.1</v>
      </c>
      <c r="M38" s="246">
        <v>0.11</v>
      </c>
      <c r="N38" s="246">
        <v>0.12</v>
      </c>
      <c r="O38" s="246">
        <v>0</v>
      </c>
      <c r="P38" s="247">
        <f>SUM(D38:O38)</f>
        <v>1</v>
      </c>
      <c r="Q38" s="651" t="s">
        <v>113</v>
      </c>
      <c r="R38" s="652"/>
      <c r="S38" s="652"/>
      <c r="T38" s="652"/>
      <c r="U38" s="652"/>
      <c r="V38" s="652"/>
      <c r="W38" s="652"/>
      <c r="X38" s="652"/>
      <c r="Y38" s="652"/>
      <c r="Z38" s="652"/>
      <c r="AA38" s="652"/>
      <c r="AB38" s="652"/>
      <c r="AC38" s="652"/>
      <c r="AD38" s="696"/>
      <c r="AE38" s="248"/>
      <c r="AG38" s="249"/>
      <c r="AH38" s="249"/>
      <c r="AI38" s="249"/>
      <c r="AJ38" s="249"/>
      <c r="AK38" s="249"/>
      <c r="AL38" s="249"/>
      <c r="AM38" s="249"/>
      <c r="AN38" s="249"/>
      <c r="AO38" s="249"/>
    </row>
    <row r="39" spans="1:31" ht="77.25" customHeight="1">
      <c r="A39" s="695"/>
      <c r="B39" s="650"/>
      <c r="C39" s="250" t="s">
        <v>60</v>
      </c>
      <c r="D39" s="251">
        <v>0</v>
      </c>
      <c r="E39" s="251">
        <v>0.01</v>
      </c>
      <c r="F39" s="251">
        <v>0.16</v>
      </c>
      <c r="G39" s="251">
        <v>0.16</v>
      </c>
      <c r="H39" s="251">
        <f>(H35*H38)/H34</f>
        <v>0.18960000000000002</v>
      </c>
      <c r="I39" s="251">
        <f>(I35*I38)/I34</f>
        <v>0.1544</v>
      </c>
      <c r="J39" s="251"/>
      <c r="K39" s="251"/>
      <c r="L39" s="251"/>
      <c r="M39" s="251"/>
      <c r="N39" s="251"/>
      <c r="O39" s="251"/>
      <c r="P39" s="252">
        <f>SUM(D39:O39)</f>
        <v>0.674</v>
      </c>
      <c r="Q39" s="697"/>
      <c r="R39" s="698"/>
      <c r="S39" s="698"/>
      <c r="T39" s="698"/>
      <c r="U39" s="698"/>
      <c r="V39" s="698"/>
      <c r="W39" s="698"/>
      <c r="X39" s="698"/>
      <c r="Y39" s="698"/>
      <c r="Z39" s="698"/>
      <c r="AA39" s="698"/>
      <c r="AB39" s="698"/>
      <c r="AC39" s="698"/>
      <c r="AD39" s="699"/>
      <c r="AE39" s="248"/>
    </row>
    <row r="40" ht="15">
      <c r="A40" s="179" t="s">
        <v>81</v>
      </c>
    </row>
    <row r="42" ht="15">
      <c r="Y42" s="253"/>
    </row>
  </sheetData>
  <sheetProtection/>
  <mergeCells count="73">
    <mergeCell ref="A38:A39"/>
    <mergeCell ref="B38:B39"/>
    <mergeCell ref="Q38:AD39"/>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O9:P9"/>
    <mergeCell ref="W17:X17"/>
    <mergeCell ref="Y17:AB17"/>
    <mergeCell ref="AC17:AD17"/>
    <mergeCell ref="A15:B15"/>
    <mergeCell ref="C15:K15"/>
    <mergeCell ref="L15:Q15"/>
    <mergeCell ref="R15:X15"/>
    <mergeCell ref="Y15:Z15"/>
    <mergeCell ref="AB4:AD4"/>
    <mergeCell ref="A11:B13"/>
    <mergeCell ref="C11:AD13"/>
    <mergeCell ref="A7:B9"/>
    <mergeCell ref="C7:C9"/>
    <mergeCell ref="D7:H9"/>
    <mergeCell ref="I7:J9"/>
    <mergeCell ref="K7:L9"/>
    <mergeCell ref="M7:N7"/>
    <mergeCell ref="M9:N9"/>
    <mergeCell ref="A1:A4"/>
    <mergeCell ref="B1:AA1"/>
    <mergeCell ref="O7:P7"/>
    <mergeCell ref="M8:N8"/>
    <mergeCell ref="O8:P8"/>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Q38:AD39 W34">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9"/>
  <sheetViews>
    <sheetView showGridLines="0" tabSelected="1" zoomScale="70" zoomScaleNormal="70" zoomScalePageLayoutView="0" workbookViewId="0" topLeftCell="R21">
      <selection activeCell="Q30" sqref="Q30:AD30"/>
    </sheetView>
  </sheetViews>
  <sheetFormatPr defaultColWidth="10.8515625" defaultRowHeight="15"/>
  <cols>
    <col min="1" max="1" width="38.421875" style="179" customWidth="1"/>
    <col min="2" max="2" width="15.421875" style="179" customWidth="1"/>
    <col min="3" max="14" width="20.7109375" style="179" customWidth="1"/>
    <col min="15" max="15" width="16.140625" style="179" customWidth="1"/>
    <col min="16" max="20" width="18.140625" style="179" customWidth="1"/>
    <col min="21" max="21" width="20.7109375" style="179" customWidth="1"/>
    <col min="22" max="22" width="22.00390625" style="179" customWidth="1"/>
    <col min="23" max="27" width="18.140625" style="179" customWidth="1"/>
    <col min="28" max="28" width="22.7109375" style="179" customWidth="1"/>
    <col min="29" max="29" width="19.00390625" style="179" customWidth="1"/>
    <col min="30" max="30" width="19.421875" style="179" customWidth="1"/>
    <col min="31" max="31" width="12.00390625" style="179" bestFit="1" customWidth="1"/>
    <col min="32" max="32" width="22.8515625" style="179" customWidth="1"/>
    <col min="33" max="33" width="18.421875" style="179" bestFit="1" customWidth="1"/>
    <col min="34" max="34" width="8.421875" style="179" customWidth="1"/>
    <col min="35" max="35" width="18.421875" style="179" bestFit="1" customWidth="1"/>
    <col min="36" max="36" width="5.7109375" style="179" customWidth="1"/>
    <col min="37" max="37" width="18.421875" style="179" bestFit="1" customWidth="1"/>
    <col min="38" max="38" width="4.7109375" style="179" customWidth="1"/>
    <col min="39" max="39" width="23.00390625" style="179" bestFit="1" customWidth="1"/>
    <col min="40" max="40" width="10.8515625" style="179" customWidth="1"/>
    <col min="41" max="41" width="18.421875" style="179" bestFit="1" customWidth="1"/>
    <col min="42" max="42" width="16.140625" style="179" customWidth="1"/>
    <col min="43" max="16384" width="10.8515625" style="179" customWidth="1"/>
  </cols>
  <sheetData>
    <row r="1" spans="1:30" ht="32.25" customHeight="1" thickBot="1">
      <c r="A1" s="510"/>
      <c r="B1" s="513" t="s">
        <v>0</v>
      </c>
      <c r="C1" s="514"/>
      <c r="D1" s="514"/>
      <c r="E1" s="514"/>
      <c r="F1" s="514"/>
      <c r="G1" s="514"/>
      <c r="H1" s="514"/>
      <c r="I1" s="514"/>
      <c r="J1" s="514"/>
      <c r="K1" s="514"/>
      <c r="L1" s="514"/>
      <c r="M1" s="514"/>
      <c r="N1" s="514"/>
      <c r="O1" s="514"/>
      <c r="P1" s="514"/>
      <c r="Q1" s="514"/>
      <c r="R1" s="514"/>
      <c r="S1" s="514"/>
      <c r="T1" s="514"/>
      <c r="U1" s="514"/>
      <c r="V1" s="514"/>
      <c r="W1" s="514"/>
      <c r="X1" s="514"/>
      <c r="Y1" s="514"/>
      <c r="Z1" s="514"/>
      <c r="AA1" s="515"/>
      <c r="AB1" s="522" t="s">
        <v>82</v>
      </c>
      <c r="AC1" s="523"/>
      <c r="AD1" s="524"/>
    </row>
    <row r="2" spans="1:30" ht="30.75" customHeight="1" thickBot="1">
      <c r="A2" s="511"/>
      <c r="B2" s="513" t="s">
        <v>2</v>
      </c>
      <c r="C2" s="514"/>
      <c r="D2" s="514"/>
      <c r="E2" s="514"/>
      <c r="F2" s="514"/>
      <c r="G2" s="514"/>
      <c r="H2" s="514"/>
      <c r="I2" s="514"/>
      <c r="J2" s="514"/>
      <c r="K2" s="514"/>
      <c r="L2" s="514"/>
      <c r="M2" s="514"/>
      <c r="N2" s="514"/>
      <c r="O2" s="514"/>
      <c r="P2" s="514"/>
      <c r="Q2" s="514"/>
      <c r="R2" s="514"/>
      <c r="S2" s="514"/>
      <c r="T2" s="514"/>
      <c r="U2" s="514"/>
      <c r="V2" s="514"/>
      <c r="W2" s="514"/>
      <c r="X2" s="514"/>
      <c r="Y2" s="514"/>
      <c r="Z2" s="514"/>
      <c r="AA2" s="515"/>
      <c r="AB2" s="525" t="s">
        <v>83</v>
      </c>
      <c r="AC2" s="526"/>
      <c r="AD2" s="527"/>
    </row>
    <row r="3" spans="1:30" ht="24" customHeight="1">
      <c r="A3" s="511"/>
      <c r="B3" s="528" t="s">
        <v>4</v>
      </c>
      <c r="C3" s="529"/>
      <c r="D3" s="529"/>
      <c r="E3" s="529"/>
      <c r="F3" s="529"/>
      <c r="G3" s="529"/>
      <c r="H3" s="529"/>
      <c r="I3" s="529"/>
      <c r="J3" s="529"/>
      <c r="K3" s="529"/>
      <c r="L3" s="529"/>
      <c r="M3" s="529"/>
      <c r="N3" s="529"/>
      <c r="O3" s="529"/>
      <c r="P3" s="529"/>
      <c r="Q3" s="529"/>
      <c r="R3" s="529"/>
      <c r="S3" s="529"/>
      <c r="T3" s="529"/>
      <c r="U3" s="529"/>
      <c r="V3" s="529"/>
      <c r="W3" s="529"/>
      <c r="X3" s="529"/>
      <c r="Y3" s="529"/>
      <c r="Z3" s="529"/>
      <c r="AA3" s="530"/>
      <c r="AB3" s="525" t="s">
        <v>84</v>
      </c>
      <c r="AC3" s="526"/>
      <c r="AD3" s="527"/>
    </row>
    <row r="4" spans="1:30" ht="21.75" customHeight="1" thickBot="1">
      <c r="A4" s="512"/>
      <c r="B4" s="531"/>
      <c r="C4" s="532"/>
      <c r="D4" s="532"/>
      <c r="E4" s="532"/>
      <c r="F4" s="532"/>
      <c r="G4" s="532"/>
      <c r="H4" s="532"/>
      <c r="I4" s="532"/>
      <c r="J4" s="532"/>
      <c r="K4" s="532"/>
      <c r="L4" s="532"/>
      <c r="M4" s="532"/>
      <c r="N4" s="532"/>
      <c r="O4" s="532"/>
      <c r="P4" s="532"/>
      <c r="Q4" s="532"/>
      <c r="R4" s="532"/>
      <c r="S4" s="532"/>
      <c r="T4" s="532"/>
      <c r="U4" s="532"/>
      <c r="V4" s="532"/>
      <c r="W4" s="532"/>
      <c r="X4" s="532"/>
      <c r="Y4" s="532"/>
      <c r="Z4" s="532"/>
      <c r="AA4" s="533"/>
      <c r="AB4" s="534" t="s">
        <v>6</v>
      </c>
      <c r="AC4" s="535"/>
      <c r="AD4" s="536"/>
    </row>
    <row r="5" spans="1:30" ht="9" customHeight="1" thickBot="1">
      <c r="A5" s="180"/>
      <c r="B5" s="181"/>
      <c r="C5" s="182"/>
      <c r="D5" s="183"/>
      <c r="E5" s="183"/>
      <c r="F5" s="183"/>
      <c r="G5" s="183"/>
      <c r="H5" s="183"/>
      <c r="I5" s="183"/>
      <c r="J5" s="183"/>
      <c r="K5" s="183"/>
      <c r="L5" s="183"/>
      <c r="M5" s="183"/>
      <c r="N5" s="183"/>
      <c r="O5" s="183"/>
      <c r="P5" s="183"/>
      <c r="Q5" s="183"/>
      <c r="R5" s="183"/>
      <c r="S5" s="183"/>
      <c r="T5" s="183"/>
      <c r="U5" s="183"/>
      <c r="V5" s="183"/>
      <c r="W5" s="183"/>
      <c r="X5" s="183"/>
      <c r="Y5" s="183"/>
      <c r="Z5" s="183"/>
      <c r="AA5" s="183"/>
      <c r="AB5" s="184"/>
      <c r="AC5" s="185"/>
      <c r="AD5" s="186"/>
    </row>
    <row r="6" spans="1:30" ht="9" customHeight="1">
      <c r="A6" s="187"/>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8"/>
      <c r="AD6" s="189"/>
    </row>
    <row r="7" spans="1:30" ht="15" customHeight="1">
      <c r="A7" s="537" t="s">
        <v>20</v>
      </c>
      <c r="B7" s="538"/>
      <c r="C7" s="552" t="s">
        <v>40</v>
      </c>
      <c r="D7" s="537" t="s">
        <v>8</v>
      </c>
      <c r="E7" s="555"/>
      <c r="F7" s="555"/>
      <c r="G7" s="555"/>
      <c r="H7" s="538"/>
      <c r="I7" s="558">
        <v>45114</v>
      </c>
      <c r="J7" s="559"/>
      <c r="K7" s="537" t="s">
        <v>10</v>
      </c>
      <c r="L7" s="538"/>
      <c r="M7" s="564" t="s">
        <v>11</v>
      </c>
      <c r="N7" s="565"/>
      <c r="O7" s="516"/>
      <c r="P7" s="517"/>
      <c r="Q7" s="183"/>
      <c r="R7" s="183"/>
      <c r="S7" s="183"/>
      <c r="T7" s="183"/>
      <c r="U7" s="183"/>
      <c r="V7" s="183"/>
      <c r="W7" s="183"/>
      <c r="X7" s="183"/>
      <c r="Y7" s="183"/>
      <c r="Z7" s="183"/>
      <c r="AA7" s="183"/>
      <c r="AB7" s="183"/>
      <c r="AC7" s="188"/>
      <c r="AD7" s="189"/>
    </row>
    <row r="8" spans="1:30" ht="15" customHeight="1">
      <c r="A8" s="539"/>
      <c r="B8" s="540"/>
      <c r="C8" s="553"/>
      <c r="D8" s="539"/>
      <c r="E8" s="556"/>
      <c r="F8" s="556"/>
      <c r="G8" s="556"/>
      <c r="H8" s="540"/>
      <c r="I8" s="560"/>
      <c r="J8" s="561"/>
      <c r="K8" s="539"/>
      <c r="L8" s="540"/>
      <c r="M8" s="518" t="s">
        <v>12</v>
      </c>
      <c r="N8" s="519"/>
      <c r="O8" s="520"/>
      <c r="P8" s="521"/>
      <c r="Q8" s="183"/>
      <c r="R8" s="183"/>
      <c r="S8" s="183"/>
      <c r="T8" s="183"/>
      <c r="U8" s="183"/>
      <c r="V8" s="183"/>
      <c r="W8" s="183"/>
      <c r="X8" s="183"/>
      <c r="Y8" s="183"/>
      <c r="Z8" s="183"/>
      <c r="AA8" s="183"/>
      <c r="AB8" s="183"/>
      <c r="AC8" s="188"/>
      <c r="AD8" s="189"/>
    </row>
    <row r="9" spans="1:30" ht="15" customHeight="1">
      <c r="A9" s="541"/>
      <c r="B9" s="542"/>
      <c r="C9" s="554"/>
      <c r="D9" s="541"/>
      <c r="E9" s="557"/>
      <c r="F9" s="557"/>
      <c r="G9" s="557"/>
      <c r="H9" s="542"/>
      <c r="I9" s="562"/>
      <c r="J9" s="563"/>
      <c r="K9" s="541"/>
      <c r="L9" s="542"/>
      <c r="M9" s="566" t="s">
        <v>13</v>
      </c>
      <c r="N9" s="567"/>
      <c r="O9" s="568" t="s">
        <v>85</v>
      </c>
      <c r="P9" s="569"/>
      <c r="Q9" s="183"/>
      <c r="R9" s="183"/>
      <c r="S9" s="183"/>
      <c r="T9" s="183"/>
      <c r="U9" s="183"/>
      <c r="V9" s="183"/>
      <c r="W9" s="183"/>
      <c r="X9" s="183"/>
      <c r="Y9" s="183"/>
      <c r="Z9" s="183"/>
      <c r="AA9" s="183"/>
      <c r="AB9" s="183"/>
      <c r="AC9" s="188"/>
      <c r="AD9" s="189"/>
    </row>
    <row r="10" spans="1:30" ht="15" customHeight="1">
      <c r="A10" s="190"/>
      <c r="B10" s="191"/>
      <c r="C10" s="191"/>
      <c r="D10" s="192"/>
      <c r="E10" s="192"/>
      <c r="F10" s="192"/>
      <c r="G10" s="192"/>
      <c r="H10" s="192"/>
      <c r="I10" s="193"/>
      <c r="J10" s="193"/>
      <c r="K10" s="192"/>
      <c r="L10" s="192"/>
      <c r="M10" s="194"/>
      <c r="N10" s="194"/>
      <c r="O10" s="195"/>
      <c r="P10" s="195"/>
      <c r="Q10" s="191"/>
      <c r="R10" s="191"/>
      <c r="S10" s="191"/>
      <c r="T10" s="191"/>
      <c r="U10" s="191"/>
      <c r="V10" s="191"/>
      <c r="W10" s="191"/>
      <c r="X10" s="191"/>
      <c r="Y10" s="191"/>
      <c r="Z10" s="191"/>
      <c r="AA10" s="191"/>
      <c r="AB10" s="191"/>
      <c r="AC10" s="196"/>
      <c r="AD10" s="197"/>
    </row>
    <row r="11" spans="1:30" ht="15" customHeight="1">
      <c r="A11" s="537" t="s">
        <v>7</v>
      </c>
      <c r="B11" s="538"/>
      <c r="C11" s="667" t="s">
        <v>86</v>
      </c>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9"/>
    </row>
    <row r="12" spans="1:30" ht="15" customHeight="1">
      <c r="A12" s="539"/>
      <c r="B12" s="540"/>
      <c r="C12" s="670"/>
      <c r="D12" s="671"/>
      <c r="E12" s="671"/>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2"/>
    </row>
    <row r="13" spans="1:30" ht="15" customHeight="1" thickBot="1">
      <c r="A13" s="541"/>
      <c r="B13" s="542"/>
      <c r="C13" s="673"/>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675"/>
    </row>
    <row r="14" spans="1:30" ht="9" customHeight="1" thickBot="1">
      <c r="A14" s="198"/>
      <c r="B14" s="199"/>
      <c r="C14" s="200"/>
      <c r="D14" s="200"/>
      <c r="E14" s="200"/>
      <c r="F14" s="200"/>
      <c r="G14" s="200"/>
      <c r="H14" s="200"/>
      <c r="I14" s="200"/>
      <c r="J14" s="200"/>
      <c r="K14" s="200"/>
      <c r="L14" s="200"/>
      <c r="M14" s="201"/>
      <c r="N14" s="201"/>
      <c r="O14" s="201"/>
      <c r="P14" s="201"/>
      <c r="Q14" s="201"/>
      <c r="R14" s="202"/>
      <c r="S14" s="202"/>
      <c r="T14" s="202"/>
      <c r="U14" s="202"/>
      <c r="V14" s="202"/>
      <c r="W14" s="202"/>
      <c r="X14" s="202"/>
      <c r="Y14" s="192"/>
      <c r="Z14" s="192"/>
      <c r="AA14" s="192"/>
      <c r="AB14" s="192"/>
      <c r="AC14" s="192"/>
      <c r="AD14" s="203"/>
    </row>
    <row r="15" spans="1:30" ht="39" customHeight="1" thickBot="1">
      <c r="A15" s="576" t="s">
        <v>14</v>
      </c>
      <c r="B15" s="577"/>
      <c r="C15" s="578" t="s">
        <v>87</v>
      </c>
      <c r="D15" s="579"/>
      <c r="E15" s="579"/>
      <c r="F15" s="579"/>
      <c r="G15" s="579"/>
      <c r="H15" s="579"/>
      <c r="I15" s="579"/>
      <c r="J15" s="579"/>
      <c r="K15" s="580"/>
      <c r="L15" s="581" t="s">
        <v>15</v>
      </c>
      <c r="M15" s="572"/>
      <c r="N15" s="572"/>
      <c r="O15" s="572"/>
      <c r="P15" s="572"/>
      <c r="Q15" s="573"/>
      <c r="R15" s="582" t="s">
        <v>88</v>
      </c>
      <c r="S15" s="583"/>
      <c r="T15" s="583"/>
      <c r="U15" s="583"/>
      <c r="V15" s="583"/>
      <c r="W15" s="583"/>
      <c r="X15" s="584"/>
      <c r="Y15" s="581" t="s">
        <v>16</v>
      </c>
      <c r="Z15" s="573"/>
      <c r="AA15" s="595" t="s">
        <v>89</v>
      </c>
      <c r="AB15" s="596"/>
      <c r="AC15" s="596"/>
      <c r="AD15" s="597"/>
    </row>
    <row r="16" spans="1:30" ht="9" customHeight="1" thickBot="1">
      <c r="A16" s="187"/>
      <c r="B16" s="183"/>
      <c r="C16" s="598"/>
      <c r="D16" s="598"/>
      <c r="E16" s="598"/>
      <c r="F16" s="598"/>
      <c r="G16" s="598"/>
      <c r="H16" s="598"/>
      <c r="I16" s="598"/>
      <c r="J16" s="598"/>
      <c r="K16" s="598"/>
      <c r="L16" s="598"/>
      <c r="M16" s="598"/>
      <c r="N16" s="598"/>
      <c r="O16" s="598"/>
      <c r="P16" s="598"/>
      <c r="Q16" s="598"/>
      <c r="R16" s="598"/>
      <c r="S16" s="598"/>
      <c r="T16" s="598"/>
      <c r="U16" s="598"/>
      <c r="V16" s="598"/>
      <c r="W16" s="598"/>
      <c r="X16" s="598"/>
      <c r="Y16" s="598"/>
      <c r="Z16" s="598"/>
      <c r="AA16" s="598"/>
      <c r="AB16" s="598"/>
      <c r="AC16" s="204"/>
      <c r="AD16" s="205"/>
    </row>
    <row r="17" spans="1:30" s="206" customFormat="1" ht="37.5" customHeight="1" thickBot="1">
      <c r="A17" s="576" t="s">
        <v>17</v>
      </c>
      <c r="B17" s="577"/>
      <c r="C17" s="599" t="s">
        <v>114</v>
      </c>
      <c r="D17" s="600"/>
      <c r="E17" s="600"/>
      <c r="F17" s="600"/>
      <c r="G17" s="600"/>
      <c r="H17" s="600"/>
      <c r="I17" s="600"/>
      <c r="J17" s="600"/>
      <c r="K17" s="600"/>
      <c r="L17" s="600"/>
      <c r="M17" s="600"/>
      <c r="N17" s="600"/>
      <c r="O17" s="600"/>
      <c r="P17" s="600"/>
      <c r="Q17" s="601"/>
      <c r="R17" s="581" t="s">
        <v>91</v>
      </c>
      <c r="S17" s="572"/>
      <c r="T17" s="572"/>
      <c r="U17" s="572"/>
      <c r="V17" s="573"/>
      <c r="W17" s="570">
        <v>19</v>
      </c>
      <c r="X17" s="571"/>
      <c r="Y17" s="572" t="s">
        <v>19</v>
      </c>
      <c r="Z17" s="572"/>
      <c r="AA17" s="572"/>
      <c r="AB17" s="573"/>
      <c r="AC17" s="574">
        <v>0.15</v>
      </c>
      <c r="AD17" s="575"/>
    </row>
    <row r="18" spans="1:30" ht="16.5" customHeight="1" thickBot="1">
      <c r="A18" s="207"/>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9"/>
    </row>
    <row r="19" spans="1:32" ht="31.5" customHeight="1" thickBot="1">
      <c r="A19" s="581" t="s">
        <v>22</v>
      </c>
      <c r="B19" s="572"/>
      <c r="C19" s="572"/>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3"/>
      <c r="AE19" s="210"/>
      <c r="AF19" s="210"/>
    </row>
    <row r="20" spans="1:32" ht="31.5" customHeight="1" thickBot="1">
      <c r="A20" s="211"/>
      <c r="B20" s="188"/>
      <c r="C20" s="585" t="s">
        <v>92</v>
      </c>
      <c r="D20" s="586"/>
      <c r="E20" s="586"/>
      <c r="F20" s="586"/>
      <c r="G20" s="586"/>
      <c r="H20" s="586"/>
      <c r="I20" s="586"/>
      <c r="J20" s="586"/>
      <c r="K20" s="586"/>
      <c r="L20" s="586"/>
      <c r="M20" s="586"/>
      <c r="N20" s="586"/>
      <c r="O20" s="586"/>
      <c r="P20" s="587"/>
      <c r="Q20" s="588" t="s">
        <v>93</v>
      </c>
      <c r="R20" s="589"/>
      <c r="S20" s="589"/>
      <c r="T20" s="589"/>
      <c r="U20" s="589"/>
      <c r="V20" s="589"/>
      <c r="W20" s="589"/>
      <c r="X20" s="589"/>
      <c r="Y20" s="589"/>
      <c r="Z20" s="589"/>
      <c r="AA20" s="589"/>
      <c r="AB20" s="589"/>
      <c r="AC20" s="589"/>
      <c r="AD20" s="590"/>
      <c r="AE20" s="210"/>
      <c r="AF20" s="210"/>
    </row>
    <row r="21" spans="1:32" ht="31.5" customHeight="1" thickBot="1">
      <c r="A21" s="187"/>
      <c r="B21" s="183"/>
      <c r="C21" s="212" t="s">
        <v>35</v>
      </c>
      <c r="D21" s="213" t="s">
        <v>36</v>
      </c>
      <c r="E21" s="213" t="s">
        <v>37</v>
      </c>
      <c r="F21" s="213" t="s">
        <v>38</v>
      </c>
      <c r="G21" s="213" t="s">
        <v>39</v>
      </c>
      <c r="H21" s="213" t="s">
        <v>40</v>
      </c>
      <c r="I21" s="213" t="s">
        <v>41</v>
      </c>
      <c r="J21" s="213" t="s">
        <v>42</v>
      </c>
      <c r="K21" s="213" t="s">
        <v>43</v>
      </c>
      <c r="L21" s="213" t="s">
        <v>44</v>
      </c>
      <c r="M21" s="213" t="s">
        <v>45</v>
      </c>
      <c r="N21" s="213" t="s">
        <v>46</v>
      </c>
      <c r="O21" s="213" t="s">
        <v>33</v>
      </c>
      <c r="P21" s="214" t="s">
        <v>94</v>
      </c>
      <c r="Q21" s="212" t="s">
        <v>35</v>
      </c>
      <c r="R21" s="213" t="s">
        <v>36</v>
      </c>
      <c r="S21" s="213" t="s">
        <v>37</v>
      </c>
      <c r="T21" s="213" t="s">
        <v>38</v>
      </c>
      <c r="U21" s="213" t="s">
        <v>39</v>
      </c>
      <c r="V21" s="213" t="s">
        <v>40</v>
      </c>
      <c r="W21" s="213" t="s">
        <v>41</v>
      </c>
      <c r="X21" s="213" t="s">
        <v>42</v>
      </c>
      <c r="Y21" s="213" t="s">
        <v>43</v>
      </c>
      <c r="Z21" s="213" t="s">
        <v>44</v>
      </c>
      <c r="AA21" s="213" t="s">
        <v>45</v>
      </c>
      <c r="AB21" s="213" t="s">
        <v>46</v>
      </c>
      <c r="AC21" s="213" t="s">
        <v>33</v>
      </c>
      <c r="AD21" s="214" t="s">
        <v>94</v>
      </c>
      <c r="AE21" s="215"/>
      <c r="AF21" s="215"/>
    </row>
    <row r="22" spans="1:32" ht="31.5" customHeight="1">
      <c r="A22" s="591" t="s">
        <v>95</v>
      </c>
      <c r="B22" s="592"/>
      <c r="C22" s="216"/>
      <c r="D22" s="217"/>
      <c r="E22" s="217"/>
      <c r="F22" s="217"/>
      <c r="G22" s="217"/>
      <c r="H22" s="217"/>
      <c r="I22" s="217"/>
      <c r="J22" s="217"/>
      <c r="K22" s="217"/>
      <c r="L22" s="217"/>
      <c r="M22" s="217"/>
      <c r="N22" s="217"/>
      <c r="O22" s="217">
        <f>SUM(C22:N22)</f>
        <v>0</v>
      </c>
      <c r="P22" s="218"/>
      <c r="Q22" s="216"/>
      <c r="R22" s="216">
        <v>91773000</v>
      </c>
      <c r="S22" s="217"/>
      <c r="T22" s="217">
        <v>70840000</v>
      </c>
      <c r="U22" s="217">
        <v>-16773400</v>
      </c>
      <c r="V22" s="217"/>
      <c r="W22" s="217"/>
      <c r="X22" s="217"/>
      <c r="Y22" s="217"/>
      <c r="Z22" s="217"/>
      <c r="AA22" s="217"/>
      <c r="AB22" s="217"/>
      <c r="AC22" s="217">
        <f>SUM(Q22:AB22)</f>
        <v>145839600</v>
      </c>
      <c r="AD22" s="219"/>
      <c r="AE22" s="215"/>
      <c r="AF22" s="215"/>
    </row>
    <row r="23" spans="1:32" ht="31.5" customHeight="1">
      <c r="A23" s="593" t="s">
        <v>96</v>
      </c>
      <c r="B23" s="594"/>
      <c r="C23" s="222"/>
      <c r="D23" s="223"/>
      <c r="E23" s="223"/>
      <c r="F23" s="223"/>
      <c r="G23" s="223"/>
      <c r="H23" s="223"/>
      <c r="I23" s="223"/>
      <c r="J23" s="223"/>
      <c r="K23" s="223"/>
      <c r="L23" s="223"/>
      <c r="M23" s="223"/>
      <c r="N23" s="223"/>
      <c r="O23" s="223">
        <f>SUM(C23:N23)</f>
        <v>0</v>
      </c>
      <c r="P23" s="224" t="str">
        <f>_xlfn.IFERROR(O23/(SUMIF(C23:N23,"&gt;0",C22:N22))," ")</f>
        <v> </v>
      </c>
      <c r="Q23" s="222"/>
      <c r="R23" s="223">
        <v>91773000</v>
      </c>
      <c r="S23" s="223"/>
      <c r="T23" s="223">
        <v>54066600</v>
      </c>
      <c r="U23" s="223"/>
      <c r="V23" s="223">
        <f>-4936733-600</f>
        <v>-4937333</v>
      </c>
      <c r="W23" s="223"/>
      <c r="X23" s="223"/>
      <c r="Y23" s="223"/>
      <c r="Z23" s="223"/>
      <c r="AA23" s="223"/>
      <c r="AB23" s="223"/>
      <c r="AC23" s="223">
        <f>SUM(Q23:AB23)</f>
        <v>140902267</v>
      </c>
      <c r="AD23" s="225">
        <f>_xlfn.IFERROR(AC23/(SUMIF(Q23:AB23,"&gt;0",Q22:AB22))," ")</f>
        <v>0.8664883311912331</v>
      </c>
      <c r="AE23" s="215">
        <f>+AC23-R23</f>
        <v>49129267</v>
      </c>
      <c r="AF23" s="215"/>
    </row>
    <row r="24" spans="1:32" ht="31.5" customHeight="1">
      <c r="A24" s="593" t="s">
        <v>97</v>
      </c>
      <c r="B24" s="594"/>
      <c r="C24" s="222"/>
      <c r="D24" s="223"/>
      <c r="E24" s="223"/>
      <c r="F24" s="223"/>
      <c r="G24" s="223"/>
      <c r="H24" s="223"/>
      <c r="I24" s="223"/>
      <c r="J24" s="223"/>
      <c r="K24" s="223"/>
      <c r="L24" s="223"/>
      <c r="M24" s="223"/>
      <c r="N24" s="223"/>
      <c r="O24" s="223">
        <f>SUM(C24:N24)</f>
        <v>0</v>
      </c>
      <c r="P24" s="226"/>
      <c r="Q24" s="222"/>
      <c r="R24" s="216"/>
      <c r="S24" s="216">
        <v>4449600</v>
      </c>
      <c r="T24" s="216">
        <v>8343000</v>
      </c>
      <c r="U24" s="216">
        <v>11563000</v>
      </c>
      <c r="V24" s="216">
        <v>14783000</v>
      </c>
      <c r="W24" s="216">
        <v>14783000</v>
      </c>
      <c r="X24" s="216">
        <v>14783000</v>
      </c>
      <c r="Y24" s="216">
        <v>14783000</v>
      </c>
      <c r="Z24" s="216">
        <v>14783000</v>
      </c>
      <c r="AA24" s="216">
        <v>14783000</v>
      </c>
      <c r="AB24" s="216">
        <v>32786000</v>
      </c>
      <c r="AC24" s="223">
        <f>SUM(Q24:AB24)</f>
        <v>145839600</v>
      </c>
      <c r="AD24" s="225"/>
      <c r="AE24" s="215"/>
      <c r="AF24" s="215"/>
    </row>
    <row r="25" spans="1:32" ht="31.5" customHeight="1" thickBot="1">
      <c r="A25" s="602" t="s">
        <v>98</v>
      </c>
      <c r="B25" s="603"/>
      <c r="C25" s="227"/>
      <c r="D25" s="228"/>
      <c r="E25" s="228"/>
      <c r="F25" s="228"/>
      <c r="G25" s="228"/>
      <c r="H25" s="228"/>
      <c r="I25" s="228"/>
      <c r="J25" s="228"/>
      <c r="K25" s="228"/>
      <c r="L25" s="228"/>
      <c r="M25" s="228"/>
      <c r="N25" s="228"/>
      <c r="O25" s="228">
        <f>SUM(C25:N25)</f>
        <v>0</v>
      </c>
      <c r="P25" s="229" t="str">
        <f>_xlfn.IFERROR(O25/(SUMIF(C25:N25,"&gt;0",C24:N24))," ")</f>
        <v> </v>
      </c>
      <c r="Q25" s="227"/>
      <c r="R25" s="228"/>
      <c r="S25" s="228">
        <v>4449600</v>
      </c>
      <c r="T25" s="228">
        <v>8343000</v>
      </c>
      <c r="U25" s="228">
        <v>9845667</v>
      </c>
      <c r="V25" s="228">
        <v>14783000</v>
      </c>
      <c r="W25" s="228"/>
      <c r="X25" s="228"/>
      <c r="Y25" s="228"/>
      <c r="Z25" s="228"/>
      <c r="AA25" s="228"/>
      <c r="AB25" s="228"/>
      <c r="AC25" s="228">
        <f>SUM(Q25:AB25)</f>
        <v>37421267</v>
      </c>
      <c r="AD25" s="230">
        <f>_xlfn.IFERROR(AC25/(SUMIF(Q25:AB25,"&gt;0",Q24:AB24))," ")</f>
        <v>0.9561217570378092</v>
      </c>
      <c r="AE25" s="215"/>
      <c r="AF25" s="215"/>
    </row>
    <row r="26" spans="1:30" ht="31.5" customHeight="1" thickBot="1">
      <c r="A26" s="187"/>
      <c r="B26" s="183"/>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188"/>
      <c r="AD26" s="197"/>
    </row>
    <row r="27" spans="1:30" ht="33.75" customHeight="1">
      <c r="A27" s="604" t="s">
        <v>29</v>
      </c>
      <c r="B27" s="605"/>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7"/>
    </row>
    <row r="28" spans="1:30" ht="15" customHeight="1">
      <c r="A28" s="608" t="s">
        <v>30</v>
      </c>
      <c r="B28" s="610" t="s">
        <v>31</v>
      </c>
      <c r="C28" s="611"/>
      <c r="D28" s="594" t="s">
        <v>99</v>
      </c>
      <c r="E28" s="614"/>
      <c r="F28" s="614"/>
      <c r="G28" s="614"/>
      <c r="H28" s="614"/>
      <c r="I28" s="614"/>
      <c r="J28" s="614"/>
      <c r="K28" s="614"/>
      <c r="L28" s="614"/>
      <c r="M28" s="614"/>
      <c r="N28" s="614"/>
      <c r="O28" s="615"/>
      <c r="P28" s="616" t="s">
        <v>33</v>
      </c>
      <c r="Q28" s="616" t="s">
        <v>34</v>
      </c>
      <c r="R28" s="616"/>
      <c r="S28" s="616"/>
      <c r="T28" s="616"/>
      <c r="U28" s="616"/>
      <c r="V28" s="616"/>
      <c r="W28" s="616"/>
      <c r="X28" s="616"/>
      <c r="Y28" s="616"/>
      <c r="Z28" s="616"/>
      <c r="AA28" s="616"/>
      <c r="AB28" s="616"/>
      <c r="AC28" s="616"/>
      <c r="AD28" s="621"/>
    </row>
    <row r="29" spans="1:30" ht="27" customHeight="1">
      <c r="A29" s="609"/>
      <c r="B29" s="612"/>
      <c r="C29" s="613"/>
      <c r="D29" s="232" t="s">
        <v>35</v>
      </c>
      <c r="E29" s="232" t="s">
        <v>36</v>
      </c>
      <c r="F29" s="232" t="s">
        <v>37</v>
      </c>
      <c r="G29" s="232" t="s">
        <v>38</v>
      </c>
      <c r="H29" s="232" t="s">
        <v>39</v>
      </c>
      <c r="I29" s="232" t="s">
        <v>40</v>
      </c>
      <c r="J29" s="232" t="s">
        <v>41</v>
      </c>
      <c r="K29" s="232" t="s">
        <v>42</v>
      </c>
      <c r="L29" s="232" t="s">
        <v>43</v>
      </c>
      <c r="M29" s="232" t="s">
        <v>44</v>
      </c>
      <c r="N29" s="232" t="s">
        <v>45</v>
      </c>
      <c r="O29" s="232" t="s">
        <v>46</v>
      </c>
      <c r="P29" s="615"/>
      <c r="Q29" s="616"/>
      <c r="R29" s="616"/>
      <c r="S29" s="616"/>
      <c r="T29" s="616"/>
      <c r="U29" s="616"/>
      <c r="V29" s="616"/>
      <c r="W29" s="616"/>
      <c r="X29" s="616"/>
      <c r="Y29" s="616"/>
      <c r="Z29" s="616"/>
      <c r="AA29" s="616"/>
      <c r="AB29" s="616"/>
      <c r="AC29" s="616"/>
      <c r="AD29" s="621"/>
    </row>
    <row r="30" spans="1:30" ht="42" customHeight="1">
      <c r="A30" s="233"/>
      <c r="B30" s="642"/>
      <c r="C30" s="643"/>
      <c r="D30" s="234"/>
      <c r="E30" s="234"/>
      <c r="F30" s="234"/>
      <c r="G30" s="234"/>
      <c r="H30" s="234"/>
      <c r="I30" s="234"/>
      <c r="J30" s="234"/>
      <c r="K30" s="234"/>
      <c r="L30" s="234"/>
      <c r="M30" s="234"/>
      <c r="N30" s="234"/>
      <c r="O30" s="234"/>
      <c r="P30" s="235">
        <f>SUM(D30:O30)</f>
        <v>0</v>
      </c>
      <c r="Q30" s="710"/>
      <c r="R30" s="711"/>
      <c r="S30" s="711"/>
      <c r="T30" s="711"/>
      <c r="U30" s="711"/>
      <c r="V30" s="711"/>
      <c r="W30" s="711"/>
      <c r="X30" s="711"/>
      <c r="Y30" s="711"/>
      <c r="Z30" s="711"/>
      <c r="AA30" s="711"/>
      <c r="AB30" s="711"/>
      <c r="AC30" s="711"/>
      <c r="AD30" s="712"/>
    </row>
    <row r="31" spans="1:30" ht="45" customHeight="1">
      <c r="A31" s="528" t="s">
        <v>48</v>
      </c>
      <c r="B31" s="529"/>
      <c r="C31" s="529"/>
      <c r="D31" s="529"/>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30"/>
    </row>
    <row r="32" spans="1:41" ht="22.5" customHeight="1">
      <c r="A32" s="593" t="s">
        <v>49</v>
      </c>
      <c r="B32" s="616" t="s">
        <v>50</v>
      </c>
      <c r="C32" s="616" t="s">
        <v>31</v>
      </c>
      <c r="D32" s="616" t="s">
        <v>51</v>
      </c>
      <c r="E32" s="616"/>
      <c r="F32" s="616"/>
      <c r="G32" s="616"/>
      <c r="H32" s="616"/>
      <c r="I32" s="616"/>
      <c r="J32" s="616"/>
      <c r="K32" s="616"/>
      <c r="L32" s="616"/>
      <c r="M32" s="616"/>
      <c r="N32" s="616"/>
      <c r="O32" s="616"/>
      <c r="P32" s="616"/>
      <c r="Q32" s="616" t="s">
        <v>52</v>
      </c>
      <c r="R32" s="616"/>
      <c r="S32" s="616"/>
      <c r="T32" s="616"/>
      <c r="U32" s="616"/>
      <c r="V32" s="616"/>
      <c r="W32" s="616"/>
      <c r="X32" s="616"/>
      <c r="Y32" s="616"/>
      <c r="Z32" s="616"/>
      <c r="AA32" s="616"/>
      <c r="AB32" s="616"/>
      <c r="AC32" s="616"/>
      <c r="AD32" s="621"/>
      <c r="AG32" s="236"/>
      <c r="AH32" s="236"/>
      <c r="AI32" s="236"/>
      <c r="AJ32" s="236"/>
      <c r="AK32" s="236"/>
      <c r="AL32" s="236"/>
      <c r="AM32" s="236"/>
      <c r="AN32" s="236"/>
      <c r="AO32" s="236"/>
    </row>
    <row r="33" spans="1:41" ht="27" customHeight="1">
      <c r="A33" s="593"/>
      <c r="B33" s="616"/>
      <c r="C33" s="646"/>
      <c r="D33" s="232" t="s">
        <v>35</v>
      </c>
      <c r="E33" s="232" t="s">
        <v>36</v>
      </c>
      <c r="F33" s="232" t="s">
        <v>37</v>
      </c>
      <c r="G33" s="232" t="s">
        <v>38</v>
      </c>
      <c r="H33" s="232" t="s">
        <v>39</v>
      </c>
      <c r="I33" s="232" t="s">
        <v>40</v>
      </c>
      <c r="J33" s="232" t="s">
        <v>41</v>
      </c>
      <c r="K33" s="232" t="s">
        <v>42</v>
      </c>
      <c r="L33" s="232" t="s">
        <v>43</v>
      </c>
      <c r="M33" s="232" t="s">
        <v>44</v>
      </c>
      <c r="N33" s="232" t="s">
        <v>45</v>
      </c>
      <c r="O33" s="232" t="s">
        <v>46</v>
      </c>
      <c r="P33" s="232" t="s">
        <v>33</v>
      </c>
      <c r="Q33" s="616" t="s">
        <v>100</v>
      </c>
      <c r="R33" s="616"/>
      <c r="S33" s="616"/>
      <c r="T33" s="616" t="s">
        <v>101</v>
      </c>
      <c r="U33" s="616"/>
      <c r="V33" s="616"/>
      <c r="W33" s="612" t="s">
        <v>54</v>
      </c>
      <c r="X33" s="619"/>
      <c r="Y33" s="619"/>
      <c r="Z33" s="613"/>
      <c r="AA33" s="612" t="s">
        <v>55</v>
      </c>
      <c r="AB33" s="619"/>
      <c r="AC33" s="619"/>
      <c r="AD33" s="620"/>
      <c r="AG33" s="236"/>
      <c r="AH33" s="236"/>
      <c r="AI33" s="236"/>
      <c r="AJ33" s="236"/>
      <c r="AK33" s="236"/>
      <c r="AL33" s="236"/>
      <c r="AM33" s="236"/>
      <c r="AN33" s="236"/>
      <c r="AO33" s="236"/>
    </row>
    <row r="34" spans="1:41" ht="45" customHeight="1">
      <c r="A34" s="665" t="str">
        <f>C17</f>
        <v>Ofrecer asistencia técnica a 19 instancias que incluyen las Bancadas de Mujeres de las Juntas Administradoras Locales y la Mesa Multipartidista de género en el Distrito Capital</v>
      </c>
      <c r="B34" s="622">
        <v>0.15</v>
      </c>
      <c r="C34" s="237" t="s">
        <v>56</v>
      </c>
      <c r="D34" s="234"/>
      <c r="E34" s="234">
        <v>5</v>
      </c>
      <c r="F34" s="234">
        <v>10</v>
      </c>
      <c r="G34" s="234">
        <v>10</v>
      </c>
      <c r="H34" s="234">
        <v>10</v>
      </c>
      <c r="I34" s="234">
        <v>5</v>
      </c>
      <c r="J34" s="234">
        <v>5</v>
      </c>
      <c r="K34" s="234">
        <v>10</v>
      </c>
      <c r="L34" s="234">
        <v>15</v>
      </c>
      <c r="M34" s="234">
        <v>10</v>
      </c>
      <c r="N34" s="234">
        <v>10</v>
      </c>
      <c r="O34" s="234">
        <v>5</v>
      </c>
      <c r="P34" s="254">
        <v>19</v>
      </c>
      <c r="Q34" s="714" t="s">
        <v>115</v>
      </c>
      <c r="R34" s="715"/>
      <c r="S34" s="715"/>
      <c r="T34" s="714" t="s">
        <v>116</v>
      </c>
      <c r="U34" s="715"/>
      <c r="V34" s="716"/>
      <c r="W34" s="714" t="s">
        <v>117</v>
      </c>
      <c r="X34" s="715"/>
      <c r="Y34" s="715"/>
      <c r="Z34" s="716"/>
      <c r="AA34" s="700" t="s">
        <v>118</v>
      </c>
      <c r="AB34" s="701"/>
      <c r="AC34" s="701"/>
      <c r="AD34" s="702"/>
      <c r="AG34" s="236"/>
      <c r="AH34" s="236"/>
      <c r="AI34" s="236"/>
      <c r="AJ34" s="236"/>
      <c r="AK34" s="236"/>
      <c r="AL34" s="236"/>
      <c r="AM34" s="236"/>
      <c r="AN34" s="236"/>
      <c r="AO34" s="236"/>
    </row>
    <row r="35" spans="1:41" ht="353.25" customHeight="1">
      <c r="A35" s="666"/>
      <c r="B35" s="623"/>
      <c r="C35" s="238" t="s">
        <v>60</v>
      </c>
      <c r="D35" s="255">
        <v>0</v>
      </c>
      <c r="E35" s="240">
        <v>7</v>
      </c>
      <c r="F35" s="240">
        <v>9</v>
      </c>
      <c r="G35" s="241">
        <v>6</v>
      </c>
      <c r="H35" s="241">
        <v>10</v>
      </c>
      <c r="I35" s="241">
        <v>6</v>
      </c>
      <c r="J35" s="241"/>
      <c r="K35" s="241"/>
      <c r="L35" s="241"/>
      <c r="M35" s="241"/>
      <c r="N35" s="241"/>
      <c r="O35" s="241"/>
      <c r="P35" s="241">
        <v>16</v>
      </c>
      <c r="Q35" s="717"/>
      <c r="R35" s="718"/>
      <c r="S35" s="718"/>
      <c r="T35" s="717"/>
      <c r="U35" s="718"/>
      <c r="V35" s="719"/>
      <c r="W35" s="717"/>
      <c r="X35" s="718"/>
      <c r="Y35" s="718"/>
      <c r="Z35" s="719"/>
      <c r="AA35" s="703"/>
      <c r="AB35" s="704"/>
      <c r="AC35" s="704"/>
      <c r="AD35" s="705"/>
      <c r="AE35" s="244"/>
      <c r="AG35" s="236"/>
      <c r="AH35" s="236"/>
      <c r="AI35" s="236"/>
      <c r="AJ35" s="236"/>
      <c r="AK35" s="236"/>
      <c r="AL35" s="236"/>
      <c r="AM35" s="236"/>
      <c r="AN35" s="236"/>
      <c r="AO35" s="236"/>
    </row>
    <row r="36" spans="1:41" ht="25.5" customHeight="1">
      <c r="A36" s="591" t="s">
        <v>61</v>
      </c>
      <c r="B36" s="706" t="s">
        <v>62</v>
      </c>
      <c r="C36" s="707" t="s">
        <v>63</v>
      </c>
      <c r="D36" s="707"/>
      <c r="E36" s="707"/>
      <c r="F36" s="707"/>
      <c r="G36" s="707"/>
      <c r="H36" s="707"/>
      <c r="I36" s="707"/>
      <c r="J36" s="707"/>
      <c r="K36" s="707"/>
      <c r="L36" s="707"/>
      <c r="M36" s="707"/>
      <c r="N36" s="707"/>
      <c r="O36" s="707"/>
      <c r="P36" s="707"/>
      <c r="Q36" s="592" t="s">
        <v>64</v>
      </c>
      <c r="R36" s="708"/>
      <c r="S36" s="708"/>
      <c r="T36" s="708"/>
      <c r="U36" s="708"/>
      <c r="V36" s="708"/>
      <c r="W36" s="708"/>
      <c r="X36" s="708"/>
      <c r="Y36" s="708"/>
      <c r="Z36" s="708"/>
      <c r="AA36" s="708"/>
      <c r="AB36" s="708"/>
      <c r="AC36" s="708"/>
      <c r="AD36" s="709"/>
      <c r="AG36" s="236"/>
      <c r="AH36" s="236"/>
      <c r="AI36" s="236"/>
      <c r="AJ36" s="236"/>
      <c r="AK36" s="236"/>
      <c r="AL36" s="236"/>
      <c r="AM36" s="236"/>
      <c r="AN36" s="236"/>
      <c r="AO36" s="236"/>
    </row>
    <row r="37" spans="1:41" ht="25.5" customHeight="1">
      <c r="A37" s="593"/>
      <c r="B37" s="663"/>
      <c r="C37" s="232" t="s">
        <v>65</v>
      </c>
      <c r="D37" s="232" t="s">
        <v>66</v>
      </c>
      <c r="E37" s="232" t="s">
        <v>67</v>
      </c>
      <c r="F37" s="232" t="s">
        <v>68</v>
      </c>
      <c r="G37" s="232" t="s">
        <v>69</v>
      </c>
      <c r="H37" s="232" t="s">
        <v>70</v>
      </c>
      <c r="I37" s="232" t="s">
        <v>71</v>
      </c>
      <c r="J37" s="232" t="s">
        <v>72</v>
      </c>
      <c r="K37" s="232" t="s">
        <v>73</v>
      </c>
      <c r="L37" s="232" t="s">
        <v>74</v>
      </c>
      <c r="M37" s="232" t="s">
        <v>75</v>
      </c>
      <c r="N37" s="232" t="s">
        <v>76</v>
      </c>
      <c r="O37" s="232" t="s">
        <v>77</v>
      </c>
      <c r="P37" s="232" t="s">
        <v>78</v>
      </c>
      <c r="Q37" s="594" t="s">
        <v>79</v>
      </c>
      <c r="R37" s="614"/>
      <c r="S37" s="614"/>
      <c r="T37" s="614"/>
      <c r="U37" s="614"/>
      <c r="V37" s="614"/>
      <c r="W37" s="614"/>
      <c r="X37" s="614"/>
      <c r="Y37" s="614"/>
      <c r="Z37" s="614"/>
      <c r="AA37" s="614"/>
      <c r="AB37" s="614"/>
      <c r="AC37" s="614"/>
      <c r="AD37" s="664"/>
      <c r="AG37" s="245"/>
      <c r="AH37" s="245"/>
      <c r="AI37" s="245"/>
      <c r="AJ37" s="245"/>
      <c r="AK37" s="245"/>
      <c r="AL37" s="245"/>
      <c r="AM37" s="245"/>
      <c r="AN37" s="245"/>
      <c r="AO37" s="245"/>
    </row>
    <row r="38" spans="1:41" ht="28.5" customHeight="1">
      <c r="A38" s="694" t="s">
        <v>119</v>
      </c>
      <c r="B38" s="649">
        <v>0.1</v>
      </c>
      <c r="C38" s="237" t="s">
        <v>56</v>
      </c>
      <c r="D38" s="246"/>
      <c r="E38" s="246">
        <v>0.05</v>
      </c>
      <c r="F38" s="246">
        <v>0.1</v>
      </c>
      <c r="G38" s="246">
        <v>0.1</v>
      </c>
      <c r="H38" s="246">
        <v>0.1</v>
      </c>
      <c r="I38" s="246">
        <v>0.05</v>
      </c>
      <c r="J38" s="246">
        <v>0.05</v>
      </c>
      <c r="K38" s="246">
        <v>0.1</v>
      </c>
      <c r="L38" s="246">
        <v>0.2</v>
      </c>
      <c r="M38" s="246">
        <v>0.1</v>
      </c>
      <c r="N38" s="246">
        <v>0.1</v>
      </c>
      <c r="O38" s="246">
        <v>0.05</v>
      </c>
      <c r="P38" s="247">
        <f>SUM(D38:O38)</f>
        <v>1</v>
      </c>
      <c r="Q38" s="651" t="s">
        <v>120</v>
      </c>
      <c r="R38" s="652"/>
      <c r="S38" s="652"/>
      <c r="T38" s="652"/>
      <c r="U38" s="652"/>
      <c r="V38" s="652"/>
      <c r="W38" s="652"/>
      <c r="X38" s="652"/>
      <c r="Y38" s="652"/>
      <c r="Z38" s="652"/>
      <c r="AA38" s="652"/>
      <c r="AB38" s="652"/>
      <c r="AC38" s="652"/>
      <c r="AD38" s="696"/>
      <c r="AE38" s="248"/>
      <c r="AG38" s="249"/>
      <c r="AH38" s="249"/>
      <c r="AI38" s="249"/>
      <c r="AJ38" s="249"/>
      <c r="AK38" s="249"/>
      <c r="AL38" s="249"/>
      <c r="AM38" s="249"/>
      <c r="AN38" s="249"/>
      <c r="AO38" s="249"/>
    </row>
    <row r="39" spans="1:31" ht="72.75" customHeight="1">
      <c r="A39" s="695"/>
      <c r="B39" s="650"/>
      <c r="C39" s="250" t="s">
        <v>60</v>
      </c>
      <c r="D39" s="251">
        <v>0</v>
      </c>
      <c r="E39" s="251">
        <v>0.07</v>
      </c>
      <c r="F39" s="251">
        <v>0.09</v>
      </c>
      <c r="G39" s="251">
        <v>0.06</v>
      </c>
      <c r="H39" s="251">
        <v>0.1</v>
      </c>
      <c r="I39" s="251">
        <v>0.06</v>
      </c>
      <c r="J39" s="251"/>
      <c r="K39" s="251"/>
      <c r="L39" s="251"/>
      <c r="M39" s="251"/>
      <c r="N39" s="251"/>
      <c r="O39" s="251"/>
      <c r="P39" s="247">
        <f>SUM(D39:O39)</f>
        <v>0.38</v>
      </c>
      <c r="Q39" s="654"/>
      <c r="R39" s="655"/>
      <c r="S39" s="655"/>
      <c r="T39" s="655"/>
      <c r="U39" s="655"/>
      <c r="V39" s="655"/>
      <c r="W39" s="655"/>
      <c r="X39" s="655"/>
      <c r="Y39" s="655"/>
      <c r="Z39" s="655"/>
      <c r="AA39" s="655"/>
      <c r="AB39" s="655"/>
      <c r="AC39" s="655"/>
      <c r="AD39" s="713"/>
      <c r="AE39" s="248"/>
    </row>
    <row r="40" spans="1:31" ht="43.5" customHeight="1">
      <c r="A40" s="694" t="s">
        <v>121</v>
      </c>
      <c r="B40" s="720">
        <v>0.05</v>
      </c>
      <c r="C40" s="256" t="s">
        <v>56</v>
      </c>
      <c r="D40" s="257"/>
      <c r="E40" s="257">
        <v>0.05</v>
      </c>
      <c r="F40" s="257">
        <v>0.1</v>
      </c>
      <c r="G40" s="257">
        <v>0.1</v>
      </c>
      <c r="H40" s="257">
        <v>0.1</v>
      </c>
      <c r="I40" s="257">
        <v>0.1</v>
      </c>
      <c r="J40" s="257">
        <v>0.1</v>
      </c>
      <c r="K40" s="257">
        <v>0.1</v>
      </c>
      <c r="L40" s="257">
        <v>0.1</v>
      </c>
      <c r="M40" s="257">
        <v>0.1</v>
      </c>
      <c r="N40" s="257">
        <v>0.1</v>
      </c>
      <c r="O40" s="257">
        <v>0.05</v>
      </c>
      <c r="P40" s="252">
        <f>SUM(D40:O40)</f>
        <v>0.9999999999999999</v>
      </c>
      <c r="Q40" s="651" t="s">
        <v>534</v>
      </c>
      <c r="R40" s="652"/>
      <c r="S40" s="652"/>
      <c r="T40" s="652"/>
      <c r="U40" s="652"/>
      <c r="V40" s="652"/>
      <c r="W40" s="652"/>
      <c r="X40" s="652"/>
      <c r="Y40" s="652"/>
      <c r="Z40" s="652"/>
      <c r="AA40" s="652"/>
      <c r="AB40" s="652"/>
      <c r="AC40" s="652"/>
      <c r="AD40" s="653"/>
      <c r="AE40" s="248"/>
    </row>
    <row r="41" spans="1:31" ht="87" customHeight="1">
      <c r="A41" s="695"/>
      <c r="B41" s="650"/>
      <c r="C41" s="250" t="s">
        <v>60</v>
      </c>
      <c r="D41" s="251"/>
      <c r="E41" s="251">
        <v>0.05</v>
      </c>
      <c r="F41" s="251">
        <v>0.09</v>
      </c>
      <c r="G41" s="251">
        <v>0.1</v>
      </c>
      <c r="H41" s="251">
        <v>0.1</v>
      </c>
      <c r="I41" s="251">
        <v>0</v>
      </c>
      <c r="J41" s="258"/>
      <c r="K41" s="258"/>
      <c r="L41" s="259"/>
      <c r="M41" s="259"/>
      <c r="N41" s="259"/>
      <c r="O41" s="259"/>
      <c r="P41" s="252">
        <f>SUM(D41:O41)</f>
        <v>0.34</v>
      </c>
      <c r="Q41" s="654"/>
      <c r="R41" s="655"/>
      <c r="S41" s="655"/>
      <c r="T41" s="655"/>
      <c r="U41" s="655"/>
      <c r="V41" s="655"/>
      <c r="W41" s="655"/>
      <c r="X41" s="655"/>
      <c r="Y41" s="655"/>
      <c r="Z41" s="655"/>
      <c r="AA41" s="655"/>
      <c r="AB41" s="655"/>
      <c r="AC41" s="655"/>
      <c r="AD41" s="656"/>
      <c r="AE41" s="248"/>
    </row>
    <row r="42" ht="15">
      <c r="A42" s="179" t="s">
        <v>81</v>
      </c>
    </row>
    <row r="44" ht="15">
      <c r="R44" s="253"/>
    </row>
    <row r="45" ht="15">
      <c r="L45" s="328"/>
    </row>
    <row r="49" ht="15">
      <c r="L49" s="179">
        <v>8</v>
      </c>
    </row>
  </sheetData>
  <sheetProtection/>
  <mergeCells count="76">
    <mergeCell ref="T34:V35"/>
    <mergeCell ref="A40:A41"/>
    <mergeCell ref="B40:B41"/>
    <mergeCell ref="Q40:AD41"/>
    <mergeCell ref="A36:A37"/>
    <mergeCell ref="B36:B37"/>
    <mergeCell ref="C36:P36"/>
    <mergeCell ref="Q36:AD36"/>
    <mergeCell ref="Q37:AD37"/>
    <mergeCell ref="W33:Z33"/>
    <mergeCell ref="AA33:AD33"/>
    <mergeCell ref="B34:B35"/>
    <mergeCell ref="A38:A39"/>
    <mergeCell ref="B38:B39"/>
    <mergeCell ref="Q38:AD39"/>
    <mergeCell ref="W34:Z35"/>
    <mergeCell ref="AA34:AD35"/>
    <mergeCell ref="A34:A35"/>
    <mergeCell ref="Q34:S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19:AD19"/>
    <mergeCell ref="C20:P20"/>
    <mergeCell ref="Q20:AD20"/>
    <mergeCell ref="A22:B22"/>
    <mergeCell ref="A23:B23"/>
    <mergeCell ref="AA15:AD15"/>
    <mergeCell ref="C16:AB16"/>
    <mergeCell ref="A17:B17"/>
    <mergeCell ref="C17:Q17"/>
    <mergeCell ref="R17:V17"/>
    <mergeCell ref="O9:P9"/>
    <mergeCell ref="W17:X17"/>
    <mergeCell ref="Y17:AB17"/>
    <mergeCell ref="AC17:AD17"/>
    <mergeCell ref="A15:B15"/>
    <mergeCell ref="C15:K15"/>
    <mergeCell ref="L15:Q15"/>
    <mergeCell ref="R15:X15"/>
    <mergeCell ref="Y15:Z15"/>
    <mergeCell ref="AB4:AD4"/>
    <mergeCell ref="A11:B13"/>
    <mergeCell ref="C11:AD13"/>
    <mergeCell ref="A7:B9"/>
    <mergeCell ref="C7:C9"/>
    <mergeCell ref="D7:H9"/>
    <mergeCell ref="I7:J9"/>
    <mergeCell ref="K7:L9"/>
    <mergeCell ref="M7:N7"/>
    <mergeCell ref="M9:N9"/>
    <mergeCell ref="A1:A4"/>
    <mergeCell ref="B1:AA1"/>
    <mergeCell ref="O7:P7"/>
    <mergeCell ref="M8:N8"/>
    <mergeCell ref="O8:P8"/>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8:AD41 W34 Q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50"/>
  <sheetViews>
    <sheetView showGridLines="0" zoomScale="70" zoomScaleNormal="70" zoomScalePageLayoutView="0" workbookViewId="0" topLeftCell="D9">
      <selection activeCell="T34" sqref="T34:V35"/>
    </sheetView>
  </sheetViews>
  <sheetFormatPr defaultColWidth="10.8515625" defaultRowHeight="15"/>
  <cols>
    <col min="1" max="1" width="38.421875" style="179" customWidth="1"/>
    <col min="2" max="2" width="15.421875" style="179" customWidth="1"/>
    <col min="3" max="14" width="20.7109375" style="179" customWidth="1"/>
    <col min="15" max="15" width="16.140625" style="179" customWidth="1"/>
    <col min="16" max="18" width="18.140625" style="179" customWidth="1"/>
    <col min="19" max="19" width="26.57421875" style="179" customWidth="1"/>
    <col min="20" max="27" width="18.140625" style="179" customWidth="1"/>
    <col min="28" max="28" width="22.7109375" style="179" customWidth="1"/>
    <col min="29" max="29" width="19.00390625" style="179" customWidth="1"/>
    <col min="30" max="30" width="19.421875" style="179" customWidth="1"/>
    <col min="31" max="31" width="6.28125" style="179" bestFit="1" customWidth="1"/>
    <col min="32" max="32" width="22.8515625" style="179" customWidth="1"/>
    <col min="33" max="33" width="18.421875" style="179" bestFit="1" customWidth="1"/>
    <col min="34" max="34" width="8.421875" style="179" customWidth="1"/>
    <col min="35" max="35" width="18.421875" style="179" bestFit="1" customWidth="1"/>
    <col min="36" max="36" width="5.7109375" style="179" customWidth="1"/>
    <col min="37" max="37" width="18.421875" style="179" bestFit="1" customWidth="1"/>
    <col min="38" max="38" width="4.7109375" style="179" customWidth="1"/>
    <col min="39" max="39" width="23.00390625" style="179" bestFit="1" customWidth="1"/>
    <col min="40" max="40" width="10.8515625" style="179" customWidth="1"/>
    <col min="41" max="41" width="18.421875" style="179" bestFit="1" customWidth="1"/>
    <col min="42" max="42" width="16.140625" style="179" customWidth="1"/>
    <col min="43" max="16384" width="10.8515625" style="179" customWidth="1"/>
  </cols>
  <sheetData>
    <row r="1" spans="1:30" ht="32.25" customHeight="1" thickBot="1">
      <c r="A1" s="510"/>
      <c r="B1" s="513" t="s">
        <v>0</v>
      </c>
      <c r="C1" s="514"/>
      <c r="D1" s="514"/>
      <c r="E1" s="514"/>
      <c r="F1" s="514"/>
      <c r="G1" s="514"/>
      <c r="H1" s="514"/>
      <c r="I1" s="514"/>
      <c r="J1" s="514"/>
      <c r="K1" s="514"/>
      <c r="L1" s="514"/>
      <c r="M1" s="514"/>
      <c r="N1" s="514"/>
      <c r="O1" s="514"/>
      <c r="P1" s="514"/>
      <c r="Q1" s="514"/>
      <c r="R1" s="514"/>
      <c r="S1" s="514"/>
      <c r="T1" s="514"/>
      <c r="U1" s="514"/>
      <c r="V1" s="514"/>
      <c r="W1" s="514"/>
      <c r="X1" s="514"/>
      <c r="Y1" s="514"/>
      <c r="Z1" s="514"/>
      <c r="AA1" s="515"/>
      <c r="AB1" s="522" t="s">
        <v>82</v>
      </c>
      <c r="AC1" s="523"/>
      <c r="AD1" s="524"/>
    </row>
    <row r="2" spans="1:30" ht="30.75" customHeight="1" thickBot="1">
      <c r="A2" s="511"/>
      <c r="B2" s="513" t="s">
        <v>2</v>
      </c>
      <c r="C2" s="514"/>
      <c r="D2" s="514"/>
      <c r="E2" s="514"/>
      <c r="F2" s="514"/>
      <c r="G2" s="514"/>
      <c r="H2" s="514"/>
      <c r="I2" s="514"/>
      <c r="J2" s="514"/>
      <c r="K2" s="514"/>
      <c r="L2" s="514"/>
      <c r="M2" s="514"/>
      <c r="N2" s="514"/>
      <c r="O2" s="514"/>
      <c r="P2" s="514"/>
      <c r="Q2" s="514"/>
      <c r="R2" s="514"/>
      <c r="S2" s="514"/>
      <c r="T2" s="514"/>
      <c r="U2" s="514"/>
      <c r="V2" s="514"/>
      <c r="W2" s="514"/>
      <c r="X2" s="514"/>
      <c r="Y2" s="514"/>
      <c r="Z2" s="514"/>
      <c r="AA2" s="515"/>
      <c r="AB2" s="525" t="s">
        <v>83</v>
      </c>
      <c r="AC2" s="526"/>
      <c r="AD2" s="527"/>
    </row>
    <row r="3" spans="1:30" ht="24" customHeight="1">
      <c r="A3" s="511"/>
      <c r="B3" s="528" t="s">
        <v>4</v>
      </c>
      <c r="C3" s="529"/>
      <c r="D3" s="529"/>
      <c r="E3" s="529"/>
      <c r="F3" s="529"/>
      <c r="G3" s="529"/>
      <c r="H3" s="529"/>
      <c r="I3" s="529"/>
      <c r="J3" s="529"/>
      <c r="K3" s="529"/>
      <c r="L3" s="529"/>
      <c r="M3" s="529"/>
      <c r="N3" s="529"/>
      <c r="O3" s="529"/>
      <c r="P3" s="529"/>
      <c r="Q3" s="529"/>
      <c r="R3" s="529"/>
      <c r="S3" s="529"/>
      <c r="T3" s="529"/>
      <c r="U3" s="529"/>
      <c r="V3" s="529"/>
      <c r="W3" s="529"/>
      <c r="X3" s="529"/>
      <c r="Y3" s="529"/>
      <c r="Z3" s="529"/>
      <c r="AA3" s="530"/>
      <c r="AB3" s="525" t="s">
        <v>84</v>
      </c>
      <c r="AC3" s="526"/>
      <c r="AD3" s="527"/>
    </row>
    <row r="4" spans="1:30" ht="21.75" customHeight="1" thickBot="1">
      <c r="A4" s="512"/>
      <c r="B4" s="531"/>
      <c r="C4" s="532"/>
      <c r="D4" s="532"/>
      <c r="E4" s="532"/>
      <c r="F4" s="532"/>
      <c r="G4" s="532"/>
      <c r="H4" s="532"/>
      <c r="I4" s="532"/>
      <c r="J4" s="532"/>
      <c r="K4" s="532"/>
      <c r="L4" s="532"/>
      <c r="M4" s="532"/>
      <c r="N4" s="532"/>
      <c r="O4" s="532"/>
      <c r="P4" s="532"/>
      <c r="Q4" s="532"/>
      <c r="R4" s="532"/>
      <c r="S4" s="532"/>
      <c r="T4" s="532"/>
      <c r="U4" s="532"/>
      <c r="V4" s="532"/>
      <c r="W4" s="532"/>
      <c r="X4" s="532"/>
      <c r="Y4" s="532"/>
      <c r="Z4" s="532"/>
      <c r="AA4" s="533"/>
      <c r="AB4" s="534" t="s">
        <v>6</v>
      </c>
      <c r="AC4" s="535"/>
      <c r="AD4" s="536"/>
    </row>
    <row r="5" spans="1:30" ht="9" customHeight="1" thickBot="1">
      <c r="A5" s="180"/>
      <c r="B5" s="181"/>
      <c r="C5" s="182"/>
      <c r="D5" s="183"/>
      <c r="E5" s="183"/>
      <c r="F5" s="183"/>
      <c r="G5" s="183"/>
      <c r="H5" s="183"/>
      <c r="I5" s="183"/>
      <c r="J5" s="183"/>
      <c r="K5" s="183"/>
      <c r="L5" s="183"/>
      <c r="M5" s="183"/>
      <c r="N5" s="183"/>
      <c r="O5" s="183"/>
      <c r="P5" s="183"/>
      <c r="Q5" s="183"/>
      <c r="R5" s="183"/>
      <c r="S5" s="183"/>
      <c r="T5" s="183"/>
      <c r="U5" s="183"/>
      <c r="V5" s="183"/>
      <c r="W5" s="183"/>
      <c r="X5" s="183"/>
      <c r="Y5" s="183"/>
      <c r="Z5" s="183"/>
      <c r="AA5" s="183"/>
      <c r="AB5" s="184"/>
      <c r="AC5" s="185"/>
      <c r="AD5" s="186"/>
    </row>
    <row r="6" spans="1:30" ht="9" customHeight="1">
      <c r="A6" s="187"/>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8"/>
      <c r="AD6" s="189"/>
    </row>
    <row r="7" spans="1:30" ht="15" customHeight="1">
      <c r="A7" s="537" t="s">
        <v>20</v>
      </c>
      <c r="B7" s="538"/>
      <c r="C7" s="552" t="s">
        <v>40</v>
      </c>
      <c r="D7" s="537" t="s">
        <v>8</v>
      </c>
      <c r="E7" s="555"/>
      <c r="F7" s="555"/>
      <c r="G7" s="555"/>
      <c r="H7" s="538"/>
      <c r="I7" s="558">
        <v>45114</v>
      </c>
      <c r="J7" s="559"/>
      <c r="K7" s="537" t="s">
        <v>10</v>
      </c>
      <c r="L7" s="538"/>
      <c r="M7" s="564" t="s">
        <v>11</v>
      </c>
      <c r="N7" s="565"/>
      <c r="O7" s="516"/>
      <c r="P7" s="517"/>
      <c r="Q7" s="183"/>
      <c r="R7" s="183"/>
      <c r="S7" s="183"/>
      <c r="T7" s="183"/>
      <c r="U7" s="183"/>
      <c r="V7" s="183"/>
      <c r="W7" s="183"/>
      <c r="X7" s="183"/>
      <c r="Y7" s="183"/>
      <c r="Z7" s="183"/>
      <c r="AA7" s="183"/>
      <c r="AB7" s="183"/>
      <c r="AC7" s="188"/>
      <c r="AD7" s="189"/>
    </row>
    <row r="8" spans="1:30" ht="15" customHeight="1">
      <c r="A8" s="539"/>
      <c r="B8" s="540"/>
      <c r="C8" s="553"/>
      <c r="D8" s="539"/>
      <c r="E8" s="556"/>
      <c r="F8" s="556"/>
      <c r="G8" s="556"/>
      <c r="H8" s="540"/>
      <c r="I8" s="560"/>
      <c r="J8" s="561"/>
      <c r="K8" s="539"/>
      <c r="L8" s="540"/>
      <c r="M8" s="518" t="s">
        <v>12</v>
      </c>
      <c r="N8" s="519"/>
      <c r="O8" s="520"/>
      <c r="P8" s="521"/>
      <c r="Q8" s="183"/>
      <c r="R8" s="183"/>
      <c r="S8" s="183"/>
      <c r="T8" s="183"/>
      <c r="U8" s="183"/>
      <c r="V8" s="183"/>
      <c r="W8" s="183"/>
      <c r="X8" s="183"/>
      <c r="Y8" s="183"/>
      <c r="Z8" s="183"/>
      <c r="AA8" s="183"/>
      <c r="AB8" s="183"/>
      <c r="AC8" s="188"/>
      <c r="AD8" s="189"/>
    </row>
    <row r="9" spans="1:30" ht="15" customHeight="1">
      <c r="A9" s="541"/>
      <c r="B9" s="542"/>
      <c r="C9" s="554"/>
      <c r="D9" s="541"/>
      <c r="E9" s="557"/>
      <c r="F9" s="557"/>
      <c r="G9" s="557"/>
      <c r="H9" s="542"/>
      <c r="I9" s="562"/>
      <c r="J9" s="563"/>
      <c r="K9" s="541"/>
      <c r="L9" s="542"/>
      <c r="M9" s="566" t="s">
        <v>13</v>
      </c>
      <c r="N9" s="567"/>
      <c r="O9" s="568" t="s">
        <v>85</v>
      </c>
      <c r="P9" s="569"/>
      <c r="Q9" s="183"/>
      <c r="R9" s="183"/>
      <c r="S9" s="183"/>
      <c r="T9" s="183"/>
      <c r="U9" s="183"/>
      <c r="V9" s="183"/>
      <c r="W9" s="183"/>
      <c r="X9" s="183"/>
      <c r="Y9" s="183"/>
      <c r="Z9" s="183"/>
      <c r="AA9" s="183"/>
      <c r="AB9" s="183"/>
      <c r="AC9" s="188"/>
      <c r="AD9" s="189"/>
    </row>
    <row r="10" spans="1:30" ht="15" customHeight="1">
      <c r="A10" s="190"/>
      <c r="B10" s="191"/>
      <c r="C10" s="191"/>
      <c r="D10" s="192"/>
      <c r="E10" s="192"/>
      <c r="F10" s="192"/>
      <c r="G10" s="192"/>
      <c r="H10" s="192"/>
      <c r="I10" s="193"/>
      <c r="J10" s="193"/>
      <c r="K10" s="192"/>
      <c r="L10" s="192"/>
      <c r="M10" s="194"/>
      <c r="N10" s="194"/>
      <c r="O10" s="195"/>
      <c r="P10" s="195"/>
      <c r="Q10" s="191"/>
      <c r="R10" s="191"/>
      <c r="S10" s="191"/>
      <c r="T10" s="191"/>
      <c r="U10" s="191"/>
      <c r="V10" s="191"/>
      <c r="W10" s="191"/>
      <c r="X10" s="191"/>
      <c r="Y10" s="191"/>
      <c r="Z10" s="191"/>
      <c r="AA10" s="191"/>
      <c r="AB10" s="191"/>
      <c r="AC10" s="196"/>
      <c r="AD10" s="197"/>
    </row>
    <row r="11" spans="1:30" ht="15" customHeight="1">
      <c r="A11" s="537" t="s">
        <v>7</v>
      </c>
      <c r="B11" s="538"/>
      <c r="C11" s="667" t="s">
        <v>86</v>
      </c>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9"/>
    </row>
    <row r="12" spans="1:30" ht="15" customHeight="1">
      <c r="A12" s="539"/>
      <c r="B12" s="540"/>
      <c r="C12" s="670"/>
      <c r="D12" s="671"/>
      <c r="E12" s="671"/>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2"/>
    </row>
    <row r="13" spans="1:30" ht="15" customHeight="1" thickBot="1">
      <c r="A13" s="541"/>
      <c r="B13" s="542"/>
      <c r="C13" s="673"/>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675"/>
    </row>
    <row r="14" spans="1:30" ht="9" customHeight="1" thickBot="1">
      <c r="A14" s="198"/>
      <c r="B14" s="199"/>
      <c r="C14" s="200"/>
      <c r="D14" s="200"/>
      <c r="E14" s="200"/>
      <c r="F14" s="200"/>
      <c r="G14" s="200"/>
      <c r="H14" s="200"/>
      <c r="I14" s="200"/>
      <c r="J14" s="200"/>
      <c r="K14" s="200"/>
      <c r="L14" s="200"/>
      <c r="M14" s="201"/>
      <c r="N14" s="201"/>
      <c r="O14" s="201"/>
      <c r="P14" s="201"/>
      <c r="Q14" s="201"/>
      <c r="R14" s="202"/>
      <c r="S14" s="202"/>
      <c r="T14" s="202"/>
      <c r="U14" s="202"/>
      <c r="V14" s="202"/>
      <c r="W14" s="202"/>
      <c r="X14" s="202"/>
      <c r="Y14" s="192"/>
      <c r="Z14" s="192"/>
      <c r="AA14" s="192"/>
      <c r="AB14" s="192"/>
      <c r="AC14" s="192"/>
      <c r="AD14" s="203"/>
    </row>
    <row r="15" spans="1:30" ht="39" customHeight="1" thickBot="1">
      <c r="A15" s="576" t="s">
        <v>14</v>
      </c>
      <c r="B15" s="577"/>
      <c r="C15" s="578" t="s">
        <v>87</v>
      </c>
      <c r="D15" s="579"/>
      <c r="E15" s="579"/>
      <c r="F15" s="579"/>
      <c r="G15" s="579"/>
      <c r="H15" s="579"/>
      <c r="I15" s="579"/>
      <c r="J15" s="579"/>
      <c r="K15" s="580"/>
      <c r="L15" s="581" t="s">
        <v>15</v>
      </c>
      <c r="M15" s="572"/>
      <c r="N15" s="572"/>
      <c r="O15" s="572"/>
      <c r="P15" s="572"/>
      <c r="Q15" s="573"/>
      <c r="R15" s="582" t="s">
        <v>88</v>
      </c>
      <c r="S15" s="583"/>
      <c r="T15" s="583"/>
      <c r="U15" s="583"/>
      <c r="V15" s="583"/>
      <c r="W15" s="583"/>
      <c r="X15" s="584"/>
      <c r="Y15" s="581" t="s">
        <v>16</v>
      </c>
      <c r="Z15" s="573"/>
      <c r="AA15" s="595" t="s">
        <v>89</v>
      </c>
      <c r="AB15" s="596"/>
      <c r="AC15" s="596"/>
      <c r="AD15" s="597"/>
    </row>
    <row r="16" spans="1:30" ht="9" customHeight="1" thickBot="1">
      <c r="A16" s="187"/>
      <c r="B16" s="183"/>
      <c r="C16" s="598"/>
      <c r="D16" s="598"/>
      <c r="E16" s="598"/>
      <c r="F16" s="598"/>
      <c r="G16" s="598"/>
      <c r="H16" s="598"/>
      <c r="I16" s="598"/>
      <c r="J16" s="598"/>
      <c r="K16" s="598"/>
      <c r="L16" s="598"/>
      <c r="M16" s="598"/>
      <c r="N16" s="598"/>
      <c r="O16" s="598"/>
      <c r="P16" s="598"/>
      <c r="Q16" s="598"/>
      <c r="R16" s="598"/>
      <c r="S16" s="598"/>
      <c r="T16" s="598"/>
      <c r="U16" s="598"/>
      <c r="V16" s="598"/>
      <c r="W16" s="598"/>
      <c r="X16" s="598"/>
      <c r="Y16" s="598"/>
      <c r="Z16" s="598"/>
      <c r="AA16" s="598"/>
      <c r="AB16" s="598"/>
      <c r="AC16" s="204"/>
      <c r="AD16" s="205"/>
    </row>
    <row r="17" spans="1:30" s="206" customFormat="1" ht="37.5" customHeight="1" thickBot="1">
      <c r="A17" s="576" t="s">
        <v>17</v>
      </c>
      <c r="B17" s="577"/>
      <c r="C17" s="599" t="s">
        <v>122</v>
      </c>
      <c r="D17" s="600"/>
      <c r="E17" s="600"/>
      <c r="F17" s="600"/>
      <c r="G17" s="600"/>
      <c r="H17" s="600"/>
      <c r="I17" s="600"/>
      <c r="J17" s="600"/>
      <c r="K17" s="600"/>
      <c r="L17" s="600"/>
      <c r="M17" s="600"/>
      <c r="N17" s="600"/>
      <c r="O17" s="600"/>
      <c r="P17" s="600"/>
      <c r="Q17" s="601"/>
      <c r="R17" s="581" t="s">
        <v>91</v>
      </c>
      <c r="S17" s="572"/>
      <c r="T17" s="572"/>
      <c r="U17" s="572"/>
      <c r="V17" s="573"/>
      <c r="W17" s="570">
        <v>60</v>
      </c>
      <c r="X17" s="571"/>
      <c r="Y17" s="572" t="s">
        <v>19</v>
      </c>
      <c r="Z17" s="572"/>
      <c r="AA17" s="572"/>
      <c r="AB17" s="573"/>
      <c r="AC17" s="574">
        <v>0.2</v>
      </c>
      <c r="AD17" s="575"/>
    </row>
    <row r="18" spans="1:30" ht="16.5" customHeight="1" thickBot="1">
      <c r="A18" s="207"/>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9"/>
    </row>
    <row r="19" spans="1:32" ht="31.5" customHeight="1" thickBot="1">
      <c r="A19" s="581" t="s">
        <v>22</v>
      </c>
      <c r="B19" s="572"/>
      <c r="C19" s="572"/>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3"/>
      <c r="AE19" s="210"/>
      <c r="AF19" s="210"/>
    </row>
    <row r="20" spans="1:32" ht="31.5" customHeight="1" thickBot="1">
      <c r="A20" s="211"/>
      <c r="B20" s="188"/>
      <c r="C20" s="585" t="s">
        <v>92</v>
      </c>
      <c r="D20" s="586"/>
      <c r="E20" s="586"/>
      <c r="F20" s="586"/>
      <c r="G20" s="586"/>
      <c r="H20" s="586"/>
      <c r="I20" s="586"/>
      <c r="J20" s="586"/>
      <c r="K20" s="586"/>
      <c r="L20" s="586"/>
      <c r="M20" s="586"/>
      <c r="N20" s="586"/>
      <c r="O20" s="586"/>
      <c r="P20" s="587"/>
      <c r="Q20" s="588" t="s">
        <v>93</v>
      </c>
      <c r="R20" s="589"/>
      <c r="S20" s="589"/>
      <c r="T20" s="589"/>
      <c r="U20" s="589"/>
      <c r="V20" s="589"/>
      <c r="W20" s="589"/>
      <c r="X20" s="589"/>
      <c r="Y20" s="589"/>
      <c r="Z20" s="589"/>
      <c r="AA20" s="589"/>
      <c r="AB20" s="589"/>
      <c r="AC20" s="589"/>
      <c r="AD20" s="590"/>
      <c r="AE20" s="210"/>
      <c r="AF20" s="210"/>
    </row>
    <row r="21" spans="1:32" ht="31.5" customHeight="1" thickBot="1">
      <c r="A21" s="187"/>
      <c r="B21" s="183"/>
      <c r="C21" s="212" t="s">
        <v>35</v>
      </c>
      <c r="D21" s="213" t="s">
        <v>36</v>
      </c>
      <c r="E21" s="213" t="s">
        <v>37</v>
      </c>
      <c r="F21" s="213" t="s">
        <v>38</v>
      </c>
      <c r="G21" s="213" t="s">
        <v>39</v>
      </c>
      <c r="H21" s="213" t="s">
        <v>40</v>
      </c>
      <c r="I21" s="213" t="s">
        <v>41</v>
      </c>
      <c r="J21" s="213" t="s">
        <v>42</v>
      </c>
      <c r="K21" s="213" t="s">
        <v>43</v>
      </c>
      <c r="L21" s="213" t="s">
        <v>44</v>
      </c>
      <c r="M21" s="213" t="s">
        <v>45</v>
      </c>
      <c r="N21" s="213" t="s">
        <v>46</v>
      </c>
      <c r="O21" s="213" t="s">
        <v>33</v>
      </c>
      <c r="P21" s="214" t="s">
        <v>94</v>
      </c>
      <c r="Q21" s="212" t="s">
        <v>35</v>
      </c>
      <c r="R21" s="213" t="s">
        <v>36</v>
      </c>
      <c r="S21" s="213" t="s">
        <v>37</v>
      </c>
      <c r="T21" s="213" t="s">
        <v>38</v>
      </c>
      <c r="U21" s="213" t="s">
        <v>39</v>
      </c>
      <c r="V21" s="213" t="s">
        <v>40</v>
      </c>
      <c r="W21" s="213" t="s">
        <v>41</v>
      </c>
      <c r="X21" s="213" t="s">
        <v>42</v>
      </c>
      <c r="Y21" s="213" t="s">
        <v>43</v>
      </c>
      <c r="Z21" s="213" t="s">
        <v>44</v>
      </c>
      <c r="AA21" s="213" t="s">
        <v>45</v>
      </c>
      <c r="AB21" s="213" t="s">
        <v>46</v>
      </c>
      <c r="AC21" s="213" t="s">
        <v>33</v>
      </c>
      <c r="AD21" s="214" t="s">
        <v>94</v>
      </c>
      <c r="AE21" s="215"/>
      <c r="AF21" s="215"/>
    </row>
    <row r="22" spans="1:32" ht="31.5" customHeight="1">
      <c r="A22" s="591" t="s">
        <v>95</v>
      </c>
      <c r="B22" s="592"/>
      <c r="C22" s="216"/>
      <c r="D22" s="217"/>
      <c r="E22" s="217"/>
      <c r="F22" s="217"/>
      <c r="G22" s="217"/>
      <c r="H22" s="217"/>
      <c r="I22" s="217"/>
      <c r="J22" s="217"/>
      <c r="K22" s="217"/>
      <c r="L22" s="217"/>
      <c r="M22" s="217"/>
      <c r="N22" s="217"/>
      <c r="O22" s="217">
        <f>SUM(C22:N22)</f>
        <v>0</v>
      </c>
      <c r="P22" s="218"/>
      <c r="Q22" s="216">
        <v>155660000</v>
      </c>
      <c r="R22" s="216">
        <v>135240000</v>
      </c>
      <c r="S22" s="217"/>
      <c r="T22" s="217"/>
      <c r="U22" s="217">
        <v>-13845333</v>
      </c>
      <c r="V22" s="217">
        <v>2896000</v>
      </c>
      <c r="W22" s="217"/>
      <c r="X22" s="217"/>
      <c r="Y22" s="217"/>
      <c r="Z22" s="217"/>
      <c r="AA22" s="217"/>
      <c r="AB22" s="217"/>
      <c r="AC22" s="217">
        <f>SUM(Q22:AB22)</f>
        <v>279950667</v>
      </c>
      <c r="AD22" s="219"/>
      <c r="AE22" s="215"/>
      <c r="AF22" s="215"/>
    </row>
    <row r="23" spans="1:32" ht="31.5" customHeight="1">
      <c r="A23" s="593" t="s">
        <v>96</v>
      </c>
      <c r="B23" s="594"/>
      <c r="C23" s="222"/>
      <c r="D23" s="223"/>
      <c r="E23" s="223"/>
      <c r="F23" s="223"/>
      <c r="G23" s="223"/>
      <c r="H23" s="223"/>
      <c r="I23" s="223"/>
      <c r="J23" s="223"/>
      <c r="K23" s="223"/>
      <c r="L23" s="223"/>
      <c r="M23" s="223"/>
      <c r="N23" s="223"/>
      <c r="O23" s="223">
        <f>SUM(C23:N23)</f>
        <v>0</v>
      </c>
      <c r="P23" s="224" t="str">
        <f>_xlfn.IFERROR(O23/(SUMIF(C23:N23,"&gt;0",C22:N22))," ")</f>
        <v> </v>
      </c>
      <c r="Q23" s="222">
        <v>155660000</v>
      </c>
      <c r="R23" s="223">
        <v>64400000</v>
      </c>
      <c r="S23" s="223">
        <v>56780000</v>
      </c>
      <c r="T23" s="223"/>
      <c r="U23" s="223"/>
      <c r="V23" s="223">
        <v>-1932000</v>
      </c>
      <c r="W23" s="223"/>
      <c r="X23" s="223"/>
      <c r="Y23" s="223"/>
      <c r="Z23" s="223"/>
      <c r="AA23" s="223"/>
      <c r="AB23" s="223"/>
      <c r="AC23" s="223">
        <f>SUM(Q23:AB23)</f>
        <v>274908000</v>
      </c>
      <c r="AD23" s="225">
        <f>_xlfn.IFERROR(AC23/(SUMIF(Q23:AB23,"&gt;0",Q22:AB22))," ")</f>
        <v>0.9450257820556892</v>
      </c>
      <c r="AE23" s="215"/>
      <c r="AF23" s="215"/>
    </row>
    <row r="24" spans="1:32" ht="31.5" customHeight="1">
      <c r="A24" s="593" t="s">
        <v>97</v>
      </c>
      <c r="B24" s="594"/>
      <c r="C24" s="222"/>
      <c r="D24" s="223"/>
      <c r="E24" s="223"/>
      <c r="F24" s="223"/>
      <c r="G24" s="223"/>
      <c r="H24" s="223"/>
      <c r="I24" s="223"/>
      <c r="J24" s="223"/>
      <c r="K24" s="223"/>
      <c r="L24" s="223"/>
      <c r="M24" s="223"/>
      <c r="N24" s="223"/>
      <c r="O24" s="223">
        <f>SUM(C24:N24)</f>
        <v>0</v>
      </c>
      <c r="P24" s="226"/>
      <c r="Q24" s="222"/>
      <c r="R24" s="216">
        <v>1448000</v>
      </c>
      <c r="S24" s="216">
        <v>26877333</v>
      </c>
      <c r="T24" s="216">
        <v>27360000</v>
      </c>
      <c r="U24" s="216">
        <v>27360000</v>
      </c>
      <c r="V24" s="216">
        <v>27360000</v>
      </c>
      <c r="W24" s="216">
        <v>27360000</v>
      </c>
      <c r="X24" s="216">
        <v>27360000</v>
      </c>
      <c r="Y24" s="216">
        <v>27360000</v>
      </c>
      <c r="Z24" s="216">
        <v>27360000</v>
      </c>
      <c r="AA24" s="216">
        <v>27360000</v>
      </c>
      <c r="AB24" s="216">
        <v>32745334</v>
      </c>
      <c r="AC24" s="223">
        <f>SUM(Q24:AB24)</f>
        <v>279950667</v>
      </c>
      <c r="AD24" s="225"/>
      <c r="AE24" s="215"/>
      <c r="AF24" s="215"/>
    </row>
    <row r="25" spans="1:32" ht="31.5" customHeight="1" thickBot="1">
      <c r="A25" s="602" t="s">
        <v>98</v>
      </c>
      <c r="B25" s="603"/>
      <c r="C25" s="227"/>
      <c r="D25" s="228"/>
      <c r="E25" s="228"/>
      <c r="F25" s="228"/>
      <c r="G25" s="228"/>
      <c r="H25" s="228"/>
      <c r="I25" s="228"/>
      <c r="J25" s="228"/>
      <c r="K25" s="228"/>
      <c r="L25" s="228"/>
      <c r="M25" s="228"/>
      <c r="N25" s="228"/>
      <c r="O25" s="228">
        <f>SUM(C25:N25)</f>
        <v>0</v>
      </c>
      <c r="P25" s="229" t="str">
        <f>_xlfn.IFERROR(O25/(SUMIF(C25:N25,"&gt;0",C24:N24))," ")</f>
        <v> </v>
      </c>
      <c r="Q25" s="227"/>
      <c r="R25" s="228">
        <v>1448000</v>
      </c>
      <c r="S25" s="228">
        <v>13514667</v>
      </c>
      <c r="T25" s="228">
        <v>20705333</v>
      </c>
      <c r="U25" s="228">
        <v>25428000</v>
      </c>
      <c r="V25" s="228">
        <v>27360000</v>
      </c>
      <c r="W25" s="228"/>
      <c r="X25" s="228"/>
      <c r="Y25" s="228"/>
      <c r="Z25" s="228"/>
      <c r="AA25" s="228"/>
      <c r="AB25" s="228"/>
      <c r="AC25" s="228">
        <f>SUM(Q25:AB25)</f>
        <v>88456000</v>
      </c>
      <c r="AD25" s="230">
        <f>_xlfn.IFERROR(AC25/(SUMIF(Q25:AB25,"&gt;0",Q24:AB24))," ")</f>
        <v>0.8011931814924194</v>
      </c>
      <c r="AE25" s="215"/>
      <c r="AF25" s="215"/>
    </row>
    <row r="26" spans="1:30" ht="31.5" customHeight="1" thickBot="1">
      <c r="A26" s="187"/>
      <c r="B26" s="183"/>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188"/>
      <c r="AD26" s="197"/>
    </row>
    <row r="27" spans="1:30" ht="33.75" customHeight="1">
      <c r="A27" s="604" t="s">
        <v>29</v>
      </c>
      <c r="B27" s="605"/>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7"/>
    </row>
    <row r="28" spans="1:30" ht="15" customHeight="1">
      <c r="A28" s="608" t="s">
        <v>30</v>
      </c>
      <c r="B28" s="610" t="s">
        <v>31</v>
      </c>
      <c r="C28" s="611"/>
      <c r="D28" s="594" t="s">
        <v>99</v>
      </c>
      <c r="E28" s="614"/>
      <c r="F28" s="614"/>
      <c r="G28" s="614"/>
      <c r="H28" s="614"/>
      <c r="I28" s="614"/>
      <c r="J28" s="614"/>
      <c r="K28" s="614"/>
      <c r="L28" s="614"/>
      <c r="M28" s="614"/>
      <c r="N28" s="614"/>
      <c r="O28" s="615"/>
      <c r="P28" s="616" t="s">
        <v>33</v>
      </c>
      <c r="Q28" s="616" t="s">
        <v>34</v>
      </c>
      <c r="R28" s="616"/>
      <c r="S28" s="616"/>
      <c r="T28" s="616"/>
      <c r="U28" s="616"/>
      <c r="V28" s="616"/>
      <c r="W28" s="616"/>
      <c r="X28" s="616"/>
      <c r="Y28" s="616"/>
      <c r="Z28" s="616"/>
      <c r="AA28" s="616"/>
      <c r="AB28" s="616"/>
      <c r="AC28" s="616"/>
      <c r="AD28" s="621"/>
    </row>
    <row r="29" spans="1:30" ht="27" customHeight="1">
      <c r="A29" s="609"/>
      <c r="B29" s="612"/>
      <c r="C29" s="613"/>
      <c r="D29" s="232" t="s">
        <v>35</v>
      </c>
      <c r="E29" s="232" t="s">
        <v>36</v>
      </c>
      <c r="F29" s="232" t="s">
        <v>37</v>
      </c>
      <c r="G29" s="232" t="s">
        <v>38</v>
      </c>
      <c r="H29" s="232" t="s">
        <v>39</v>
      </c>
      <c r="I29" s="232" t="s">
        <v>40</v>
      </c>
      <c r="J29" s="232" t="s">
        <v>41</v>
      </c>
      <c r="K29" s="232" t="s">
        <v>42</v>
      </c>
      <c r="L29" s="232" t="s">
        <v>43</v>
      </c>
      <c r="M29" s="232" t="s">
        <v>44</v>
      </c>
      <c r="N29" s="232" t="s">
        <v>45</v>
      </c>
      <c r="O29" s="232" t="s">
        <v>46</v>
      </c>
      <c r="P29" s="615"/>
      <c r="Q29" s="616"/>
      <c r="R29" s="616"/>
      <c r="S29" s="616"/>
      <c r="T29" s="616"/>
      <c r="U29" s="616"/>
      <c r="V29" s="616"/>
      <c r="W29" s="616"/>
      <c r="X29" s="616"/>
      <c r="Y29" s="616"/>
      <c r="Z29" s="616"/>
      <c r="AA29" s="616"/>
      <c r="AB29" s="616"/>
      <c r="AC29" s="616"/>
      <c r="AD29" s="621"/>
    </row>
    <row r="30" spans="1:30" ht="42" customHeight="1" thickBot="1">
      <c r="A30" s="233"/>
      <c r="B30" s="642"/>
      <c r="C30" s="643"/>
      <c r="D30" s="234"/>
      <c r="E30" s="234"/>
      <c r="F30" s="234"/>
      <c r="G30" s="234"/>
      <c r="H30" s="234"/>
      <c r="I30" s="234"/>
      <c r="J30" s="234"/>
      <c r="K30" s="234"/>
      <c r="L30" s="234"/>
      <c r="M30" s="234"/>
      <c r="N30" s="234"/>
      <c r="O30" s="234"/>
      <c r="P30" s="235">
        <f>SUM(D30:O30)</f>
        <v>0</v>
      </c>
      <c r="Q30" s="644"/>
      <c r="R30" s="644"/>
      <c r="S30" s="644"/>
      <c r="T30" s="644"/>
      <c r="U30" s="644"/>
      <c r="V30" s="644"/>
      <c r="W30" s="644"/>
      <c r="X30" s="644"/>
      <c r="Y30" s="644"/>
      <c r="Z30" s="644"/>
      <c r="AA30" s="644"/>
      <c r="AB30" s="644"/>
      <c r="AC30" s="644"/>
      <c r="AD30" s="645"/>
    </row>
    <row r="31" spans="1:30" ht="45" customHeight="1">
      <c r="A31" s="528" t="s">
        <v>48</v>
      </c>
      <c r="B31" s="529"/>
      <c r="C31" s="529"/>
      <c r="D31" s="529"/>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30"/>
    </row>
    <row r="32" spans="1:41" ht="22.5" customHeight="1">
      <c r="A32" s="593" t="s">
        <v>49</v>
      </c>
      <c r="B32" s="616" t="s">
        <v>50</v>
      </c>
      <c r="C32" s="616" t="s">
        <v>31</v>
      </c>
      <c r="D32" s="616" t="s">
        <v>51</v>
      </c>
      <c r="E32" s="616"/>
      <c r="F32" s="616"/>
      <c r="G32" s="616"/>
      <c r="H32" s="616"/>
      <c r="I32" s="616"/>
      <c r="J32" s="616"/>
      <c r="K32" s="616"/>
      <c r="L32" s="616"/>
      <c r="M32" s="616"/>
      <c r="N32" s="616"/>
      <c r="O32" s="616"/>
      <c r="P32" s="616"/>
      <c r="Q32" s="616" t="s">
        <v>52</v>
      </c>
      <c r="R32" s="616"/>
      <c r="S32" s="616"/>
      <c r="T32" s="616"/>
      <c r="U32" s="616"/>
      <c r="V32" s="616"/>
      <c r="W32" s="616"/>
      <c r="X32" s="616"/>
      <c r="Y32" s="616"/>
      <c r="Z32" s="616"/>
      <c r="AA32" s="616"/>
      <c r="AB32" s="616"/>
      <c r="AC32" s="616"/>
      <c r="AD32" s="621"/>
      <c r="AG32" s="236"/>
      <c r="AH32" s="236"/>
      <c r="AI32" s="236"/>
      <c r="AJ32" s="236"/>
      <c r="AK32" s="236"/>
      <c r="AL32" s="236"/>
      <c r="AM32" s="236"/>
      <c r="AN32" s="236"/>
      <c r="AO32" s="236"/>
    </row>
    <row r="33" spans="1:41" ht="27" customHeight="1">
      <c r="A33" s="593"/>
      <c r="B33" s="616"/>
      <c r="C33" s="646"/>
      <c r="D33" s="232" t="s">
        <v>35</v>
      </c>
      <c r="E33" s="232" t="s">
        <v>36</v>
      </c>
      <c r="F33" s="232" t="s">
        <v>37</v>
      </c>
      <c r="G33" s="232" t="s">
        <v>38</v>
      </c>
      <c r="H33" s="232" t="s">
        <v>39</v>
      </c>
      <c r="I33" s="232" t="s">
        <v>40</v>
      </c>
      <c r="J33" s="232" t="s">
        <v>41</v>
      </c>
      <c r="K33" s="232" t="s">
        <v>42</v>
      </c>
      <c r="L33" s="232" t="s">
        <v>43</v>
      </c>
      <c r="M33" s="232" t="s">
        <v>44</v>
      </c>
      <c r="N33" s="232" t="s">
        <v>45</v>
      </c>
      <c r="O33" s="232" t="s">
        <v>46</v>
      </c>
      <c r="P33" s="232" t="s">
        <v>33</v>
      </c>
      <c r="Q33" s="616" t="s">
        <v>100</v>
      </c>
      <c r="R33" s="616"/>
      <c r="S33" s="616"/>
      <c r="T33" s="616" t="s">
        <v>101</v>
      </c>
      <c r="U33" s="616"/>
      <c r="V33" s="616"/>
      <c r="W33" s="612" t="s">
        <v>54</v>
      </c>
      <c r="X33" s="619"/>
      <c r="Y33" s="619"/>
      <c r="Z33" s="613"/>
      <c r="AA33" s="612" t="s">
        <v>55</v>
      </c>
      <c r="AB33" s="619"/>
      <c r="AC33" s="619"/>
      <c r="AD33" s="620"/>
      <c r="AG33" s="236"/>
      <c r="AH33" s="236"/>
      <c r="AI33" s="236"/>
      <c r="AJ33" s="236"/>
      <c r="AK33" s="236"/>
      <c r="AL33" s="236"/>
      <c r="AM33" s="236"/>
      <c r="AN33" s="236"/>
      <c r="AO33" s="236"/>
    </row>
    <row r="34" spans="1:41" ht="45" customHeight="1">
      <c r="A34" s="665" t="str">
        <f>C17</f>
        <v>Brindar a 60 instancias, incluidos los Fondos de Desarrollo Local, el servicio de asistencia técnica para la transversalización de los enfoques de género e interseccionalidad en los procesos de presupuesto participativo</v>
      </c>
      <c r="B34" s="622">
        <v>0.2</v>
      </c>
      <c r="C34" s="237" t="s">
        <v>56</v>
      </c>
      <c r="D34" s="234"/>
      <c r="E34" s="234"/>
      <c r="F34" s="234">
        <v>60</v>
      </c>
      <c r="G34" s="234"/>
      <c r="H34" s="234"/>
      <c r="I34" s="234">
        <v>60</v>
      </c>
      <c r="J34" s="234"/>
      <c r="K34" s="234"/>
      <c r="L34" s="234">
        <v>60</v>
      </c>
      <c r="M34" s="234"/>
      <c r="N34" s="234"/>
      <c r="O34" s="234">
        <v>60</v>
      </c>
      <c r="P34" s="260">
        <v>60</v>
      </c>
      <c r="Q34" s="723" t="s">
        <v>123</v>
      </c>
      <c r="R34" s="724"/>
      <c r="S34" s="725"/>
      <c r="T34" s="676" t="s">
        <v>124</v>
      </c>
      <c r="U34" s="677"/>
      <c r="V34" s="678"/>
      <c r="W34" s="688" t="s">
        <v>110</v>
      </c>
      <c r="X34" s="689"/>
      <c r="Y34" s="689"/>
      <c r="Z34" s="721"/>
      <c r="AA34" s="700" t="s">
        <v>125</v>
      </c>
      <c r="AB34" s="701"/>
      <c r="AC34" s="701"/>
      <c r="AD34" s="702"/>
      <c r="AG34" s="236"/>
      <c r="AH34" s="236"/>
      <c r="AI34" s="236"/>
      <c r="AJ34" s="236"/>
      <c r="AK34" s="236"/>
      <c r="AL34" s="236"/>
      <c r="AM34" s="236"/>
      <c r="AN34" s="236"/>
      <c r="AO34" s="236"/>
    </row>
    <row r="35" spans="1:41" ht="408.75" customHeight="1">
      <c r="A35" s="666"/>
      <c r="B35" s="623"/>
      <c r="C35" s="238" t="s">
        <v>60</v>
      </c>
      <c r="D35" s="239">
        <v>0</v>
      </c>
      <c r="E35" s="239">
        <v>14</v>
      </c>
      <c r="F35" s="240">
        <v>46</v>
      </c>
      <c r="G35" s="241">
        <v>34</v>
      </c>
      <c r="H35" s="241">
        <v>52</v>
      </c>
      <c r="I35" s="241">
        <v>52</v>
      </c>
      <c r="J35" s="261"/>
      <c r="K35" s="261"/>
      <c r="L35" s="261"/>
      <c r="M35" s="261"/>
      <c r="N35" s="261"/>
      <c r="O35" s="261"/>
      <c r="P35" s="262">
        <v>56</v>
      </c>
      <c r="Q35" s="726"/>
      <c r="R35" s="727"/>
      <c r="S35" s="728"/>
      <c r="T35" s="679"/>
      <c r="U35" s="680"/>
      <c r="V35" s="681"/>
      <c r="W35" s="691"/>
      <c r="X35" s="692"/>
      <c r="Y35" s="692"/>
      <c r="Z35" s="722"/>
      <c r="AA35" s="703"/>
      <c r="AB35" s="704"/>
      <c r="AC35" s="704"/>
      <c r="AD35" s="705"/>
      <c r="AE35" s="244"/>
      <c r="AG35" s="236"/>
      <c r="AH35" s="236"/>
      <c r="AI35" s="236"/>
      <c r="AJ35" s="236"/>
      <c r="AK35" s="236"/>
      <c r="AL35" s="236"/>
      <c r="AM35" s="236"/>
      <c r="AN35" s="236"/>
      <c r="AO35" s="236"/>
    </row>
    <row r="36" spans="1:41" ht="25.5" customHeight="1">
      <c r="A36" s="591" t="s">
        <v>61</v>
      </c>
      <c r="B36" s="706" t="s">
        <v>62</v>
      </c>
      <c r="C36" s="707" t="s">
        <v>63</v>
      </c>
      <c r="D36" s="707"/>
      <c r="E36" s="707"/>
      <c r="F36" s="707"/>
      <c r="G36" s="707"/>
      <c r="H36" s="707"/>
      <c r="I36" s="707"/>
      <c r="J36" s="707"/>
      <c r="K36" s="707"/>
      <c r="L36" s="707"/>
      <c r="M36" s="707"/>
      <c r="N36" s="707"/>
      <c r="O36" s="707"/>
      <c r="P36" s="707"/>
      <c r="Q36" s="592" t="s">
        <v>126</v>
      </c>
      <c r="R36" s="708"/>
      <c r="S36" s="708"/>
      <c r="T36" s="708"/>
      <c r="U36" s="708"/>
      <c r="V36" s="708"/>
      <c r="W36" s="708"/>
      <c r="X36" s="708"/>
      <c r="Y36" s="708"/>
      <c r="Z36" s="708"/>
      <c r="AA36" s="708"/>
      <c r="AB36" s="708"/>
      <c r="AC36" s="708"/>
      <c r="AD36" s="709"/>
      <c r="AG36" s="236"/>
      <c r="AH36" s="236"/>
      <c r="AI36" s="236"/>
      <c r="AJ36" s="236"/>
      <c r="AK36" s="236"/>
      <c r="AL36" s="236"/>
      <c r="AM36" s="236"/>
      <c r="AN36" s="236"/>
      <c r="AO36" s="236"/>
    </row>
    <row r="37" spans="1:41" ht="25.5" customHeight="1">
      <c r="A37" s="593"/>
      <c r="B37" s="663"/>
      <c r="C37" s="232" t="s">
        <v>65</v>
      </c>
      <c r="D37" s="232" t="s">
        <v>66</v>
      </c>
      <c r="E37" s="232" t="s">
        <v>67</v>
      </c>
      <c r="F37" s="232" t="s">
        <v>68</v>
      </c>
      <c r="G37" s="232" t="s">
        <v>69</v>
      </c>
      <c r="H37" s="232" t="s">
        <v>70</v>
      </c>
      <c r="I37" s="232" t="s">
        <v>71</v>
      </c>
      <c r="J37" s="232" t="s">
        <v>72</v>
      </c>
      <c r="K37" s="232" t="s">
        <v>73</v>
      </c>
      <c r="L37" s="232" t="s">
        <v>74</v>
      </c>
      <c r="M37" s="232" t="s">
        <v>75</v>
      </c>
      <c r="N37" s="232" t="s">
        <v>76</v>
      </c>
      <c r="O37" s="232" t="s">
        <v>77</v>
      </c>
      <c r="P37" s="232" t="s">
        <v>78</v>
      </c>
      <c r="Q37" s="594" t="s">
        <v>79</v>
      </c>
      <c r="R37" s="614"/>
      <c r="S37" s="614"/>
      <c r="T37" s="614"/>
      <c r="U37" s="614"/>
      <c r="V37" s="614"/>
      <c r="W37" s="614"/>
      <c r="X37" s="614"/>
      <c r="Y37" s="614"/>
      <c r="Z37" s="614"/>
      <c r="AA37" s="614"/>
      <c r="AB37" s="614"/>
      <c r="AC37" s="614"/>
      <c r="AD37" s="664"/>
      <c r="AG37" s="245"/>
      <c r="AH37" s="245"/>
      <c r="AI37" s="245"/>
      <c r="AJ37" s="245"/>
      <c r="AK37" s="245"/>
      <c r="AL37" s="245"/>
      <c r="AM37" s="245"/>
      <c r="AN37" s="245"/>
      <c r="AO37" s="245"/>
    </row>
    <row r="38" spans="1:41" ht="28.5" customHeight="1">
      <c r="A38" s="694" t="s">
        <v>127</v>
      </c>
      <c r="B38" s="731">
        <v>0.066</v>
      </c>
      <c r="C38" s="237" t="s">
        <v>56</v>
      </c>
      <c r="D38" s="246">
        <v>0</v>
      </c>
      <c r="E38" s="246">
        <v>0.05</v>
      </c>
      <c r="F38" s="246">
        <v>0.1</v>
      </c>
      <c r="G38" s="246">
        <v>0.12</v>
      </c>
      <c r="H38" s="246">
        <v>0.1</v>
      </c>
      <c r="I38" s="246">
        <v>0.09</v>
      </c>
      <c r="J38" s="246">
        <v>0.1</v>
      </c>
      <c r="K38" s="246">
        <v>0.1</v>
      </c>
      <c r="L38" s="246">
        <v>0.1</v>
      </c>
      <c r="M38" s="246">
        <v>0.1</v>
      </c>
      <c r="N38" s="246">
        <v>0.1</v>
      </c>
      <c r="O38" s="246">
        <v>0.04</v>
      </c>
      <c r="P38" s="247">
        <f aca="true" t="shared" si="0" ref="P38:P43">SUM(D38:O38)</f>
        <v>0.9999999999999999</v>
      </c>
      <c r="Q38" s="651" t="s">
        <v>128</v>
      </c>
      <c r="R38" s="652"/>
      <c r="S38" s="652"/>
      <c r="T38" s="652"/>
      <c r="U38" s="652"/>
      <c r="V38" s="652"/>
      <c r="W38" s="652"/>
      <c r="X38" s="652"/>
      <c r="Y38" s="652"/>
      <c r="Z38" s="652"/>
      <c r="AA38" s="652"/>
      <c r="AB38" s="652"/>
      <c r="AC38" s="652"/>
      <c r="AD38" s="696"/>
      <c r="AE38" s="248"/>
      <c r="AG38" s="249"/>
      <c r="AH38" s="249"/>
      <c r="AI38" s="249"/>
      <c r="AJ38" s="249"/>
      <c r="AK38" s="249"/>
      <c r="AL38" s="249"/>
      <c r="AM38" s="249"/>
      <c r="AN38" s="249"/>
      <c r="AO38" s="249"/>
    </row>
    <row r="39" spans="1:31" ht="69" customHeight="1">
      <c r="A39" s="695"/>
      <c r="B39" s="730"/>
      <c r="C39" s="250" t="s">
        <v>60</v>
      </c>
      <c r="D39" s="251">
        <v>0.01</v>
      </c>
      <c r="E39" s="251">
        <v>0.01</v>
      </c>
      <c r="F39" s="251">
        <v>0.076</v>
      </c>
      <c r="G39" s="251">
        <v>0.12</v>
      </c>
      <c r="H39" s="251">
        <v>0.1</v>
      </c>
      <c r="I39" s="251">
        <v>0.0855</v>
      </c>
      <c r="J39" s="251"/>
      <c r="K39" s="251"/>
      <c r="L39" s="251"/>
      <c r="M39" s="251"/>
      <c r="N39" s="251"/>
      <c r="O39" s="251"/>
      <c r="P39" s="252">
        <f t="shared" si="0"/>
        <v>0.4015</v>
      </c>
      <c r="Q39" s="697"/>
      <c r="R39" s="698"/>
      <c r="S39" s="698"/>
      <c r="T39" s="698"/>
      <c r="U39" s="698"/>
      <c r="V39" s="698"/>
      <c r="W39" s="698"/>
      <c r="X39" s="698"/>
      <c r="Y39" s="698"/>
      <c r="Z39" s="698"/>
      <c r="AA39" s="698"/>
      <c r="AB39" s="698"/>
      <c r="AC39" s="698"/>
      <c r="AD39" s="699"/>
      <c r="AE39" s="248"/>
    </row>
    <row r="40" spans="1:31" ht="28.5" customHeight="1">
      <c r="A40" s="694" t="s">
        <v>129</v>
      </c>
      <c r="B40" s="729">
        <v>0.066</v>
      </c>
      <c r="C40" s="256" t="s">
        <v>56</v>
      </c>
      <c r="D40" s="257">
        <v>0</v>
      </c>
      <c r="E40" s="257">
        <v>0.05</v>
      </c>
      <c r="F40" s="246">
        <v>0.1</v>
      </c>
      <c r="G40" s="246">
        <v>0.12</v>
      </c>
      <c r="H40" s="246">
        <v>0.12</v>
      </c>
      <c r="I40" s="246">
        <v>0.08</v>
      </c>
      <c r="J40" s="246">
        <v>0.08</v>
      </c>
      <c r="K40" s="246">
        <v>0.12</v>
      </c>
      <c r="L40" s="246">
        <v>0.1</v>
      </c>
      <c r="M40" s="246">
        <v>0.1</v>
      </c>
      <c r="N40" s="246">
        <v>0.09</v>
      </c>
      <c r="O40" s="246">
        <v>0.04</v>
      </c>
      <c r="P40" s="252">
        <f t="shared" si="0"/>
        <v>1</v>
      </c>
      <c r="Q40" s="732" t="s">
        <v>130</v>
      </c>
      <c r="R40" s="733"/>
      <c r="S40" s="733"/>
      <c r="T40" s="733"/>
      <c r="U40" s="733"/>
      <c r="V40" s="733"/>
      <c r="W40" s="733"/>
      <c r="X40" s="733"/>
      <c r="Y40" s="733"/>
      <c r="Z40" s="733"/>
      <c r="AA40" s="733"/>
      <c r="AB40" s="733"/>
      <c r="AC40" s="733"/>
      <c r="AD40" s="734"/>
      <c r="AE40" s="248"/>
    </row>
    <row r="41" spans="1:31" ht="73.5" customHeight="1">
      <c r="A41" s="695"/>
      <c r="B41" s="730"/>
      <c r="C41" s="250" t="s">
        <v>60</v>
      </c>
      <c r="D41" s="251">
        <v>0</v>
      </c>
      <c r="E41" s="251">
        <v>0.01</v>
      </c>
      <c r="F41" s="251">
        <v>0.076</v>
      </c>
      <c r="G41" s="251">
        <v>0</v>
      </c>
      <c r="H41" s="251">
        <v>0.12</v>
      </c>
      <c r="I41" s="251">
        <v>0.056</v>
      </c>
      <c r="J41" s="251"/>
      <c r="K41" s="251"/>
      <c r="L41" s="263"/>
      <c r="M41" s="263"/>
      <c r="N41" s="263"/>
      <c r="O41" s="263"/>
      <c r="P41" s="252">
        <f t="shared" si="0"/>
        <v>0.262</v>
      </c>
      <c r="Q41" s="735"/>
      <c r="R41" s="736"/>
      <c r="S41" s="736"/>
      <c r="T41" s="736"/>
      <c r="U41" s="736"/>
      <c r="V41" s="736"/>
      <c r="W41" s="736"/>
      <c r="X41" s="736"/>
      <c r="Y41" s="736"/>
      <c r="Z41" s="736"/>
      <c r="AA41" s="736"/>
      <c r="AB41" s="736"/>
      <c r="AC41" s="736"/>
      <c r="AD41" s="737"/>
      <c r="AE41" s="248"/>
    </row>
    <row r="42" spans="1:31" ht="52.5" customHeight="1">
      <c r="A42" s="694" t="s">
        <v>131</v>
      </c>
      <c r="B42" s="729">
        <v>0.066</v>
      </c>
      <c r="C42" s="256" t="s">
        <v>56</v>
      </c>
      <c r="D42" s="257">
        <v>0</v>
      </c>
      <c r="E42" s="257">
        <v>0.05</v>
      </c>
      <c r="F42" s="246">
        <v>0.1</v>
      </c>
      <c r="G42" s="246">
        <v>0.12</v>
      </c>
      <c r="H42" s="246">
        <v>0.12</v>
      </c>
      <c r="I42" s="246">
        <v>0.1</v>
      </c>
      <c r="J42" s="246">
        <v>0.1</v>
      </c>
      <c r="K42" s="246">
        <v>0.1</v>
      </c>
      <c r="L42" s="246">
        <v>0.1</v>
      </c>
      <c r="M42" s="246">
        <v>0.08</v>
      </c>
      <c r="N42" s="246">
        <v>0.09</v>
      </c>
      <c r="O42" s="246">
        <v>0.04</v>
      </c>
      <c r="P42" s="252">
        <f t="shared" si="0"/>
        <v>0.9999999999999999</v>
      </c>
      <c r="Q42" s="651" t="s">
        <v>132</v>
      </c>
      <c r="R42" s="652"/>
      <c r="S42" s="652"/>
      <c r="T42" s="652"/>
      <c r="U42" s="652"/>
      <c r="V42" s="652"/>
      <c r="W42" s="652"/>
      <c r="X42" s="652"/>
      <c r="Y42" s="652"/>
      <c r="Z42" s="652"/>
      <c r="AA42" s="652"/>
      <c r="AB42" s="652"/>
      <c r="AC42" s="652"/>
      <c r="AD42" s="696"/>
      <c r="AE42" s="248"/>
    </row>
    <row r="43" spans="1:31" ht="45" customHeight="1">
      <c r="A43" s="695"/>
      <c r="B43" s="730"/>
      <c r="C43" s="250" t="s">
        <v>60</v>
      </c>
      <c r="D43" s="251">
        <v>0</v>
      </c>
      <c r="E43" s="251">
        <v>0.05</v>
      </c>
      <c r="F43" s="251">
        <v>0.076</v>
      </c>
      <c r="G43" s="251">
        <v>0.12</v>
      </c>
      <c r="H43" s="251">
        <v>0.12</v>
      </c>
      <c r="I43" s="251">
        <v>0.095</v>
      </c>
      <c r="J43" s="251"/>
      <c r="K43" s="251"/>
      <c r="L43" s="263"/>
      <c r="M43" s="263"/>
      <c r="N43" s="263"/>
      <c r="O43" s="263"/>
      <c r="P43" s="252">
        <f t="shared" si="0"/>
        <v>0.46099999999999997</v>
      </c>
      <c r="Q43" s="697"/>
      <c r="R43" s="698"/>
      <c r="S43" s="698"/>
      <c r="T43" s="698"/>
      <c r="U43" s="698"/>
      <c r="V43" s="698"/>
      <c r="W43" s="698"/>
      <c r="X43" s="698"/>
      <c r="Y43" s="698"/>
      <c r="Z43" s="698"/>
      <c r="AA43" s="698"/>
      <c r="AB43" s="698"/>
      <c r="AC43" s="698"/>
      <c r="AD43" s="699"/>
      <c r="AE43" s="248"/>
    </row>
    <row r="44" spans="1:2" ht="15">
      <c r="A44" s="179" t="s">
        <v>81</v>
      </c>
      <c r="B44" s="264"/>
    </row>
    <row r="45" ht="15">
      <c r="T45" s="253"/>
    </row>
    <row r="49" spans="18:19" ht="15">
      <c r="R49" s="179">
        <v>20</v>
      </c>
      <c r="S49" s="179">
        <v>10</v>
      </c>
    </row>
    <row r="50" spans="18:19" ht="15">
      <c r="R50" s="179">
        <v>19</v>
      </c>
      <c r="S50" s="179">
        <f>+(R50*S49)/R49</f>
        <v>9.5</v>
      </c>
    </row>
  </sheetData>
  <sheetProtection/>
  <mergeCells count="79">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9:N9"/>
    <mergeCell ref="O9:P9"/>
    <mergeCell ref="AB1:AD1"/>
    <mergeCell ref="B2:AA2"/>
    <mergeCell ref="AB2:AD2"/>
    <mergeCell ref="B3:AA4"/>
    <mergeCell ref="AB3:AD3"/>
    <mergeCell ref="AB4:AD4"/>
    <mergeCell ref="A1:A4"/>
    <mergeCell ref="B1:AA1"/>
    <mergeCell ref="O7:P7"/>
    <mergeCell ref="M8:N8"/>
    <mergeCell ref="O8:P8"/>
    <mergeCell ref="M7:N7"/>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 Q40:AD43">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Y30"/>
  <sheetViews>
    <sheetView zoomScale="55" zoomScaleNormal="55" zoomScalePageLayoutView="0" workbookViewId="0" topLeftCell="R6">
      <pane ySplit="7" topLeftCell="A16" activePane="bottomLeft" state="frozen"/>
      <selection pane="topLeft" activeCell="A6" sqref="A6"/>
      <selection pane="bottomLeft" activeCell="AV16" sqref="AV16"/>
    </sheetView>
  </sheetViews>
  <sheetFormatPr defaultColWidth="9.140625" defaultRowHeight="70.5" customHeight="1"/>
  <cols>
    <col min="1" max="1" width="10.140625" style="118" customWidth="1"/>
    <col min="2" max="2" width="10.00390625" style="118" customWidth="1"/>
    <col min="3" max="3" width="16.421875" style="118" bestFit="1" customWidth="1"/>
    <col min="4" max="4" width="6.00390625" style="118" bestFit="1" customWidth="1"/>
    <col min="5" max="5" width="10.421875" style="118" customWidth="1"/>
    <col min="6" max="6" width="5.57421875" style="118" bestFit="1" customWidth="1"/>
    <col min="7" max="7" width="23.00390625" style="118" customWidth="1"/>
    <col min="8" max="8" width="18.7109375" style="321" customWidth="1"/>
    <col min="9" max="9" width="34.00390625" style="321" customWidth="1"/>
    <col min="10" max="10" width="29.28125" style="321" customWidth="1"/>
    <col min="11" max="11" width="16.8515625" style="321" customWidth="1"/>
    <col min="12" max="13" width="15.28125" style="321" customWidth="1"/>
    <col min="14" max="14" width="21.140625" style="321" customWidth="1"/>
    <col min="15" max="19" width="8.7109375" style="321" customWidth="1"/>
    <col min="20" max="20" width="22.28125" style="321" customWidth="1"/>
    <col min="21" max="21" width="28.8515625" style="321" customWidth="1"/>
    <col min="22" max="28" width="5.8515625" style="321" customWidth="1"/>
    <col min="29" max="45" width="5.8515625" style="118" customWidth="1"/>
    <col min="46" max="46" width="17.140625" style="118" customWidth="1"/>
    <col min="47" max="47" width="11.57421875" style="322" customWidth="1"/>
    <col min="48" max="48" width="103.140625" style="323" customWidth="1"/>
    <col min="49" max="49" width="125.28125" style="324" customWidth="1"/>
    <col min="50" max="50" width="34.7109375" style="118" customWidth="1"/>
    <col min="51" max="51" width="52.421875" style="118" customWidth="1"/>
    <col min="52" max="16384" width="9.140625" style="118" customWidth="1"/>
  </cols>
  <sheetData>
    <row r="1" spans="1:51" ht="42.75" customHeight="1">
      <c r="A1" s="749" t="s">
        <v>0</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1"/>
      <c r="AX1" s="745" t="s">
        <v>82</v>
      </c>
      <c r="AY1" s="746"/>
    </row>
    <row r="2" spans="1:51" ht="38.25" customHeight="1">
      <c r="A2" s="752" t="s">
        <v>2</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4"/>
      <c r="AX2" s="747" t="s">
        <v>83</v>
      </c>
      <c r="AY2" s="748"/>
    </row>
    <row r="3" spans="1:51" ht="40.5" customHeight="1">
      <c r="A3" s="755" t="s">
        <v>133</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7"/>
      <c r="AX3" s="747" t="s">
        <v>84</v>
      </c>
      <c r="AY3" s="748"/>
    </row>
    <row r="4" spans="1:51" ht="30" customHeight="1">
      <c r="A4" s="749"/>
      <c r="B4" s="750"/>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1"/>
      <c r="AX4" s="748" t="s">
        <v>134</v>
      </c>
      <c r="AY4" s="748"/>
    </row>
    <row r="5" spans="1:51" ht="45.75" customHeight="1">
      <c r="A5" s="764" t="s">
        <v>135</v>
      </c>
      <c r="B5" s="765"/>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6"/>
      <c r="AH5" s="773" t="s">
        <v>13</v>
      </c>
      <c r="AI5" s="780"/>
      <c r="AJ5" s="780"/>
      <c r="AK5" s="780"/>
      <c r="AL5" s="780"/>
      <c r="AM5" s="780"/>
      <c r="AN5" s="780"/>
      <c r="AO5" s="780"/>
      <c r="AP5" s="780"/>
      <c r="AQ5" s="780"/>
      <c r="AR5" s="780"/>
      <c r="AS5" s="780"/>
      <c r="AT5" s="780"/>
      <c r="AU5" s="774"/>
      <c r="AV5" s="759" t="s">
        <v>136</v>
      </c>
      <c r="AW5" s="759" t="s">
        <v>137</v>
      </c>
      <c r="AX5" s="767" t="s">
        <v>138</v>
      </c>
      <c r="AY5" s="767" t="s">
        <v>139</v>
      </c>
    </row>
    <row r="6" spans="1:51" ht="27.75" customHeight="1">
      <c r="A6" s="758" t="s">
        <v>8</v>
      </c>
      <c r="B6" s="758"/>
      <c r="C6" s="758"/>
      <c r="D6" s="558">
        <v>45114</v>
      </c>
      <c r="E6" s="559"/>
      <c r="F6" s="773" t="s">
        <v>10</v>
      </c>
      <c r="G6" s="774"/>
      <c r="H6" s="779" t="s">
        <v>11</v>
      </c>
      <c r="I6" s="779"/>
      <c r="J6" s="267"/>
      <c r="K6" s="773"/>
      <c r="L6" s="780"/>
      <c r="M6" s="780"/>
      <c r="N6" s="780"/>
      <c r="O6" s="780"/>
      <c r="P6" s="780"/>
      <c r="Q6" s="780"/>
      <c r="R6" s="780"/>
      <c r="S6" s="780"/>
      <c r="T6" s="780"/>
      <c r="U6" s="780"/>
      <c r="V6" s="265"/>
      <c r="W6" s="265"/>
      <c r="X6" s="265"/>
      <c r="Y6" s="265"/>
      <c r="Z6" s="265"/>
      <c r="AA6" s="265"/>
      <c r="AB6" s="265"/>
      <c r="AC6" s="268"/>
      <c r="AD6" s="268"/>
      <c r="AE6" s="268"/>
      <c r="AF6" s="268"/>
      <c r="AG6" s="269"/>
      <c r="AH6" s="775"/>
      <c r="AI6" s="781"/>
      <c r="AJ6" s="781"/>
      <c r="AK6" s="781"/>
      <c r="AL6" s="781"/>
      <c r="AM6" s="781"/>
      <c r="AN6" s="781"/>
      <c r="AO6" s="781"/>
      <c r="AP6" s="781"/>
      <c r="AQ6" s="781"/>
      <c r="AR6" s="781"/>
      <c r="AS6" s="781"/>
      <c r="AT6" s="781"/>
      <c r="AU6" s="776"/>
      <c r="AV6" s="760"/>
      <c r="AW6" s="760"/>
      <c r="AX6" s="785"/>
      <c r="AY6" s="785"/>
    </row>
    <row r="7" spans="1:51" ht="27.75" customHeight="1">
      <c r="A7" s="758"/>
      <c r="B7" s="758"/>
      <c r="C7" s="758"/>
      <c r="D7" s="560"/>
      <c r="E7" s="561"/>
      <c r="F7" s="775"/>
      <c r="G7" s="776"/>
      <c r="H7" s="779" t="s">
        <v>12</v>
      </c>
      <c r="I7" s="779"/>
      <c r="J7" s="267"/>
      <c r="K7" s="775"/>
      <c r="L7" s="781"/>
      <c r="M7" s="781"/>
      <c r="N7" s="781"/>
      <c r="O7" s="781"/>
      <c r="P7" s="781"/>
      <c r="Q7" s="781"/>
      <c r="R7" s="781"/>
      <c r="S7" s="781"/>
      <c r="T7" s="781"/>
      <c r="U7" s="781"/>
      <c r="V7" s="270"/>
      <c r="W7" s="270"/>
      <c r="X7" s="270"/>
      <c r="Y7" s="270"/>
      <c r="Z7" s="270"/>
      <c r="AA7" s="270"/>
      <c r="AB7" s="270"/>
      <c r="AC7" s="271"/>
      <c r="AD7" s="271"/>
      <c r="AE7" s="271"/>
      <c r="AF7" s="271"/>
      <c r="AG7" s="272"/>
      <c r="AH7" s="775"/>
      <c r="AI7" s="781"/>
      <c r="AJ7" s="781"/>
      <c r="AK7" s="781"/>
      <c r="AL7" s="781"/>
      <c r="AM7" s="781"/>
      <c r="AN7" s="781"/>
      <c r="AO7" s="781"/>
      <c r="AP7" s="781"/>
      <c r="AQ7" s="781"/>
      <c r="AR7" s="781"/>
      <c r="AS7" s="781"/>
      <c r="AT7" s="781"/>
      <c r="AU7" s="776"/>
      <c r="AV7" s="760"/>
      <c r="AW7" s="760"/>
      <c r="AX7" s="785"/>
      <c r="AY7" s="785"/>
    </row>
    <row r="8" spans="1:51" ht="28.5" customHeight="1">
      <c r="A8" s="758"/>
      <c r="B8" s="758"/>
      <c r="C8" s="758"/>
      <c r="D8" s="562"/>
      <c r="E8" s="563"/>
      <c r="F8" s="777"/>
      <c r="G8" s="778"/>
      <c r="H8" s="779" t="s">
        <v>13</v>
      </c>
      <c r="I8" s="779"/>
      <c r="J8" s="267" t="s">
        <v>140</v>
      </c>
      <c r="K8" s="777"/>
      <c r="L8" s="782"/>
      <c r="M8" s="782"/>
      <c r="N8" s="782"/>
      <c r="O8" s="782"/>
      <c r="P8" s="782"/>
      <c r="Q8" s="782"/>
      <c r="R8" s="782"/>
      <c r="S8" s="782"/>
      <c r="T8" s="782"/>
      <c r="U8" s="782"/>
      <c r="V8" s="273"/>
      <c r="W8" s="273"/>
      <c r="X8" s="273"/>
      <c r="Y8" s="273"/>
      <c r="Z8" s="273"/>
      <c r="AA8" s="273"/>
      <c r="AB8" s="273"/>
      <c r="AC8" s="274"/>
      <c r="AD8" s="274"/>
      <c r="AE8" s="274"/>
      <c r="AF8" s="274"/>
      <c r="AG8" s="275"/>
      <c r="AH8" s="775"/>
      <c r="AI8" s="781"/>
      <c r="AJ8" s="781"/>
      <c r="AK8" s="781"/>
      <c r="AL8" s="781"/>
      <c r="AM8" s="781"/>
      <c r="AN8" s="781"/>
      <c r="AO8" s="781"/>
      <c r="AP8" s="781"/>
      <c r="AQ8" s="781"/>
      <c r="AR8" s="781"/>
      <c r="AS8" s="781"/>
      <c r="AT8" s="781"/>
      <c r="AU8" s="776"/>
      <c r="AV8" s="760"/>
      <c r="AW8" s="760"/>
      <c r="AX8" s="785"/>
      <c r="AY8" s="785"/>
    </row>
    <row r="9" spans="1:51" ht="30.75" customHeight="1">
      <c r="A9" s="770" t="s">
        <v>141</v>
      </c>
      <c r="B9" s="771"/>
      <c r="C9" s="772"/>
      <c r="D9" s="741" t="s">
        <v>142</v>
      </c>
      <c r="E9" s="742"/>
      <c r="F9" s="742"/>
      <c r="G9" s="742"/>
      <c r="H9" s="742"/>
      <c r="I9" s="742"/>
      <c r="J9" s="742"/>
      <c r="K9" s="743"/>
      <c r="L9" s="743"/>
      <c r="M9" s="743"/>
      <c r="N9" s="743"/>
      <c r="O9" s="743"/>
      <c r="P9" s="743"/>
      <c r="Q9" s="743"/>
      <c r="R9" s="743"/>
      <c r="S9" s="743"/>
      <c r="T9" s="743"/>
      <c r="U9" s="743"/>
      <c r="V9" s="743"/>
      <c r="W9" s="743"/>
      <c r="X9" s="743"/>
      <c r="Y9" s="743"/>
      <c r="Z9" s="743"/>
      <c r="AA9" s="743"/>
      <c r="AB9" s="743"/>
      <c r="AC9" s="743"/>
      <c r="AD9" s="743"/>
      <c r="AE9" s="743"/>
      <c r="AF9" s="743"/>
      <c r="AG9" s="744"/>
      <c r="AH9" s="775"/>
      <c r="AI9" s="781"/>
      <c r="AJ9" s="781"/>
      <c r="AK9" s="781"/>
      <c r="AL9" s="781"/>
      <c r="AM9" s="781"/>
      <c r="AN9" s="781"/>
      <c r="AO9" s="781"/>
      <c r="AP9" s="781"/>
      <c r="AQ9" s="781"/>
      <c r="AR9" s="781"/>
      <c r="AS9" s="781"/>
      <c r="AT9" s="781"/>
      <c r="AU9" s="776"/>
      <c r="AV9" s="760"/>
      <c r="AW9" s="760"/>
      <c r="AX9" s="785"/>
      <c r="AY9" s="785"/>
    </row>
    <row r="10" spans="1:51" ht="36" customHeight="1">
      <c r="A10" s="738" t="s">
        <v>143</v>
      </c>
      <c r="B10" s="739"/>
      <c r="C10" s="740"/>
      <c r="D10" s="784" t="s">
        <v>144</v>
      </c>
      <c r="E10" s="743"/>
      <c r="F10" s="743"/>
      <c r="G10" s="743"/>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4"/>
      <c r="AH10" s="777"/>
      <c r="AI10" s="782"/>
      <c r="AJ10" s="782"/>
      <c r="AK10" s="782"/>
      <c r="AL10" s="782"/>
      <c r="AM10" s="782"/>
      <c r="AN10" s="782"/>
      <c r="AO10" s="782"/>
      <c r="AP10" s="782"/>
      <c r="AQ10" s="782"/>
      <c r="AR10" s="782"/>
      <c r="AS10" s="782"/>
      <c r="AT10" s="782"/>
      <c r="AU10" s="778"/>
      <c r="AV10" s="760"/>
      <c r="AW10" s="760"/>
      <c r="AX10" s="785"/>
      <c r="AY10" s="785"/>
    </row>
    <row r="11" spans="1:51" ht="52.5" customHeight="1">
      <c r="A11" s="762" t="s">
        <v>145</v>
      </c>
      <c r="B11" s="769"/>
      <c r="C11" s="769"/>
      <c r="D11" s="769"/>
      <c r="E11" s="769"/>
      <c r="F11" s="763"/>
      <c r="G11" s="762" t="s">
        <v>146</v>
      </c>
      <c r="H11" s="763"/>
      <c r="I11" s="767" t="s">
        <v>147</v>
      </c>
      <c r="J11" s="767" t="s">
        <v>148</v>
      </c>
      <c r="K11" s="767" t="s">
        <v>149</v>
      </c>
      <c r="L11" s="767" t="s">
        <v>150</v>
      </c>
      <c r="M11" s="767" t="s">
        <v>151</v>
      </c>
      <c r="N11" s="767" t="s">
        <v>152</v>
      </c>
      <c r="O11" s="762" t="s">
        <v>153</v>
      </c>
      <c r="P11" s="769"/>
      <c r="Q11" s="769"/>
      <c r="R11" s="769"/>
      <c r="S11" s="763"/>
      <c r="T11" s="767" t="s">
        <v>154</v>
      </c>
      <c r="U11" s="767" t="s">
        <v>155</v>
      </c>
      <c r="V11" s="764" t="s">
        <v>156</v>
      </c>
      <c r="W11" s="765"/>
      <c r="X11" s="765"/>
      <c r="Y11" s="765"/>
      <c r="Z11" s="765"/>
      <c r="AA11" s="765"/>
      <c r="AB11" s="765"/>
      <c r="AC11" s="765"/>
      <c r="AD11" s="765"/>
      <c r="AE11" s="765"/>
      <c r="AF11" s="765"/>
      <c r="AG11" s="766"/>
      <c r="AH11" s="764" t="s">
        <v>157</v>
      </c>
      <c r="AI11" s="765"/>
      <c r="AJ11" s="765"/>
      <c r="AK11" s="765"/>
      <c r="AL11" s="765"/>
      <c r="AM11" s="765"/>
      <c r="AN11" s="765"/>
      <c r="AO11" s="765"/>
      <c r="AP11" s="765"/>
      <c r="AQ11" s="765"/>
      <c r="AR11" s="765"/>
      <c r="AS11" s="766"/>
      <c r="AT11" s="762" t="s">
        <v>33</v>
      </c>
      <c r="AU11" s="763"/>
      <c r="AV11" s="760"/>
      <c r="AW11" s="760"/>
      <c r="AX11" s="785"/>
      <c r="AY11" s="785"/>
    </row>
    <row r="12" spans="1:51" ht="57.75" customHeight="1">
      <c r="A12" s="276" t="s">
        <v>158</v>
      </c>
      <c r="B12" s="276" t="s">
        <v>159</v>
      </c>
      <c r="C12" s="276" t="s">
        <v>160</v>
      </c>
      <c r="D12" s="276" t="s">
        <v>161</v>
      </c>
      <c r="E12" s="276" t="s">
        <v>162</v>
      </c>
      <c r="F12" s="276" t="s">
        <v>163</v>
      </c>
      <c r="G12" s="276" t="s">
        <v>164</v>
      </c>
      <c r="H12" s="276" t="s">
        <v>165</v>
      </c>
      <c r="I12" s="768"/>
      <c r="J12" s="768"/>
      <c r="K12" s="768"/>
      <c r="L12" s="768"/>
      <c r="M12" s="768"/>
      <c r="N12" s="768"/>
      <c r="O12" s="276">
        <v>2020</v>
      </c>
      <c r="P12" s="276">
        <v>2021</v>
      </c>
      <c r="Q12" s="276">
        <v>2022</v>
      </c>
      <c r="R12" s="276">
        <v>2023</v>
      </c>
      <c r="S12" s="276">
        <v>2024</v>
      </c>
      <c r="T12" s="768"/>
      <c r="U12" s="768"/>
      <c r="V12" s="266" t="s">
        <v>35</v>
      </c>
      <c r="W12" s="266" t="s">
        <v>36</v>
      </c>
      <c r="X12" s="266" t="s">
        <v>37</v>
      </c>
      <c r="Y12" s="266" t="s">
        <v>38</v>
      </c>
      <c r="Z12" s="266" t="s">
        <v>39</v>
      </c>
      <c r="AA12" s="266" t="s">
        <v>40</v>
      </c>
      <c r="AB12" s="266" t="s">
        <v>41</v>
      </c>
      <c r="AC12" s="266" t="s">
        <v>42</v>
      </c>
      <c r="AD12" s="266" t="s">
        <v>43</v>
      </c>
      <c r="AE12" s="266" t="s">
        <v>44</v>
      </c>
      <c r="AF12" s="266" t="s">
        <v>45</v>
      </c>
      <c r="AG12" s="266" t="s">
        <v>46</v>
      </c>
      <c r="AH12" s="266" t="s">
        <v>35</v>
      </c>
      <c r="AI12" s="277" t="s">
        <v>36</v>
      </c>
      <c r="AJ12" s="266" t="s">
        <v>37</v>
      </c>
      <c r="AK12" s="266" t="s">
        <v>38</v>
      </c>
      <c r="AL12" s="266" t="s">
        <v>39</v>
      </c>
      <c r="AM12" s="266" t="s">
        <v>40</v>
      </c>
      <c r="AN12" s="266" t="s">
        <v>41</v>
      </c>
      <c r="AO12" s="266" t="s">
        <v>42</v>
      </c>
      <c r="AP12" s="266" t="s">
        <v>43</v>
      </c>
      <c r="AQ12" s="266" t="s">
        <v>44</v>
      </c>
      <c r="AR12" s="266" t="s">
        <v>45</v>
      </c>
      <c r="AS12" s="266" t="s">
        <v>46</v>
      </c>
      <c r="AT12" s="278" t="s">
        <v>166</v>
      </c>
      <c r="AU12" s="279" t="s">
        <v>167</v>
      </c>
      <c r="AV12" s="761"/>
      <c r="AW12" s="761"/>
      <c r="AX12" s="768"/>
      <c r="AY12" s="768"/>
    </row>
    <row r="13" spans="1:51" s="289" customFormat="1" ht="385.5" customHeight="1">
      <c r="A13" s="280"/>
      <c r="B13" s="280"/>
      <c r="C13" s="280"/>
      <c r="D13" s="280"/>
      <c r="E13" s="280"/>
      <c r="F13" s="280"/>
      <c r="G13" s="280"/>
      <c r="H13" s="281" t="s">
        <v>168</v>
      </c>
      <c r="I13" s="281" t="s">
        <v>169</v>
      </c>
      <c r="J13" s="281" t="s">
        <v>170</v>
      </c>
      <c r="K13" s="281" t="s">
        <v>171</v>
      </c>
      <c r="L13" s="281">
        <v>20</v>
      </c>
      <c r="M13" s="281" t="s">
        <v>172</v>
      </c>
      <c r="N13" s="281" t="s">
        <v>173</v>
      </c>
      <c r="O13" s="282"/>
      <c r="P13" s="283">
        <v>1</v>
      </c>
      <c r="Q13" s="283">
        <v>1</v>
      </c>
      <c r="R13" s="283">
        <v>1</v>
      </c>
      <c r="S13" s="283">
        <v>1</v>
      </c>
      <c r="T13" s="282"/>
      <c r="U13" s="282" t="s">
        <v>174</v>
      </c>
      <c r="V13" s="281"/>
      <c r="W13" s="281"/>
      <c r="X13" s="283">
        <v>0.25</v>
      </c>
      <c r="Y13" s="283"/>
      <c r="Z13" s="283"/>
      <c r="AA13" s="283">
        <v>0.25</v>
      </c>
      <c r="AB13" s="283"/>
      <c r="AC13" s="283"/>
      <c r="AD13" s="283">
        <v>0.25</v>
      </c>
      <c r="AE13" s="283"/>
      <c r="AF13" s="283"/>
      <c r="AG13" s="283">
        <v>0.25</v>
      </c>
      <c r="AH13" s="283"/>
      <c r="AI13" s="284"/>
      <c r="AJ13" s="283">
        <v>0.25</v>
      </c>
      <c r="AK13" s="283"/>
      <c r="AL13" s="283"/>
      <c r="AM13" s="283">
        <v>0.25</v>
      </c>
      <c r="AN13" s="283"/>
      <c r="AO13" s="283"/>
      <c r="AP13" s="283"/>
      <c r="AQ13" s="283"/>
      <c r="AR13" s="283"/>
      <c r="AS13" s="283"/>
      <c r="AT13" s="283">
        <f>+AJ13+AM13+AP13+AS13</f>
        <v>0.5</v>
      </c>
      <c r="AU13" s="285">
        <f>SUM(AH13:AS13)/Q13</f>
        <v>0.5</v>
      </c>
      <c r="AV13" s="286" t="s">
        <v>175</v>
      </c>
      <c r="AW13" s="286" t="s">
        <v>176</v>
      </c>
      <c r="AX13" s="287"/>
      <c r="AY13" s="288"/>
    </row>
    <row r="14" spans="1:51" s="289" customFormat="1" ht="108.75" customHeight="1">
      <c r="A14" s="280"/>
      <c r="B14" s="280"/>
      <c r="C14" s="280"/>
      <c r="D14" s="280"/>
      <c r="E14" s="280"/>
      <c r="F14" s="280"/>
      <c r="G14" s="280"/>
      <c r="H14" s="281" t="s">
        <v>177</v>
      </c>
      <c r="I14" s="281" t="s">
        <v>178</v>
      </c>
      <c r="J14" s="281" t="s">
        <v>179</v>
      </c>
      <c r="K14" s="281" t="s">
        <v>171</v>
      </c>
      <c r="L14" s="281">
        <v>1</v>
      </c>
      <c r="M14" s="281" t="s">
        <v>180</v>
      </c>
      <c r="N14" s="281" t="s">
        <v>181</v>
      </c>
      <c r="O14" s="281"/>
      <c r="P14" s="290">
        <v>1</v>
      </c>
      <c r="Q14" s="290">
        <v>0</v>
      </c>
      <c r="R14" s="290">
        <v>0</v>
      </c>
      <c r="S14" s="290">
        <v>0</v>
      </c>
      <c r="T14" s="281"/>
      <c r="U14" s="281" t="s">
        <v>181</v>
      </c>
      <c r="V14" s="281"/>
      <c r="W14" s="281"/>
      <c r="X14" s="281"/>
      <c r="Y14" s="281"/>
      <c r="Z14" s="281"/>
      <c r="AA14" s="281"/>
      <c r="AB14" s="281"/>
      <c r="AC14" s="280"/>
      <c r="AD14" s="280"/>
      <c r="AE14" s="280"/>
      <c r="AF14" s="280"/>
      <c r="AG14" s="280"/>
      <c r="AI14" s="291"/>
      <c r="AJ14" s="280"/>
      <c r="AK14" s="280"/>
      <c r="AL14" s="280"/>
      <c r="AM14" s="280"/>
      <c r="AN14" s="280"/>
      <c r="AO14" s="280"/>
      <c r="AP14" s="280"/>
      <c r="AQ14" s="280"/>
      <c r="AR14" s="280"/>
      <c r="AS14" s="280"/>
      <c r="AT14" s="281">
        <f>SUM(AG14:AS14)</f>
        <v>0</v>
      </c>
      <c r="AU14" s="292">
        <v>1</v>
      </c>
      <c r="AV14" s="293" t="s">
        <v>182</v>
      </c>
      <c r="AW14" s="286"/>
      <c r="AX14" s="287"/>
      <c r="AY14" s="288"/>
    </row>
    <row r="15" spans="1:51" s="289" customFormat="1" ht="409.5" customHeight="1">
      <c r="A15" s="280"/>
      <c r="B15" s="280"/>
      <c r="C15" s="280"/>
      <c r="D15" s="280"/>
      <c r="E15" s="294" t="s">
        <v>183</v>
      </c>
      <c r="F15" s="294"/>
      <c r="G15" s="295" t="s">
        <v>184</v>
      </c>
      <c r="H15" s="294"/>
      <c r="I15" s="295" t="s">
        <v>185</v>
      </c>
      <c r="J15" s="295" t="s">
        <v>186</v>
      </c>
      <c r="K15" s="295" t="s">
        <v>171</v>
      </c>
      <c r="L15" s="295">
        <v>20</v>
      </c>
      <c r="M15" s="295" t="s">
        <v>187</v>
      </c>
      <c r="N15" s="281" t="s">
        <v>188</v>
      </c>
      <c r="O15" s="295">
        <v>20</v>
      </c>
      <c r="P15" s="295">
        <v>20</v>
      </c>
      <c r="Q15" s="295">
        <v>20</v>
      </c>
      <c r="R15" s="295">
        <v>20</v>
      </c>
      <c r="S15" s="295">
        <v>20</v>
      </c>
      <c r="T15" s="296" t="s">
        <v>189</v>
      </c>
      <c r="U15" s="296" t="s">
        <v>190</v>
      </c>
      <c r="V15" s="281"/>
      <c r="W15" s="297"/>
      <c r="X15" s="297">
        <v>20</v>
      </c>
      <c r="Y15" s="297"/>
      <c r="Z15" s="297"/>
      <c r="AA15" s="297">
        <v>20</v>
      </c>
      <c r="AB15" s="297"/>
      <c r="AC15" s="297"/>
      <c r="AD15" s="297">
        <v>20</v>
      </c>
      <c r="AE15" s="297"/>
      <c r="AF15" s="297"/>
      <c r="AG15" s="297">
        <v>20</v>
      </c>
      <c r="AH15" s="281">
        <v>0</v>
      </c>
      <c r="AI15" s="291">
        <v>4</v>
      </c>
      <c r="AJ15" s="281">
        <v>10</v>
      </c>
      <c r="AK15" s="281">
        <v>13</v>
      </c>
      <c r="AL15" s="281">
        <v>17</v>
      </c>
      <c r="AM15" s="281">
        <v>14</v>
      </c>
      <c r="AN15" s="281"/>
      <c r="AO15" s="281"/>
      <c r="AP15" s="281"/>
      <c r="AQ15" s="281"/>
      <c r="AR15" s="281"/>
      <c r="AS15" s="281"/>
      <c r="AT15" s="295">
        <v>20</v>
      </c>
      <c r="AU15" s="285">
        <f aca="true" t="shared" si="0" ref="AU15:AU20">+AT15/R15</f>
        <v>1</v>
      </c>
      <c r="AV15" s="298" t="s">
        <v>191</v>
      </c>
      <c r="AW15" s="299" t="s">
        <v>192</v>
      </c>
      <c r="AX15" s="326"/>
      <c r="AY15" s="288"/>
    </row>
    <row r="16" spans="1:51" s="289" customFormat="1" ht="409.5" customHeight="1">
      <c r="A16" s="280"/>
      <c r="B16" s="280"/>
      <c r="C16" s="280"/>
      <c r="D16" s="294">
        <v>33</v>
      </c>
      <c r="E16" s="294" t="s">
        <v>193</v>
      </c>
      <c r="F16" s="294"/>
      <c r="G16" s="295" t="s">
        <v>184</v>
      </c>
      <c r="H16" s="294" t="s">
        <v>194</v>
      </c>
      <c r="I16" s="295" t="s">
        <v>108</v>
      </c>
      <c r="J16" s="295" t="s">
        <v>195</v>
      </c>
      <c r="K16" s="294" t="s">
        <v>196</v>
      </c>
      <c r="L16" s="294">
        <v>4800</v>
      </c>
      <c r="M16" s="294" t="s">
        <v>197</v>
      </c>
      <c r="N16" s="295" t="s">
        <v>198</v>
      </c>
      <c r="O16" s="300">
        <v>0</v>
      </c>
      <c r="P16" s="300">
        <v>1400</v>
      </c>
      <c r="Q16" s="300">
        <v>1239</v>
      </c>
      <c r="R16" s="300">
        <v>1200</v>
      </c>
      <c r="S16" s="300">
        <v>1000</v>
      </c>
      <c r="T16" s="296" t="s">
        <v>189</v>
      </c>
      <c r="U16" s="295" t="s">
        <v>199</v>
      </c>
      <c r="V16" s="281"/>
      <c r="W16" s="281"/>
      <c r="X16" s="297">
        <v>50</v>
      </c>
      <c r="Y16" s="297">
        <v>100</v>
      </c>
      <c r="Z16" s="297">
        <v>200</v>
      </c>
      <c r="AA16" s="297">
        <v>150</v>
      </c>
      <c r="AB16" s="297">
        <v>150</v>
      </c>
      <c r="AC16" s="297">
        <v>150</v>
      </c>
      <c r="AD16" s="297">
        <v>120</v>
      </c>
      <c r="AE16" s="297">
        <v>130</v>
      </c>
      <c r="AF16" s="297">
        <v>150</v>
      </c>
      <c r="AG16" s="297">
        <v>0</v>
      </c>
      <c r="AH16" s="281">
        <v>0</v>
      </c>
      <c r="AI16" s="291">
        <v>0</v>
      </c>
      <c r="AJ16" s="281">
        <v>168</v>
      </c>
      <c r="AK16" s="281">
        <v>178</v>
      </c>
      <c r="AL16" s="281">
        <v>237</v>
      </c>
      <c r="AM16" s="281">
        <v>193</v>
      </c>
      <c r="AN16" s="281"/>
      <c r="AO16" s="281"/>
      <c r="AP16" s="281"/>
      <c r="AQ16" s="281"/>
      <c r="AR16" s="281"/>
      <c r="AS16" s="281"/>
      <c r="AT16" s="281">
        <f>SUM(AH16:AS16)</f>
        <v>776</v>
      </c>
      <c r="AU16" s="292">
        <f t="shared" si="0"/>
        <v>0.6466666666666666</v>
      </c>
      <c r="AV16" s="298" t="s">
        <v>200</v>
      </c>
      <c r="AW16" s="301" t="s">
        <v>201</v>
      </c>
      <c r="AX16" s="287"/>
      <c r="AY16" s="288"/>
    </row>
    <row r="17" spans="1:51" s="289" customFormat="1" ht="378" customHeight="1">
      <c r="A17" s="280"/>
      <c r="B17" s="280"/>
      <c r="C17" s="280"/>
      <c r="D17" s="280"/>
      <c r="E17" s="267" t="s">
        <v>202</v>
      </c>
      <c r="F17" s="267"/>
      <c r="G17" s="281" t="s">
        <v>184</v>
      </c>
      <c r="H17" s="267"/>
      <c r="I17" s="281" t="s">
        <v>114</v>
      </c>
      <c r="J17" s="281" t="s">
        <v>203</v>
      </c>
      <c r="K17" s="267" t="s">
        <v>171</v>
      </c>
      <c r="L17" s="281">
        <v>19</v>
      </c>
      <c r="M17" s="267" t="s">
        <v>172</v>
      </c>
      <c r="N17" s="281" t="s">
        <v>204</v>
      </c>
      <c r="O17" s="113">
        <v>0</v>
      </c>
      <c r="P17" s="113">
        <v>19</v>
      </c>
      <c r="Q17" s="113">
        <v>19</v>
      </c>
      <c r="R17" s="113">
        <v>19</v>
      </c>
      <c r="S17" s="113">
        <v>19</v>
      </c>
      <c r="T17" s="302" t="s">
        <v>189</v>
      </c>
      <c r="U17" s="281" t="s">
        <v>205</v>
      </c>
      <c r="V17" s="281"/>
      <c r="W17" s="281"/>
      <c r="X17" s="281">
        <v>19</v>
      </c>
      <c r="Y17" s="281"/>
      <c r="Z17" s="281"/>
      <c r="AA17" s="281">
        <v>19</v>
      </c>
      <c r="AB17" s="281"/>
      <c r="AC17" s="281"/>
      <c r="AD17" s="281">
        <v>19</v>
      </c>
      <c r="AE17" s="281"/>
      <c r="AF17" s="281"/>
      <c r="AG17" s="281">
        <v>19</v>
      </c>
      <c r="AH17" s="291">
        <v>0</v>
      </c>
      <c r="AI17" s="291">
        <v>7</v>
      </c>
      <c r="AJ17" s="281">
        <v>9</v>
      </c>
      <c r="AK17" s="281">
        <v>6</v>
      </c>
      <c r="AL17" s="291">
        <v>10</v>
      </c>
      <c r="AM17" s="281">
        <v>6</v>
      </c>
      <c r="AN17" s="291"/>
      <c r="AO17" s="291"/>
      <c r="AP17" s="291"/>
      <c r="AQ17" s="291"/>
      <c r="AR17" s="291"/>
      <c r="AS17" s="291"/>
      <c r="AT17" s="295">
        <v>16</v>
      </c>
      <c r="AU17" s="292">
        <f t="shared" si="0"/>
        <v>0.8421052631578947</v>
      </c>
      <c r="AV17" s="303" t="s">
        <v>206</v>
      </c>
      <c r="AW17" s="299" t="s">
        <v>207</v>
      </c>
      <c r="AX17" s="287"/>
      <c r="AY17" s="288"/>
    </row>
    <row r="18" spans="1:51" s="289" customFormat="1" ht="344.25" customHeight="1">
      <c r="A18" s="280"/>
      <c r="B18" s="280"/>
      <c r="C18" s="280"/>
      <c r="D18" s="280"/>
      <c r="E18" s="267" t="s">
        <v>208</v>
      </c>
      <c r="F18" s="267"/>
      <c r="G18" s="281" t="s">
        <v>184</v>
      </c>
      <c r="H18" s="267"/>
      <c r="I18" s="281" t="s">
        <v>114</v>
      </c>
      <c r="J18" s="281" t="s">
        <v>209</v>
      </c>
      <c r="K18" s="267" t="s">
        <v>171</v>
      </c>
      <c r="L18" s="281">
        <v>4</v>
      </c>
      <c r="M18" s="267" t="s">
        <v>210</v>
      </c>
      <c r="N18" s="281" t="s">
        <v>211</v>
      </c>
      <c r="O18" s="113"/>
      <c r="P18" s="113">
        <v>4</v>
      </c>
      <c r="Q18" s="113">
        <v>4</v>
      </c>
      <c r="R18" s="113">
        <v>4</v>
      </c>
      <c r="S18" s="113">
        <v>4</v>
      </c>
      <c r="T18" s="300"/>
      <c r="U18" s="295" t="s">
        <v>212</v>
      </c>
      <c r="V18" s="281"/>
      <c r="W18" s="281"/>
      <c r="X18" s="281">
        <v>1</v>
      </c>
      <c r="Y18" s="281"/>
      <c r="Z18" s="281"/>
      <c r="AA18" s="281">
        <v>1</v>
      </c>
      <c r="AB18" s="281"/>
      <c r="AC18" s="280"/>
      <c r="AD18" s="281">
        <v>1</v>
      </c>
      <c r="AE18" s="281"/>
      <c r="AF18" s="281"/>
      <c r="AG18" s="281">
        <v>1</v>
      </c>
      <c r="AH18" s="281"/>
      <c r="AI18" s="291">
        <v>0</v>
      </c>
      <c r="AJ18" s="281">
        <v>1</v>
      </c>
      <c r="AK18" s="281">
        <v>1</v>
      </c>
      <c r="AL18" s="281">
        <v>1</v>
      </c>
      <c r="AM18" s="281">
        <v>0</v>
      </c>
      <c r="AN18" s="280"/>
      <c r="AO18" s="280"/>
      <c r="AP18" s="280"/>
      <c r="AQ18" s="280"/>
      <c r="AR18" s="280"/>
      <c r="AS18" s="280"/>
      <c r="AT18" s="281">
        <f>SUM(AH18:AS18)</f>
        <v>3</v>
      </c>
      <c r="AU18" s="292">
        <f t="shared" si="0"/>
        <v>0.75</v>
      </c>
      <c r="AV18" s="303" t="s">
        <v>213</v>
      </c>
      <c r="AW18" s="301" t="s">
        <v>214</v>
      </c>
      <c r="AX18" s="327" t="s">
        <v>215</v>
      </c>
      <c r="AY18" s="288" t="s">
        <v>216</v>
      </c>
    </row>
    <row r="19" spans="1:51" s="289" customFormat="1" ht="183.75" customHeight="1">
      <c r="A19" s="280"/>
      <c r="B19" s="280"/>
      <c r="C19" s="280"/>
      <c r="D19" s="280"/>
      <c r="E19" s="267" t="s">
        <v>217</v>
      </c>
      <c r="F19" s="267"/>
      <c r="G19" s="281" t="s">
        <v>184</v>
      </c>
      <c r="H19" s="281" t="s">
        <v>218</v>
      </c>
      <c r="I19" s="281" t="s">
        <v>122</v>
      </c>
      <c r="J19" s="281" t="s">
        <v>219</v>
      </c>
      <c r="K19" s="281" t="s">
        <v>171</v>
      </c>
      <c r="L19" s="281">
        <v>20</v>
      </c>
      <c r="M19" s="281" t="s">
        <v>172</v>
      </c>
      <c r="N19" s="281" t="s">
        <v>220</v>
      </c>
      <c r="O19" s="291">
        <v>20</v>
      </c>
      <c r="P19" s="291">
        <v>20</v>
      </c>
      <c r="Q19" s="291">
        <v>20</v>
      </c>
      <c r="R19" s="291">
        <v>20</v>
      </c>
      <c r="S19" s="291">
        <v>20</v>
      </c>
      <c r="T19" s="304" t="s">
        <v>189</v>
      </c>
      <c r="U19" s="281" t="s">
        <v>221</v>
      </c>
      <c r="V19" s="281"/>
      <c r="W19" s="281"/>
      <c r="X19" s="297">
        <v>20</v>
      </c>
      <c r="Y19" s="297"/>
      <c r="Z19" s="297"/>
      <c r="AA19" s="297">
        <v>20</v>
      </c>
      <c r="AB19" s="297"/>
      <c r="AC19" s="297"/>
      <c r="AD19" s="297">
        <v>20</v>
      </c>
      <c r="AE19" s="297"/>
      <c r="AF19" s="297"/>
      <c r="AG19" s="297">
        <v>20</v>
      </c>
      <c r="AH19" s="280"/>
      <c r="AI19" s="291">
        <v>0</v>
      </c>
      <c r="AJ19" s="281">
        <v>19</v>
      </c>
      <c r="AK19" s="281">
        <v>17</v>
      </c>
      <c r="AL19" s="281">
        <v>16</v>
      </c>
      <c r="AM19" s="281">
        <v>19</v>
      </c>
      <c r="AN19" s="305"/>
      <c r="AO19" s="280"/>
      <c r="AP19" s="280"/>
      <c r="AQ19" s="280"/>
      <c r="AR19" s="280"/>
      <c r="AS19" s="280"/>
      <c r="AT19" s="295">
        <v>19</v>
      </c>
      <c r="AU19" s="292">
        <f t="shared" si="0"/>
        <v>0.95</v>
      </c>
      <c r="AV19" s="303" t="s">
        <v>222</v>
      </c>
      <c r="AW19" s="301" t="s">
        <v>223</v>
      </c>
      <c r="AX19" s="287"/>
      <c r="AY19" s="288"/>
    </row>
    <row r="20" spans="1:51" ht="319.5" customHeight="1">
      <c r="A20" s="267"/>
      <c r="B20" s="267"/>
      <c r="C20" s="267"/>
      <c r="D20" s="267"/>
      <c r="E20" s="281" t="s">
        <v>224</v>
      </c>
      <c r="F20" s="281"/>
      <c r="G20" s="281" t="s">
        <v>184</v>
      </c>
      <c r="H20" s="281" t="s">
        <v>194</v>
      </c>
      <c r="I20" s="281" t="s">
        <v>122</v>
      </c>
      <c r="J20" s="281" t="s">
        <v>225</v>
      </c>
      <c r="K20" s="281" t="s">
        <v>171</v>
      </c>
      <c r="L20" s="281">
        <v>20</v>
      </c>
      <c r="M20" s="281" t="s">
        <v>172</v>
      </c>
      <c r="N20" s="291"/>
      <c r="O20" s="291">
        <v>20</v>
      </c>
      <c r="P20" s="291">
        <v>20</v>
      </c>
      <c r="Q20" s="291">
        <v>20</v>
      </c>
      <c r="R20" s="291">
        <v>20</v>
      </c>
      <c r="S20" s="291">
        <v>20</v>
      </c>
      <c r="T20" s="291"/>
      <c r="U20" s="281" t="s">
        <v>226</v>
      </c>
      <c r="V20" s="267"/>
      <c r="W20" s="267"/>
      <c r="X20" s="297">
        <v>20</v>
      </c>
      <c r="Y20" s="297"/>
      <c r="Z20" s="297"/>
      <c r="AA20" s="297">
        <v>20</v>
      </c>
      <c r="AB20" s="297"/>
      <c r="AC20" s="297"/>
      <c r="AD20" s="297">
        <v>20</v>
      </c>
      <c r="AE20" s="297"/>
      <c r="AF20" s="297"/>
      <c r="AG20" s="297">
        <v>20</v>
      </c>
      <c r="AH20" s="113"/>
      <c r="AI20" s="113">
        <v>0</v>
      </c>
      <c r="AJ20" s="267">
        <v>9</v>
      </c>
      <c r="AK20" s="267">
        <v>0</v>
      </c>
      <c r="AL20" s="267">
        <v>16</v>
      </c>
      <c r="AM20" s="113">
        <v>14</v>
      </c>
      <c r="AN20" s="113"/>
      <c r="AO20" s="113"/>
      <c r="AP20" s="113"/>
      <c r="AQ20" s="113"/>
      <c r="AR20" s="113"/>
      <c r="AS20" s="113"/>
      <c r="AT20" s="267">
        <v>16</v>
      </c>
      <c r="AU20" s="306">
        <f t="shared" si="0"/>
        <v>0.8</v>
      </c>
      <c r="AV20" s="307" t="s">
        <v>227</v>
      </c>
      <c r="AW20" s="301" t="s">
        <v>228</v>
      </c>
      <c r="AX20" s="287"/>
      <c r="AY20" s="288"/>
    </row>
    <row r="21" spans="1:51" ht="246" customHeight="1">
      <c r="A21" s="267"/>
      <c r="B21" s="267"/>
      <c r="C21" s="267"/>
      <c r="D21" s="267"/>
      <c r="E21" s="267" t="s">
        <v>229</v>
      </c>
      <c r="F21" s="267"/>
      <c r="G21" s="281" t="s">
        <v>184</v>
      </c>
      <c r="H21" s="267"/>
      <c r="I21" s="281" t="s">
        <v>122</v>
      </c>
      <c r="J21" s="281" t="s">
        <v>230</v>
      </c>
      <c r="K21" s="281" t="s">
        <v>171</v>
      </c>
      <c r="L21" s="281">
        <v>20</v>
      </c>
      <c r="M21" s="281" t="s">
        <v>172</v>
      </c>
      <c r="N21" s="113"/>
      <c r="O21" s="291">
        <v>20</v>
      </c>
      <c r="P21" s="291">
        <v>20</v>
      </c>
      <c r="Q21" s="291">
        <v>20</v>
      </c>
      <c r="R21" s="291">
        <v>20</v>
      </c>
      <c r="S21" s="291">
        <v>20</v>
      </c>
      <c r="T21" s="113"/>
      <c r="U21" s="281" t="s">
        <v>231</v>
      </c>
      <c r="V21" s="267">
        <v>0</v>
      </c>
      <c r="W21" s="267">
        <v>14</v>
      </c>
      <c r="X21" s="267"/>
      <c r="Y21" s="267"/>
      <c r="Z21" s="267"/>
      <c r="AA21" s="267"/>
      <c r="AB21" s="267"/>
      <c r="AC21" s="113"/>
      <c r="AD21" s="113"/>
      <c r="AE21" s="113"/>
      <c r="AF21" s="113"/>
      <c r="AG21" s="113"/>
      <c r="AH21" s="113"/>
      <c r="AI21" s="113">
        <v>14</v>
      </c>
      <c r="AJ21" s="267">
        <v>18</v>
      </c>
      <c r="AK21" s="267">
        <v>17</v>
      </c>
      <c r="AL21" s="267">
        <v>20</v>
      </c>
      <c r="AM21" s="113">
        <v>19</v>
      </c>
      <c r="AN21" s="113"/>
      <c r="AO21" s="113"/>
      <c r="AP21" s="113"/>
      <c r="AQ21" s="113"/>
      <c r="AR21" s="113"/>
      <c r="AS21" s="113"/>
      <c r="AT21" s="294">
        <v>20</v>
      </c>
      <c r="AU21" s="306">
        <f>+AT21/R21</f>
        <v>1</v>
      </c>
      <c r="AV21" s="303" t="s">
        <v>232</v>
      </c>
      <c r="AW21" s="301" t="s">
        <v>233</v>
      </c>
      <c r="AX21" s="287"/>
      <c r="AY21" s="288"/>
    </row>
    <row r="22" spans="1:51" s="319" customFormat="1" ht="70.5" customHeight="1">
      <c r="A22" s="308"/>
      <c r="B22" s="308"/>
      <c r="C22" s="308"/>
      <c r="D22" s="308"/>
      <c r="E22" s="308" t="s">
        <v>229</v>
      </c>
      <c r="F22" s="308"/>
      <c r="G22" s="309" t="s">
        <v>184</v>
      </c>
      <c r="H22" s="308" t="s">
        <v>194</v>
      </c>
      <c r="I22" s="309" t="s">
        <v>122</v>
      </c>
      <c r="J22" s="309" t="s">
        <v>234</v>
      </c>
      <c r="K22" s="308" t="s">
        <v>196</v>
      </c>
      <c r="L22" s="309">
        <v>20</v>
      </c>
      <c r="M22" s="309"/>
      <c r="N22" s="310"/>
      <c r="O22" s="311"/>
      <c r="P22" s="311"/>
      <c r="Q22" s="311"/>
      <c r="R22" s="311"/>
      <c r="S22" s="311"/>
      <c r="T22" s="312" t="s">
        <v>235</v>
      </c>
      <c r="U22" s="313" t="s">
        <v>236</v>
      </c>
      <c r="V22" s="308">
        <v>0</v>
      </c>
      <c r="W22" s="308">
        <v>55</v>
      </c>
      <c r="X22" s="308"/>
      <c r="Y22" s="308"/>
      <c r="Z22" s="308"/>
      <c r="AA22" s="308"/>
      <c r="AB22" s="308"/>
      <c r="AC22" s="310"/>
      <c r="AD22" s="310"/>
      <c r="AE22" s="310"/>
      <c r="AF22" s="310"/>
      <c r="AG22" s="310"/>
      <c r="AH22" s="310"/>
      <c r="AI22" s="310">
        <v>55</v>
      </c>
      <c r="AJ22" s="308">
        <v>40</v>
      </c>
      <c r="AK22" s="308">
        <v>84</v>
      </c>
      <c r="AL22" s="308">
        <v>70</v>
      </c>
      <c r="AM22" s="310">
        <v>28</v>
      </c>
      <c r="AN22" s="310"/>
      <c r="AO22" s="310"/>
      <c r="AP22" s="310"/>
      <c r="AQ22" s="310"/>
      <c r="AR22" s="310"/>
      <c r="AS22" s="310"/>
      <c r="AT22" s="308">
        <f>SUM(AI22:AS22)</f>
        <v>277</v>
      </c>
      <c r="AU22" s="314"/>
      <c r="AV22" s="315" t="s">
        <v>237</v>
      </c>
      <c r="AW22" s="316" t="s">
        <v>238</v>
      </c>
      <c r="AX22" s="317"/>
      <c r="AY22" s="318"/>
    </row>
    <row r="23" spans="1:51" ht="70.5" customHeight="1">
      <c r="A23" s="784" t="s">
        <v>81</v>
      </c>
      <c r="B23" s="743"/>
      <c r="C23" s="743"/>
      <c r="D23" s="743"/>
      <c r="E23" s="743"/>
      <c r="F23" s="743"/>
      <c r="G23" s="743"/>
      <c r="H23" s="743"/>
      <c r="I23" s="743"/>
      <c r="J23" s="743"/>
      <c r="K23" s="743"/>
      <c r="L23" s="743"/>
      <c r="M23" s="743"/>
      <c r="N23" s="743"/>
      <c r="O23" s="743"/>
      <c r="P23" s="743"/>
      <c r="Q23" s="743"/>
      <c r="R23" s="743"/>
      <c r="S23" s="743"/>
      <c r="T23" s="743"/>
      <c r="U23" s="743"/>
      <c r="V23" s="743"/>
      <c r="W23" s="743"/>
      <c r="X23" s="743"/>
      <c r="Y23" s="743"/>
      <c r="Z23" s="743"/>
      <c r="AA23" s="743"/>
      <c r="AB23" s="743"/>
      <c r="AC23" s="743"/>
      <c r="AD23" s="743"/>
      <c r="AE23" s="743"/>
      <c r="AF23" s="743"/>
      <c r="AG23" s="743"/>
      <c r="AH23" s="743"/>
      <c r="AI23" s="743"/>
      <c r="AJ23" s="743"/>
      <c r="AK23" s="743"/>
      <c r="AL23" s="743"/>
      <c r="AM23" s="743"/>
      <c r="AN23" s="743"/>
      <c r="AO23" s="743"/>
      <c r="AP23" s="743"/>
      <c r="AQ23" s="743"/>
      <c r="AR23" s="743"/>
      <c r="AS23" s="743"/>
      <c r="AT23" s="743"/>
      <c r="AU23" s="743"/>
      <c r="AV23" s="743"/>
      <c r="AW23" s="743"/>
      <c r="AX23" s="743"/>
      <c r="AY23" s="744"/>
    </row>
    <row r="24" spans="1:51" ht="70.5" customHeight="1">
      <c r="A24" s="787" t="s">
        <v>239</v>
      </c>
      <c r="B24" s="787"/>
      <c r="C24" s="787"/>
      <c r="D24" s="783" t="s">
        <v>240</v>
      </c>
      <c r="E24" s="783"/>
      <c r="F24" s="783"/>
      <c r="G24" s="783"/>
      <c r="H24" s="783"/>
      <c r="I24" s="783"/>
      <c r="J24" s="787" t="s">
        <v>241</v>
      </c>
      <c r="K24" s="787"/>
      <c r="L24" s="787"/>
      <c r="M24" s="787"/>
      <c r="N24" s="787"/>
      <c r="O24" s="787"/>
      <c r="P24" s="786" t="s">
        <v>242</v>
      </c>
      <c r="Q24" s="786"/>
      <c r="R24" s="786"/>
      <c r="S24" s="786"/>
      <c r="T24" s="786"/>
      <c r="U24" s="786"/>
      <c r="V24" s="786" t="s">
        <v>242</v>
      </c>
      <c r="W24" s="786"/>
      <c r="X24" s="786"/>
      <c r="Y24" s="786"/>
      <c r="Z24" s="786"/>
      <c r="AA24" s="786"/>
      <c r="AB24" s="786"/>
      <c r="AC24" s="786"/>
      <c r="AD24" s="786" t="s">
        <v>242</v>
      </c>
      <c r="AE24" s="786"/>
      <c r="AF24" s="786"/>
      <c r="AG24" s="786"/>
      <c r="AH24" s="786"/>
      <c r="AI24" s="786"/>
      <c r="AJ24" s="786"/>
      <c r="AK24" s="786"/>
      <c r="AL24" s="786"/>
      <c r="AM24" s="786"/>
      <c r="AN24" s="786"/>
      <c r="AO24" s="786"/>
      <c r="AP24" s="787" t="s">
        <v>243</v>
      </c>
      <c r="AQ24" s="787"/>
      <c r="AR24" s="787"/>
      <c r="AS24" s="787"/>
      <c r="AT24" s="786"/>
      <c r="AU24" s="786"/>
      <c r="AV24" s="786"/>
      <c r="AW24" s="786"/>
      <c r="AX24" s="786"/>
      <c r="AY24" s="786"/>
    </row>
    <row r="25" spans="1:51" ht="70.5" customHeight="1">
      <c r="A25" s="787"/>
      <c r="B25" s="787"/>
      <c r="C25" s="787"/>
      <c r="D25" s="786" t="s">
        <v>244</v>
      </c>
      <c r="E25" s="786"/>
      <c r="F25" s="786"/>
      <c r="G25" s="786"/>
      <c r="H25" s="786"/>
      <c r="I25" s="786"/>
      <c r="J25" s="787"/>
      <c r="K25" s="787"/>
      <c r="L25" s="787"/>
      <c r="M25" s="787"/>
      <c r="N25" s="787"/>
      <c r="O25" s="787"/>
      <c r="P25" s="786" t="s">
        <v>245</v>
      </c>
      <c r="Q25" s="786"/>
      <c r="R25" s="786"/>
      <c r="S25" s="786"/>
      <c r="T25" s="786"/>
      <c r="U25" s="786"/>
      <c r="V25" s="786" t="s">
        <v>246</v>
      </c>
      <c r="W25" s="786"/>
      <c r="X25" s="786"/>
      <c r="Y25" s="786"/>
      <c r="Z25" s="786"/>
      <c r="AA25" s="786"/>
      <c r="AB25" s="786"/>
      <c r="AC25" s="786"/>
      <c r="AD25" s="786" t="s">
        <v>247</v>
      </c>
      <c r="AE25" s="786"/>
      <c r="AF25" s="786"/>
      <c r="AG25" s="786"/>
      <c r="AH25" s="786"/>
      <c r="AI25" s="786"/>
      <c r="AJ25" s="786"/>
      <c r="AK25" s="786"/>
      <c r="AL25" s="786"/>
      <c r="AM25" s="786"/>
      <c r="AN25" s="786"/>
      <c r="AO25" s="786"/>
      <c r="AP25" s="787"/>
      <c r="AQ25" s="787"/>
      <c r="AR25" s="787"/>
      <c r="AS25" s="787"/>
      <c r="AT25" s="786" t="s">
        <v>247</v>
      </c>
      <c r="AU25" s="786"/>
      <c r="AV25" s="786"/>
      <c r="AW25" s="786"/>
      <c r="AX25" s="786"/>
      <c r="AY25" s="786"/>
    </row>
    <row r="26" spans="1:51" ht="70.5" customHeight="1">
      <c r="A26" s="787"/>
      <c r="B26" s="787"/>
      <c r="C26" s="787"/>
      <c r="D26" s="786" t="s">
        <v>248</v>
      </c>
      <c r="E26" s="786"/>
      <c r="F26" s="786"/>
      <c r="G26" s="786"/>
      <c r="H26" s="786"/>
      <c r="I26" s="786"/>
      <c r="J26" s="787"/>
      <c r="K26" s="787"/>
      <c r="L26" s="787"/>
      <c r="M26" s="787"/>
      <c r="N26" s="787"/>
      <c r="O26" s="787"/>
      <c r="P26" s="786" t="s">
        <v>249</v>
      </c>
      <c r="Q26" s="786"/>
      <c r="R26" s="786"/>
      <c r="S26" s="786"/>
      <c r="T26" s="786"/>
      <c r="U26" s="786"/>
      <c r="V26" s="786" t="s">
        <v>250</v>
      </c>
      <c r="W26" s="786"/>
      <c r="X26" s="786"/>
      <c r="Y26" s="786"/>
      <c r="Z26" s="786"/>
      <c r="AA26" s="786"/>
      <c r="AB26" s="786"/>
      <c r="AC26" s="786"/>
      <c r="AD26" s="786" t="s">
        <v>251</v>
      </c>
      <c r="AE26" s="786"/>
      <c r="AF26" s="786"/>
      <c r="AG26" s="786"/>
      <c r="AH26" s="786"/>
      <c r="AI26" s="786"/>
      <c r="AJ26" s="786"/>
      <c r="AK26" s="786"/>
      <c r="AL26" s="786"/>
      <c r="AM26" s="786"/>
      <c r="AN26" s="786"/>
      <c r="AO26" s="786"/>
      <c r="AP26" s="787"/>
      <c r="AQ26" s="787"/>
      <c r="AR26" s="787"/>
      <c r="AS26" s="787"/>
      <c r="AT26" s="786" t="s">
        <v>252</v>
      </c>
      <c r="AU26" s="786"/>
      <c r="AV26" s="786"/>
      <c r="AW26" s="786"/>
      <c r="AX26" s="786"/>
      <c r="AY26" s="786"/>
    </row>
    <row r="28" ht="70.5" customHeight="1">
      <c r="G28" s="320"/>
    </row>
    <row r="29" spans="6:7" ht="70.5" customHeight="1">
      <c r="F29" s="320"/>
      <c r="G29" s="320"/>
    </row>
    <row r="30" ht="70.5" customHeight="1">
      <c r="G30" s="146"/>
    </row>
  </sheetData>
  <sheetProtection/>
  <mergeCells count="57">
    <mergeCell ref="A24:C26"/>
    <mergeCell ref="J24:O26"/>
    <mergeCell ref="P25:U25"/>
    <mergeCell ref="P26:U26"/>
    <mergeCell ref="V24:AC24"/>
    <mergeCell ref="D25:I25"/>
    <mergeCell ref="D26:I26"/>
    <mergeCell ref="AT25:AY25"/>
    <mergeCell ref="AT24:AY24"/>
    <mergeCell ref="AD26:AO26"/>
    <mergeCell ref="P24:U24"/>
    <mergeCell ref="AD25:AO25"/>
    <mergeCell ref="V25:AC25"/>
    <mergeCell ref="AT26:AY26"/>
    <mergeCell ref="AP24:AS26"/>
    <mergeCell ref="V26:AC26"/>
    <mergeCell ref="AD24:AO24"/>
    <mergeCell ref="D24:I24"/>
    <mergeCell ref="A5:AG5"/>
    <mergeCell ref="A23:AY23"/>
    <mergeCell ref="V11:AG11"/>
    <mergeCell ref="D10:AG10"/>
    <mergeCell ref="L11:L12"/>
    <mergeCell ref="AX5:AX12"/>
    <mergeCell ref="AY5:AY12"/>
    <mergeCell ref="H7:I7"/>
    <mergeCell ref="H8:I8"/>
    <mergeCell ref="A11:F11"/>
    <mergeCell ref="A9:C9"/>
    <mergeCell ref="T11:T12"/>
    <mergeCell ref="N11:N12"/>
    <mergeCell ref="M11:M12"/>
    <mergeCell ref="AW5:AW12"/>
    <mergeCell ref="F6:G8"/>
    <mergeCell ref="H6:I6"/>
    <mergeCell ref="AH5:AU10"/>
    <mergeCell ref="K6:U8"/>
    <mergeCell ref="AV5:AV12"/>
    <mergeCell ref="D6:E8"/>
    <mergeCell ref="AT11:AU11"/>
    <mergeCell ref="AH11:AS11"/>
    <mergeCell ref="I11:I12"/>
    <mergeCell ref="J11:J12"/>
    <mergeCell ref="K11:K12"/>
    <mergeCell ref="U11:U12"/>
    <mergeCell ref="O11:S11"/>
    <mergeCell ref="G11:H11"/>
    <mergeCell ref="A10:C10"/>
    <mergeCell ref="D9:AG9"/>
    <mergeCell ref="AX1:AY1"/>
    <mergeCell ref="AX2:AY2"/>
    <mergeCell ref="AX3:AY3"/>
    <mergeCell ref="AX4:AY4"/>
    <mergeCell ref="A1:AW1"/>
    <mergeCell ref="A2:AW2"/>
    <mergeCell ref="A3:AW4"/>
    <mergeCell ref="A6:C8"/>
  </mergeCells>
  <printOptions/>
  <pageMargins left="0.7" right="0.7" top="0.75" bottom="0.75" header="0.3" footer="0.3"/>
  <pageSetup fitToHeight="1" fitToWidth="1" horizontalDpi="600" verticalDpi="600" orientation="landscape" scale="19"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K88"/>
  <sheetViews>
    <sheetView zoomScale="60" zoomScaleNormal="60" zoomScalePageLayoutView="0" workbookViewId="0" topLeftCell="O62">
      <selection activeCell="AN68" sqref="AN68:AN87"/>
    </sheetView>
  </sheetViews>
  <sheetFormatPr defaultColWidth="19.421875" defaultRowHeight="15"/>
  <cols>
    <col min="1" max="1" width="29.421875" style="146" bestFit="1" customWidth="1"/>
    <col min="2" max="4" width="11.00390625" style="146" customWidth="1"/>
    <col min="5" max="5" width="19.28125" style="146" customWidth="1"/>
    <col min="6" max="17" width="11.00390625" style="146" customWidth="1"/>
    <col min="18" max="18" width="12.140625" style="146" customWidth="1"/>
    <col min="19" max="19" width="24.57421875" style="146" customWidth="1"/>
    <col min="20" max="23" width="8.140625" style="146" customWidth="1"/>
    <col min="24" max="24" width="9.421875" style="146" customWidth="1"/>
    <col min="25" max="25" width="8.140625" style="146" customWidth="1"/>
    <col min="26" max="30" width="7.8515625" style="146" customWidth="1"/>
    <col min="31" max="31" width="11.28125" style="146" customWidth="1"/>
    <col min="32" max="32" width="2.28125" style="146" customWidth="1"/>
    <col min="33" max="33" width="19.421875" style="146" customWidth="1"/>
    <col min="34" max="36" width="11.28125" style="146" customWidth="1"/>
    <col min="37" max="37" width="20.140625" style="146" customWidth="1"/>
    <col min="38" max="50" width="11.28125" style="146" customWidth="1"/>
    <col min="51" max="51" width="22.8515625" style="146" customWidth="1"/>
    <col min="52" max="63" width="8.8515625" style="146" customWidth="1"/>
    <col min="64" max="16384" width="19.421875" style="146" customWidth="1"/>
  </cols>
  <sheetData>
    <row r="1" spans="1:63" ht="15.75" customHeight="1">
      <c r="A1" s="797" t="s">
        <v>0</v>
      </c>
      <c r="B1" s="797"/>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797"/>
      <c r="AN1" s="797"/>
      <c r="AO1" s="797"/>
      <c r="AP1" s="797"/>
      <c r="AQ1" s="797"/>
      <c r="AR1" s="797"/>
      <c r="AS1" s="797"/>
      <c r="AT1" s="797"/>
      <c r="AU1" s="797"/>
      <c r="AV1" s="797"/>
      <c r="AW1" s="797"/>
      <c r="AX1" s="797"/>
      <c r="AY1" s="797"/>
      <c r="AZ1" s="797"/>
      <c r="BA1" s="797"/>
      <c r="BB1" s="797"/>
      <c r="BC1" s="797"/>
      <c r="BD1" s="797"/>
      <c r="BE1" s="797"/>
      <c r="BF1" s="797"/>
      <c r="BG1" s="797"/>
      <c r="BH1" s="797"/>
      <c r="BI1" s="798" t="s">
        <v>1</v>
      </c>
      <c r="BJ1" s="798"/>
      <c r="BK1" s="798"/>
    </row>
    <row r="2" spans="1:63" ht="15.75" customHeight="1">
      <c r="A2" s="797" t="s">
        <v>2</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c r="AP2" s="797"/>
      <c r="AQ2" s="797"/>
      <c r="AR2" s="797"/>
      <c r="AS2" s="797"/>
      <c r="AT2" s="797"/>
      <c r="AU2" s="797"/>
      <c r="AV2" s="797"/>
      <c r="AW2" s="797"/>
      <c r="AX2" s="797"/>
      <c r="AY2" s="797"/>
      <c r="AZ2" s="797"/>
      <c r="BA2" s="797"/>
      <c r="BB2" s="797"/>
      <c r="BC2" s="797"/>
      <c r="BD2" s="797"/>
      <c r="BE2" s="797"/>
      <c r="BF2" s="797"/>
      <c r="BG2" s="797"/>
      <c r="BH2" s="797"/>
      <c r="BI2" s="798" t="s">
        <v>83</v>
      </c>
      <c r="BJ2" s="798"/>
      <c r="BK2" s="798"/>
    </row>
    <row r="3" spans="1:63" ht="25.5" customHeight="1">
      <c r="A3" s="797" t="s">
        <v>253</v>
      </c>
      <c r="B3" s="797"/>
      <c r="C3" s="797"/>
      <c r="D3" s="797"/>
      <c r="E3" s="797"/>
      <c r="F3" s="797"/>
      <c r="G3" s="797"/>
      <c r="H3" s="797"/>
      <c r="I3" s="797"/>
      <c r="J3" s="797"/>
      <c r="K3" s="797"/>
      <c r="L3" s="797"/>
      <c r="M3" s="797"/>
      <c r="N3" s="797"/>
      <c r="O3" s="797"/>
      <c r="P3" s="797"/>
      <c r="Q3" s="797"/>
      <c r="R3" s="797"/>
      <c r="S3" s="797"/>
      <c r="T3" s="797"/>
      <c r="U3" s="797"/>
      <c r="V3" s="797"/>
      <c r="W3" s="797"/>
      <c r="X3" s="797"/>
      <c r="Y3" s="797"/>
      <c r="Z3" s="797"/>
      <c r="AA3" s="797"/>
      <c r="AB3" s="797"/>
      <c r="AC3" s="797"/>
      <c r="AD3" s="797"/>
      <c r="AE3" s="797"/>
      <c r="AF3" s="797"/>
      <c r="AG3" s="797"/>
      <c r="AH3" s="797"/>
      <c r="AI3" s="797"/>
      <c r="AJ3" s="797"/>
      <c r="AK3" s="797"/>
      <c r="AL3" s="797"/>
      <c r="AM3" s="797"/>
      <c r="AN3" s="797"/>
      <c r="AO3" s="797"/>
      <c r="AP3" s="797"/>
      <c r="AQ3" s="797"/>
      <c r="AR3" s="797"/>
      <c r="AS3" s="797"/>
      <c r="AT3" s="797"/>
      <c r="AU3" s="797"/>
      <c r="AV3" s="797"/>
      <c r="AW3" s="797"/>
      <c r="AX3" s="797"/>
      <c r="AY3" s="797"/>
      <c r="AZ3" s="797"/>
      <c r="BA3" s="797"/>
      <c r="BB3" s="797"/>
      <c r="BC3" s="797"/>
      <c r="BD3" s="797"/>
      <c r="BE3" s="797"/>
      <c r="BF3" s="797"/>
      <c r="BG3" s="797"/>
      <c r="BH3" s="797"/>
      <c r="BI3" s="798" t="s">
        <v>84</v>
      </c>
      <c r="BJ3" s="798"/>
      <c r="BK3" s="798"/>
    </row>
    <row r="4" spans="1:63" ht="15.75" customHeight="1">
      <c r="A4" s="797" t="s">
        <v>254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797"/>
      <c r="BA4" s="797"/>
      <c r="BB4" s="797"/>
      <c r="BC4" s="797"/>
      <c r="BD4" s="797"/>
      <c r="BE4" s="797"/>
      <c r="BF4" s="797"/>
      <c r="BG4" s="797"/>
      <c r="BH4" s="797"/>
      <c r="BI4" s="794" t="s">
        <v>255</v>
      </c>
      <c r="BJ4" s="795"/>
      <c r="BK4" s="796"/>
    </row>
    <row r="5" spans="1:63" ht="25.5" customHeight="1">
      <c r="A5" s="799" t="s">
        <v>256</v>
      </c>
      <c r="B5" s="799"/>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G5" s="799" t="s">
        <v>257</v>
      </c>
      <c r="AH5" s="799"/>
      <c r="AI5" s="799"/>
      <c r="AJ5" s="799"/>
      <c r="AK5" s="799"/>
      <c r="AL5" s="799"/>
      <c r="AM5" s="799"/>
      <c r="AN5" s="799"/>
      <c r="AO5" s="799"/>
      <c r="AP5" s="799"/>
      <c r="AQ5" s="799"/>
      <c r="AR5" s="799"/>
      <c r="AS5" s="799"/>
      <c r="AT5" s="799"/>
      <c r="AU5" s="799"/>
      <c r="AV5" s="799"/>
      <c r="AW5" s="799"/>
      <c r="AX5" s="799"/>
      <c r="AY5" s="799"/>
      <c r="AZ5" s="799"/>
      <c r="BA5" s="799"/>
      <c r="BB5" s="799"/>
      <c r="BC5" s="799"/>
      <c r="BD5" s="799"/>
      <c r="BE5" s="799"/>
      <c r="BF5" s="799"/>
      <c r="BG5" s="799"/>
      <c r="BH5" s="799"/>
      <c r="BI5" s="800"/>
      <c r="BJ5" s="800"/>
      <c r="BK5" s="800"/>
    </row>
    <row r="6" spans="1:63" ht="31.5" customHeight="1">
      <c r="A6" s="149" t="s">
        <v>258</v>
      </c>
      <c r="B6" s="793"/>
      <c r="C6" s="793"/>
      <c r="D6" s="793"/>
      <c r="E6" s="793"/>
      <c r="F6" s="793"/>
      <c r="G6" s="793"/>
      <c r="H6" s="793"/>
      <c r="I6" s="793"/>
      <c r="J6" s="793"/>
      <c r="K6" s="793"/>
      <c r="L6" s="793"/>
      <c r="M6" s="793"/>
      <c r="N6" s="793"/>
      <c r="O6" s="793"/>
      <c r="P6" s="793"/>
      <c r="Q6" s="793"/>
      <c r="R6" s="793"/>
      <c r="S6" s="793"/>
      <c r="T6" s="793"/>
      <c r="U6" s="793"/>
      <c r="V6" s="793"/>
      <c r="W6" s="793"/>
      <c r="X6" s="793"/>
      <c r="Y6" s="793"/>
      <c r="Z6" s="793"/>
      <c r="AA6" s="793"/>
      <c r="AB6" s="793"/>
      <c r="AC6" s="793"/>
      <c r="AD6" s="793"/>
      <c r="AE6" s="793"/>
      <c r="AF6" s="793"/>
      <c r="AG6" s="793"/>
      <c r="AH6" s="793"/>
      <c r="AI6" s="793"/>
      <c r="AJ6" s="793"/>
      <c r="AK6" s="793"/>
      <c r="AL6" s="793"/>
      <c r="AM6" s="793"/>
      <c r="AN6" s="793"/>
      <c r="AO6" s="793"/>
      <c r="AP6" s="793"/>
      <c r="AQ6" s="793"/>
      <c r="AR6" s="793"/>
      <c r="AS6" s="793"/>
      <c r="AT6" s="793"/>
      <c r="AU6" s="793"/>
      <c r="AV6" s="793"/>
      <c r="AW6" s="793"/>
      <c r="AX6" s="793"/>
      <c r="AY6" s="793"/>
      <c r="AZ6" s="793"/>
      <c r="BA6" s="793"/>
      <c r="BB6" s="793"/>
      <c r="BC6" s="793"/>
      <c r="BD6" s="793"/>
      <c r="BE6" s="793"/>
      <c r="BF6" s="793"/>
      <c r="BG6" s="793"/>
      <c r="BH6" s="793"/>
      <c r="BI6" s="793"/>
      <c r="BJ6" s="793"/>
      <c r="BK6" s="793"/>
    </row>
    <row r="7" spans="1:63" ht="31.5" customHeight="1">
      <c r="A7" s="150" t="s">
        <v>259</v>
      </c>
      <c r="B7" s="788" t="s">
        <v>90</v>
      </c>
      <c r="C7" s="789"/>
      <c r="D7" s="789"/>
      <c r="E7" s="789"/>
      <c r="F7" s="789"/>
      <c r="G7" s="789"/>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89"/>
      <c r="AL7" s="789"/>
      <c r="AM7" s="789"/>
      <c r="AN7" s="789"/>
      <c r="AO7" s="789"/>
      <c r="AP7" s="789"/>
      <c r="AQ7" s="789"/>
      <c r="AR7" s="789"/>
      <c r="AS7" s="789"/>
      <c r="AT7" s="789"/>
      <c r="AU7" s="789"/>
      <c r="AV7" s="789"/>
      <c r="AW7" s="789"/>
      <c r="AX7" s="789"/>
      <c r="AY7" s="789"/>
      <c r="AZ7" s="789"/>
      <c r="BA7" s="789"/>
      <c r="BB7" s="789"/>
      <c r="BC7" s="789"/>
      <c r="BD7" s="789"/>
      <c r="BE7" s="789"/>
      <c r="BF7" s="789"/>
      <c r="BG7" s="789"/>
      <c r="BH7" s="789"/>
      <c r="BI7" s="789"/>
      <c r="BJ7" s="789"/>
      <c r="BK7" s="790"/>
    </row>
    <row r="8" spans="1:41" ht="18.75" customHeight="1">
      <c r="A8" s="152"/>
      <c r="B8" s="152"/>
      <c r="C8" s="152"/>
      <c r="D8" s="152"/>
      <c r="E8" s="152"/>
      <c r="F8" s="152"/>
      <c r="G8" s="152"/>
      <c r="H8" s="152"/>
      <c r="I8" s="152"/>
      <c r="J8" s="152"/>
      <c r="K8" s="153"/>
      <c r="L8" s="153"/>
      <c r="M8" s="153"/>
      <c r="N8" s="153"/>
      <c r="O8" s="153"/>
      <c r="P8" s="153"/>
      <c r="Q8" s="153"/>
      <c r="R8" s="153"/>
      <c r="S8" s="153"/>
      <c r="T8" s="153"/>
      <c r="U8" s="153"/>
      <c r="V8" s="153"/>
      <c r="W8" s="153"/>
      <c r="X8" s="153"/>
      <c r="Y8" s="153"/>
      <c r="Z8" s="153"/>
      <c r="AA8" s="153"/>
      <c r="AB8" s="153"/>
      <c r="AC8" s="153"/>
      <c r="AD8" s="153"/>
      <c r="AE8" s="153"/>
      <c r="AG8" s="152"/>
      <c r="AH8" s="153"/>
      <c r="AI8" s="153"/>
      <c r="AJ8" s="153"/>
      <c r="AK8" s="153"/>
      <c r="AL8" s="153"/>
      <c r="AM8" s="153"/>
      <c r="AN8" s="153"/>
      <c r="AO8" s="153"/>
    </row>
    <row r="9" spans="1:63" ht="30" customHeight="1">
      <c r="A9" s="791" t="s">
        <v>260</v>
      </c>
      <c r="B9" s="151" t="s">
        <v>35</v>
      </c>
      <c r="C9" s="151" t="s">
        <v>36</v>
      </c>
      <c r="D9" s="788" t="s">
        <v>37</v>
      </c>
      <c r="E9" s="790"/>
      <c r="F9" s="151" t="s">
        <v>38</v>
      </c>
      <c r="G9" s="151" t="s">
        <v>39</v>
      </c>
      <c r="H9" s="788" t="s">
        <v>40</v>
      </c>
      <c r="I9" s="790"/>
      <c r="J9" s="151" t="s">
        <v>41</v>
      </c>
      <c r="K9" s="151" t="s">
        <v>42</v>
      </c>
      <c r="L9" s="788" t="s">
        <v>43</v>
      </c>
      <c r="M9" s="790"/>
      <c r="N9" s="151" t="s">
        <v>44</v>
      </c>
      <c r="O9" s="151" t="s">
        <v>45</v>
      </c>
      <c r="P9" s="788" t="s">
        <v>46</v>
      </c>
      <c r="Q9" s="790"/>
      <c r="R9" s="788" t="s">
        <v>261</v>
      </c>
      <c r="S9" s="790"/>
      <c r="T9" s="788" t="s">
        <v>262</v>
      </c>
      <c r="U9" s="789"/>
      <c r="V9" s="789"/>
      <c r="W9" s="789"/>
      <c r="X9" s="789"/>
      <c r="Y9" s="790"/>
      <c r="Z9" s="788" t="s">
        <v>263</v>
      </c>
      <c r="AA9" s="789"/>
      <c r="AB9" s="789"/>
      <c r="AC9" s="789"/>
      <c r="AD9" s="789"/>
      <c r="AE9" s="790"/>
      <c r="AG9" s="791" t="s">
        <v>260</v>
      </c>
      <c r="AH9" s="151" t="s">
        <v>35</v>
      </c>
      <c r="AI9" s="151" t="s">
        <v>36</v>
      </c>
      <c r="AJ9" s="788" t="s">
        <v>37</v>
      </c>
      <c r="AK9" s="790"/>
      <c r="AL9" s="151" t="s">
        <v>38</v>
      </c>
      <c r="AM9" s="151" t="s">
        <v>39</v>
      </c>
      <c r="AN9" s="788" t="s">
        <v>40</v>
      </c>
      <c r="AO9" s="790"/>
      <c r="AP9" s="151" t="s">
        <v>41</v>
      </c>
      <c r="AQ9" s="151" t="s">
        <v>42</v>
      </c>
      <c r="AR9" s="788" t="s">
        <v>43</v>
      </c>
      <c r="AS9" s="790"/>
      <c r="AT9" s="151" t="s">
        <v>44</v>
      </c>
      <c r="AU9" s="151" t="s">
        <v>45</v>
      </c>
      <c r="AV9" s="788" t="s">
        <v>46</v>
      </c>
      <c r="AW9" s="790"/>
      <c r="AX9" s="788" t="s">
        <v>261</v>
      </c>
      <c r="AY9" s="790"/>
      <c r="AZ9" s="788" t="s">
        <v>262</v>
      </c>
      <c r="BA9" s="789"/>
      <c r="BB9" s="789"/>
      <c r="BC9" s="789"/>
      <c r="BD9" s="789"/>
      <c r="BE9" s="790"/>
      <c r="BF9" s="788" t="s">
        <v>263</v>
      </c>
      <c r="BG9" s="789"/>
      <c r="BH9" s="789"/>
      <c r="BI9" s="789"/>
      <c r="BJ9" s="789"/>
      <c r="BK9" s="790"/>
    </row>
    <row r="10" spans="1:63" ht="36" customHeight="1">
      <c r="A10" s="792"/>
      <c r="B10" s="154" t="s">
        <v>264</v>
      </c>
      <c r="C10" s="154" t="s">
        <v>264</v>
      </c>
      <c r="D10" s="154" t="s">
        <v>264</v>
      </c>
      <c r="E10" s="154" t="s">
        <v>265</v>
      </c>
      <c r="F10" s="154" t="s">
        <v>264</v>
      </c>
      <c r="G10" s="154" t="s">
        <v>264</v>
      </c>
      <c r="H10" s="154" t="s">
        <v>264</v>
      </c>
      <c r="I10" s="154" t="s">
        <v>265</v>
      </c>
      <c r="J10" s="154" t="s">
        <v>264</v>
      </c>
      <c r="K10" s="154" t="s">
        <v>264</v>
      </c>
      <c r="L10" s="154" t="s">
        <v>264</v>
      </c>
      <c r="M10" s="154" t="s">
        <v>265</v>
      </c>
      <c r="N10" s="154" t="s">
        <v>264</v>
      </c>
      <c r="O10" s="154" t="s">
        <v>264</v>
      </c>
      <c r="P10" s="154" t="s">
        <v>264</v>
      </c>
      <c r="Q10" s="154" t="s">
        <v>265</v>
      </c>
      <c r="R10" s="154" t="s">
        <v>264</v>
      </c>
      <c r="S10" s="154" t="s">
        <v>265</v>
      </c>
      <c r="T10" s="155" t="s">
        <v>266</v>
      </c>
      <c r="U10" s="155" t="s">
        <v>267</v>
      </c>
      <c r="V10" s="155" t="s">
        <v>268</v>
      </c>
      <c r="W10" s="155" t="s">
        <v>269</v>
      </c>
      <c r="X10" s="156" t="s">
        <v>270</v>
      </c>
      <c r="Y10" s="155" t="s">
        <v>271</v>
      </c>
      <c r="Z10" s="154" t="s">
        <v>272</v>
      </c>
      <c r="AA10" s="157" t="s">
        <v>273</v>
      </c>
      <c r="AB10" s="154" t="s">
        <v>274</v>
      </c>
      <c r="AC10" s="154" t="s">
        <v>275</v>
      </c>
      <c r="AD10" s="154" t="s">
        <v>276</v>
      </c>
      <c r="AE10" s="154" t="s">
        <v>277</v>
      </c>
      <c r="AG10" s="792"/>
      <c r="AH10" s="154" t="s">
        <v>264</v>
      </c>
      <c r="AI10" s="154" t="s">
        <v>264</v>
      </c>
      <c r="AJ10" s="154" t="s">
        <v>264</v>
      </c>
      <c r="AK10" s="154" t="s">
        <v>265</v>
      </c>
      <c r="AL10" s="154" t="s">
        <v>264</v>
      </c>
      <c r="AM10" s="154" t="s">
        <v>264</v>
      </c>
      <c r="AN10" s="154" t="s">
        <v>264</v>
      </c>
      <c r="AO10" s="154" t="s">
        <v>265</v>
      </c>
      <c r="AP10" s="154" t="s">
        <v>264</v>
      </c>
      <c r="AQ10" s="154" t="s">
        <v>264</v>
      </c>
      <c r="AR10" s="154" t="s">
        <v>264</v>
      </c>
      <c r="AS10" s="154" t="s">
        <v>265</v>
      </c>
      <c r="AT10" s="154" t="s">
        <v>264</v>
      </c>
      <c r="AU10" s="154" t="s">
        <v>264</v>
      </c>
      <c r="AV10" s="154" t="s">
        <v>264</v>
      </c>
      <c r="AW10" s="154" t="s">
        <v>265</v>
      </c>
      <c r="AX10" s="154" t="s">
        <v>264</v>
      </c>
      <c r="AY10" s="154" t="s">
        <v>265</v>
      </c>
      <c r="AZ10" s="155" t="s">
        <v>266</v>
      </c>
      <c r="BA10" s="155" t="s">
        <v>267</v>
      </c>
      <c r="BB10" s="155" t="s">
        <v>268</v>
      </c>
      <c r="BC10" s="155" t="s">
        <v>269</v>
      </c>
      <c r="BD10" s="156" t="s">
        <v>270</v>
      </c>
      <c r="BE10" s="155" t="s">
        <v>271</v>
      </c>
      <c r="BF10" s="158" t="s">
        <v>272</v>
      </c>
      <c r="BG10" s="159" t="s">
        <v>273</v>
      </c>
      <c r="BH10" s="158" t="s">
        <v>274</v>
      </c>
      <c r="BI10" s="158" t="s">
        <v>275</v>
      </c>
      <c r="BJ10" s="158" t="s">
        <v>276</v>
      </c>
      <c r="BK10" s="158" t="s">
        <v>277</v>
      </c>
    </row>
    <row r="11" spans="1:63" ht="15">
      <c r="A11" s="147" t="s">
        <v>278</v>
      </c>
      <c r="B11" s="147">
        <v>0</v>
      </c>
      <c r="C11" s="147">
        <v>5</v>
      </c>
      <c r="D11" s="147">
        <v>10</v>
      </c>
      <c r="E11" s="160">
        <v>374500000</v>
      </c>
      <c r="F11" s="147">
        <v>10</v>
      </c>
      <c r="G11" s="147">
        <v>10</v>
      </c>
      <c r="H11" s="147">
        <v>10</v>
      </c>
      <c r="I11" s="160"/>
      <c r="J11" s="147">
        <v>10</v>
      </c>
      <c r="K11" s="147">
        <v>10</v>
      </c>
      <c r="L11" s="147">
        <v>10</v>
      </c>
      <c r="M11" s="160"/>
      <c r="N11" s="147">
        <v>10</v>
      </c>
      <c r="O11" s="147">
        <v>10</v>
      </c>
      <c r="P11" s="147">
        <v>5</v>
      </c>
      <c r="Q11" s="160"/>
      <c r="R11" s="161">
        <v>20</v>
      </c>
      <c r="S11" s="162">
        <f>+E11+I11+M11+Q11</f>
        <v>374500000</v>
      </c>
      <c r="T11" s="163"/>
      <c r="U11" s="163"/>
      <c r="V11" s="163"/>
      <c r="W11" s="163"/>
      <c r="X11" s="163"/>
      <c r="Y11" s="164"/>
      <c r="Z11" s="164"/>
      <c r="AA11" s="164"/>
      <c r="AB11" s="164"/>
      <c r="AC11" s="164"/>
      <c r="AD11" s="164"/>
      <c r="AE11" s="148"/>
      <c r="AG11" s="147" t="s">
        <v>278</v>
      </c>
      <c r="AH11" s="147"/>
      <c r="AI11" s="147"/>
      <c r="AJ11" s="147"/>
      <c r="AK11" s="160">
        <v>358523334</v>
      </c>
      <c r="AL11" s="147"/>
      <c r="AM11" s="147"/>
      <c r="AN11" s="174"/>
      <c r="AO11" s="160"/>
      <c r="AP11" s="147"/>
      <c r="AQ11" s="147"/>
      <c r="AR11" s="147"/>
      <c r="AS11" s="160"/>
      <c r="AT11" s="147"/>
      <c r="AU11" s="147"/>
      <c r="AV11" s="147"/>
      <c r="AW11" s="160"/>
      <c r="AX11" s="161">
        <f aca="true" t="shared" si="0" ref="AX11:AX31">AH11+AI11+AJ11+AL11+AM11+AN11+AP11+AQ11+AR11+AT11+AU11+AV11</f>
        <v>0</v>
      </c>
      <c r="AY11" s="162">
        <f>+AK11+AO11+AS11+AW11</f>
        <v>358523334</v>
      </c>
      <c r="AZ11" s="164"/>
      <c r="BA11" s="164"/>
      <c r="BB11" s="164"/>
      <c r="BC11" s="164"/>
      <c r="BD11" s="164"/>
      <c r="BE11" s="164"/>
      <c r="BF11" s="164"/>
      <c r="BG11" s="164"/>
      <c r="BH11" s="164"/>
      <c r="BI11" s="164"/>
      <c r="BJ11" s="164"/>
      <c r="BK11" s="148"/>
    </row>
    <row r="12" spans="1:63" ht="15">
      <c r="A12" s="147" t="s">
        <v>279</v>
      </c>
      <c r="B12" s="147"/>
      <c r="C12" s="147"/>
      <c r="D12" s="147"/>
      <c r="E12" s="160"/>
      <c r="F12" s="147"/>
      <c r="G12" s="147"/>
      <c r="H12" s="147"/>
      <c r="I12" s="160"/>
      <c r="J12" s="147"/>
      <c r="K12" s="147"/>
      <c r="L12" s="147"/>
      <c r="M12" s="160"/>
      <c r="N12" s="147"/>
      <c r="O12" s="147"/>
      <c r="P12" s="147"/>
      <c r="Q12" s="160"/>
      <c r="R12" s="161">
        <f aca="true" t="shared" si="1" ref="R12:R31">B12+C12+D12+F12+G12+H12+J12+K12+L12+N12+O12+P12</f>
        <v>0</v>
      </c>
      <c r="S12" s="162">
        <f aca="true" t="shared" si="2" ref="S12:S31">+E12+I12+M12+Q12</f>
        <v>0</v>
      </c>
      <c r="T12" s="163"/>
      <c r="U12" s="163"/>
      <c r="V12" s="163"/>
      <c r="W12" s="163"/>
      <c r="X12" s="163"/>
      <c r="Y12" s="164"/>
      <c r="Z12" s="164"/>
      <c r="AA12" s="164"/>
      <c r="AB12" s="164"/>
      <c r="AC12" s="164"/>
      <c r="AD12" s="164"/>
      <c r="AE12" s="164"/>
      <c r="AG12" s="147" t="s">
        <v>279</v>
      </c>
      <c r="AH12" s="147"/>
      <c r="AI12" s="147"/>
      <c r="AJ12" s="147">
        <v>1</v>
      </c>
      <c r="AK12" s="160"/>
      <c r="AL12" s="147">
        <v>1</v>
      </c>
      <c r="AM12" s="172">
        <v>1</v>
      </c>
      <c r="AN12" s="171"/>
      <c r="AO12" s="173"/>
      <c r="AP12" s="147"/>
      <c r="AQ12" s="147"/>
      <c r="AR12" s="147"/>
      <c r="AS12" s="160"/>
      <c r="AT12" s="147"/>
      <c r="AU12" s="147"/>
      <c r="AV12" s="147"/>
      <c r="AW12" s="160"/>
      <c r="AX12" s="161">
        <f>AH12+AI12+AJ12+AL12+AM12+AN19+AP12+AQ12+AR12+AT12+AU12+AV12</f>
        <v>4</v>
      </c>
      <c r="AY12" s="162">
        <f aca="true" t="shared" si="3" ref="AY12:AY31">+AK12+AO12+AS12+AW12</f>
        <v>0</v>
      </c>
      <c r="AZ12" s="164"/>
      <c r="BA12" s="164"/>
      <c r="BB12" s="164"/>
      <c r="BC12" s="164"/>
      <c r="BD12" s="164"/>
      <c r="BE12" s="164"/>
      <c r="BF12" s="164"/>
      <c r="BG12" s="164"/>
      <c r="BH12" s="164"/>
      <c r="BI12" s="164"/>
      <c r="BJ12" s="164"/>
      <c r="BK12" s="164"/>
    </row>
    <row r="13" spans="1:63" ht="15">
      <c r="A13" s="147" t="s">
        <v>280</v>
      </c>
      <c r="B13" s="147"/>
      <c r="C13" s="147"/>
      <c r="D13" s="147"/>
      <c r="E13" s="160"/>
      <c r="F13" s="147"/>
      <c r="G13" s="147"/>
      <c r="H13" s="147"/>
      <c r="I13" s="160"/>
      <c r="J13" s="147"/>
      <c r="K13" s="147"/>
      <c r="L13" s="147"/>
      <c r="M13" s="160"/>
      <c r="N13" s="147"/>
      <c r="O13" s="147"/>
      <c r="P13" s="147"/>
      <c r="Q13" s="160"/>
      <c r="R13" s="161">
        <f t="shared" si="1"/>
        <v>0</v>
      </c>
      <c r="S13" s="162">
        <f t="shared" si="2"/>
        <v>0</v>
      </c>
      <c r="T13" s="163"/>
      <c r="U13" s="163"/>
      <c r="V13" s="163"/>
      <c r="W13" s="163"/>
      <c r="X13" s="163"/>
      <c r="Y13" s="164"/>
      <c r="Z13" s="164"/>
      <c r="AA13" s="164"/>
      <c r="AB13" s="164"/>
      <c r="AC13" s="164"/>
      <c r="AD13" s="164"/>
      <c r="AE13" s="164"/>
      <c r="AG13" s="147" t="s">
        <v>280</v>
      </c>
      <c r="AH13" s="147"/>
      <c r="AI13" s="147"/>
      <c r="AJ13" s="147"/>
      <c r="AK13" s="160"/>
      <c r="AL13" s="147"/>
      <c r="AM13" s="172">
        <v>1</v>
      </c>
      <c r="AN13" s="171"/>
      <c r="AO13" s="173"/>
      <c r="AP13" s="147"/>
      <c r="AQ13" s="147"/>
      <c r="AR13" s="147"/>
      <c r="AS13" s="160"/>
      <c r="AT13" s="147"/>
      <c r="AU13" s="147"/>
      <c r="AV13" s="147"/>
      <c r="AW13" s="160"/>
      <c r="AX13" s="161">
        <f t="shared" si="0"/>
        <v>1</v>
      </c>
      <c r="AY13" s="162">
        <f t="shared" si="3"/>
        <v>0</v>
      </c>
      <c r="AZ13" s="164"/>
      <c r="BA13" s="164"/>
      <c r="BB13" s="164"/>
      <c r="BC13" s="164"/>
      <c r="BD13" s="164"/>
      <c r="BE13" s="164"/>
      <c r="BF13" s="164"/>
      <c r="BG13" s="164"/>
      <c r="BH13" s="164"/>
      <c r="BI13" s="164"/>
      <c r="BJ13" s="164"/>
      <c r="BK13" s="164"/>
    </row>
    <row r="14" spans="1:63" ht="15">
      <c r="A14" s="147" t="s">
        <v>281</v>
      </c>
      <c r="B14" s="147"/>
      <c r="C14" s="147"/>
      <c r="D14" s="147"/>
      <c r="E14" s="160"/>
      <c r="F14" s="147"/>
      <c r="G14" s="147"/>
      <c r="H14" s="147"/>
      <c r="I14" s="160"/>
      <c r="J14" s="147"/>
      <c r="K14" s="147"/>
      <c r="L14" s="147"/>
      <c r="M14" s="160"/>
      <c r="N14" s="147"/>
      <c r="O14" s="147"/>
      <c r="P14" s="147"/>
      <c r="Q14" s="160"/>
      <c r="R14" s="161">
        <f t="shared" si="1"/>
        <v>0</v>
      </c>
      <c r="S14" s="162">
        <f t="shared" si="2"/>
        <v>0</v>
      </c>
      <c r="T14" s="163"/>
      <c r="U14" s="163"/>
      <c r="V14" s="163"/>
      <c r="W14" s="163"/>
      <c r="X14" s="163"/>
      <c r="Y14" s="164"/>
      <c r="Z14" s="164"/>
      <c r="AA14" s="164"/>
      <c r="AB14" s="164"/>
      <c r="AC14" s="164"/>
      <c r="AD14" s="164"/>
      <c r="AE14" s="164"/>
      <c r="AG14" s="147" t="s">
        <v>281</v>
      </c>
      <c r="AH14" s="147"/>
      <c r="AI14" s="147"/>
      <c r="AJ14" s="147"/>
      <c r="AK14" s="160"/>
      <c r="AL14" s="147">
        <v>1</v>
      </c>
      <c r="AM14" s="172"/>
      <c r="AN14" s="171"/>
      <c r="AO14" s="173"/>
      <c r="AP14" s="147"/>
      <c r="AQ14" s="147"/>
      <c r="AR14" s="147"/>
      <c r="AS14" s="160"/>
      <c r="AT14" s="147"/>
      <c r="AU14" s="147"/>
      <c r="AV14" s="147"/>
      <c r="AW14" s="160"/>
      <c r="AX14" s="161">
        <f t="shared" si="0"/>
        <v>1</v>
      </c>
      <c r="AY14" s="162">
        <f t="shared" si="3"/>
        <v>0</v>
      </c>
      <c r="AZ14" s="164"/>
      <c r="BA14" s="164"/>
      <c r="BB14" s="164"/>
      <c r="BC14" s="164"/>
      <c r="BD14" s="164"/>
      <c r="BE14" s="164"/>
      <c r="BF14" s="164"/>
      <c r="BG14" s="164"/>
      <c r="BH14" s="164"/>
      <c r="BI14" s="164"/>
      <c r="BJ14" s="164"/>
      <c r="BK14" s="164"/>
    </row>
    <row r="15" spans="1:63" ht="15">
      <c r="A15" s="147" t="s">
        <v>282</v>
      </c>
      <c r="B15" s="147"/>
      <c r="C15" s="147"/>
      <c r="D15" s="147"/>
      <c r="E15" s="160"/>
      <c r="F15" s="147"/>
      <c r="G15" s="147"/>
      <c r="H15" s="147"/>
      <c r="I15" s="160"/>
      <c r="J15" s="147"/>
      <c r="K15" s="147"/>
      <c r="L15" s="147"/>
      <c r="M15" s="160"/>
      <c r="N15" s="147"/>
      <c r="O15" s="147"/>
      <c r="P15" s="147"/>
      <c r="Q15" s="160"/>
      <c r="R15" s="161">
        <f t="shared" si="1"/>
        <v>0</v>
      </c>
      <c r="S15" s="162">
        <f t="shared" si="2"/>
        <v>0</v>
      </c>
      <c r="T15" s="163"/>
      <c r="U15" s="163"/>
      <c r="V15" s="163"/>
      <c r="W15" s="163"/>
      <c r="X15" s="163"/>
      <c r="Y15" s="164"/>
      <c r="Z15" s="164"/>
      <c r="AA15" s="164"/>
      <c r="AB15" s="164"/>
      <c r="AC15" s="164"/>
      <c r="AD15" s="164"/>
      <c r="AE15" s="164"/>
      <c r="AG15" s="147" t="s">
        <v>282</v>
      </c>
      <c r="AH15" s="147"/>
      <c r="AI15" s="147"/>
      <c r="AJ15" s="147"/>
      <c r="AK15" s="160"/>
      <c r="AL15" s="147"/>
      <c r="AM15" s="172">
        <v>1</v>
      </c>
      <c r="AN15" s="176">
        <v>1</v>
      </c>
      <c r="AO15" s="173"/>
      <c r="AP15" s="147"/>
      <c r="AQ15" s="147"/>
      <c r="AR15" s="147"/>
      <c r="AS15" s="160"/>
      <c r="AT15" s="147"/>
      <c r="AU15" s="147"/>
      <c r="AV15" s="147"/>
      <c r="AW15" s="160"/>
      <c r="AX15" s="161">
        <f t="shared" si="0"/>
        <v>2</v>
      </c>
      <c r="AY15" s="162">
        <f t="shared" si="3"/>
        <v>0</v>
      </c>
      <c r="AZ15" s="164"/>
      <c r="BA15" s="164"/>
      <c r="BB15" s="164"/>
      <c r="BC15" s="164"/>
      <c r="BD15" s="164"/>
      <c r="BE15" s="164"/>
      <c r="BF15" s="164"/>
      <c r="BG15" s="164"/>
      <c r="BH15" s="164"/>
      <c r="BI15" s="164"/>
      <c r="BJ15" s="164"/>
      <c r="BK15" s="164"/>
    </row>
    <row r="16" spans="1:63" ht="15">
      <c r="A16" s="147" t="s">
        <v>283</v>
      </c>
      <c r="B16" s="147"/>
      <c r="C16" s="147"/>
      <c r="D16" s="147"/>
      <c r="E16" s="160"/>
      <c r="F16" s="147"/>
      <c r="G16" s="147"/>
      <c r="H16" s="147"/>
      <c r="I16" s="160"/>
      <c r="J16" s="147"/>
      <c r="K16" s="147"/>
      <c r="L16" s="147"/>
      <c r="M16" s="160"/>
      <c r="N16" s="147"/>
      <c r="O16" s="147"/>
      <c r="P16" s="147"/>
      <c r="Q16" s="160"/>
      <c r="R16" s="161">
        <f t="shared" si="1"/>
        <v>0</v>
      </c>
      <c r="S16" s="162">
        <f t="shared" si="2"/>
        <v>0</v>
      </c>
      <c r="T16" s="163"/>
      <c r="U16" s="163"/>
      <c r="V16" s="163"/>
      <c r="W16" s="163"/>
      <c r="X16" s="163"/>
      <c r="Y16" s="164"/>
      <c r="Z16" s="164"/>
      <c r="AA16" s="164"/>
      <c r="AB16" s="164"/>
      <c r="AC16" s="164"/>
      <c r="AD16" s="164"/>
      <c r="AE16" s="164"/>
      <c r="AG16" s="147" t="s">
        <v>283</v>
      </c>
      <c r="AH16" s="147"/>
      <c r="AI16" s="147"/>
      <c r="AJ16" s="147">
        <v>1</v>
      </c>
      <c r="AK16" s="160"/>
      <c r="AL16" s="147">
        <v>1</v>
      </c>
      <c r="AM16" s="172">
        <v>1</v>
      </c>
      <c r="AN16" s="176"/>
      <c r="AO16" s="173"/>
      <c r="AP16" s="147"/>
      <c r="AQ16" s="147"/>
      <c r="AR16" s="147"/>
      <c r="AS16" s="160"/>
      <c r="AT16" s="147"/>
      <c r="AU16" s="147"/>
      <c r="AV16" s="147"/>
      <c r="AW16" s="160"/>
      <c r="AX16" s="161">
        <f t="shared" si="0"/>
        <v>3</v>
      </c>
      <c r="AY16" s="162">
        <f t="shared" si="3"/>
        <v>0</v>
      </c>
      <c r="AZ16" s="164"/>
      <c r="BA16" s="164"/>
      <c r="BB16" s="164"/>
      <c r="BC16" s="164"/>
      <c r="BD16" s="164"/>
      <c r="BE16" s="164"/>
      <c r="BF16" s="164"/>
      <c r="BG16" s="164"/>
      <c r="BH16" s="164"/>
      <c r="BI16" s="164"/>
      <c r="BJ16" s="164"/>
      <c r="BK16" s="164"/>
    </row>
    <row r="17" spans="1:63" ht="15">
      <c r="A17" s="147" t="s">
        <v>284</v>
      </c>
      <c r="B17" s="147"/>
      <c r="C17" s="147"/>
      <c r="D17" s="147"/>
      <c r="E17" s="160"/>
      <c r="F17" s="147"/>
      <c r="G17" s="147"/>
      <c r="H17" s="147"/>
      <c r="I17" s="160"/>
      <c r="J17" s="147"/>
      <c r="K17" s="147"/>
      <c r="L17" s="147"/>
      <c r="M17" s="160"/>
      <c r="N17" s="147"/>
      <c r="O17" s="147"/>
      <c r="P17" s="147"/>
      <c r="Q17" s="160"/>
      <c r="R17" s="161">
        <f t="shared" si="1"/>
        <v>0</v>
      </c>
      <c r="S17" s="162">
        <f t="shared" si="2"/>
        <v>0</v>
      </c>
      <c r="T17" s="163"/>
      <c r="U17" s="163"/>
      <c r="V17" s="163"/>
      <c r="W17" s="163"/>
      <c r="X17" s="163"/>
      <c r="Y17" s="164"/>
      <c r="Z17" s="164"/>
      <c r="AA17" s="164"/>
      <c r="AB17" s="164"/>
      <c r="AC17" s="164"/>
      <c r="AD17" s="164"/>
      <c r="AE17" s="164"/>
      <c r="AG17" s="147" t="s">
        <v>284</v>
      </c>
      <c r="AH17" s="147"/>
      <c r="AI17" s="147"/>
      <c r="AJ17" s="147"/>
      <c r="AK17" s="160"/>
      <c r="AL17" s="147"/>
      <c r="AM17" s="172">
        <v>1</v>
      </c>
      <c r="AN17" s="176">
        <v>1</v>
      </c>
      <c r="AO17" s="173"/>
      <c r="AP17" s="147"/>
      <c r="AQ17" s="147"/>
      <c r="AR17" s="147"/>
      <c r="AS17" s="160"/>
      <c r="AT17" s="147"/>
      <c r="AU17" s="147"/>
      <c r="AV17" s="147"/>
      <c r="AW17" s="160"/>
      <c r="AX17" s="161">
        <f t="shared" si="0"/>
        <v>2</v>
      </c>
      <c r="AY17" s="162">
        <f t="shared" si="3"/>
        <v>0</v>
      </c>
      <c r="AZ17" s="164"/>
      <c r="BA17" s="164"/>
      <c r="BB17" s="164"/>
      <c r="BC17" s="164"/>
      <c r="BD17" s="164"/>
      <c r="BE17" s="164"/>
      <c r="BF17" s="164"/>
      <c r="BG17" s="164"/>
      <c r="BH17" s="164"/>
      <c r="BI17" s="164"/>
      <c r="BJ17" s="164"/>
      <c r="BK17" s="164"/>
    </row>
    <row r="18" spans="1:63" ht="15">
      <c r="A18" s="147" t="s">
        <v>285</v>
      </c>
      <c r="B18" s="147"/>
      <c r="C18" s="147"/>
      <c r="D18" s="147"/>
      <c r="E18" s="160"/>
      <c r="F18" s="147"/>
      <c r="G18" s="147"/>
      <c r="H18" s="147"/>
      <c r="I18" s="160"/>
      <c r="J18" s="147"/>
      <c r="K18" s="147"/>
      <c r="L18" s="147"/>
      <c r="M18" s="160"/>
      <c r="N18" s="147"/>
      <c r="O18" s="147"/>
      <c r="P18" s="147"/>
      <c r="Q18" s="160"/>
      <c r="R18" s="161">
        <f t="shared" si="1"/>
        <v>0</v>
      </c>
      <c r="S18" s="162">
        <f t="shared" si="2"/>
        <v>0</v>
      </c>
      <c r="T18" s="163"/>
      <c r="U18" s="163"/>
      <c r="V18" s="163"/>
      <c r="W18" s="163"/>
      <c r="X18" s="163"/>
      <c r="Y18" s="164"/>
      <c r="Z18" s="164"/>
      <c r="AA18" s="164"/>
      <c r="AB18" s="164"/>
      <c r="AC18" s="164"/>
      <c r="AD18" s="164"/>
      <c r="AE18" s="164"/>
      <c r="AG18" s="147" t="s">
        <v>285</v>
      </c>
      <c r="AH18" s="147"/>
      <c r="AI18" s="147">
        <v>1</v>
      </c>
      <c r="AJ18" s="147">
        <v>1</v>
      </c>
      <c r="AK18" s="160"/>
      <c r="AL18" s="147">
        <v>1</v>
      </c>
      <c r="AM18" s="172">
        <v>1</v>
      </c>
      <c r="AN18" s="176">
        <v>1</v>
      </c>
      <c r="AO18" s="173"/>
      <c r="AP18" s="147"/>
      <c r="AQ18" s="147"/>
      <c r="AR18" s="147"/>
      <c r="AS18" s="160"/>
      <c r="AT18" s="147"/>
      <c r="AU18" s="147"/>
      <c r="AV18" s="147"/>
      <c r="AW18" s="160"/>
      <c r="AX18" s="161">
        <f t="shared" si="0"/>
        <v>5</v>
      </c>
      <c r="AY18" s="162">
        <f t="shared" si="3"/>
        <v>0</v>
      </c>
      <c r="AZ18" s="164"/>
      <c r="BA18" s="164"/>
      <c r="BB18" s="164"/>
      <c r="BC18" s="164"/>
      <c r="BD18" s="164"/>
      <c r="BE18" s="164"/>
      <c r="BF18" s="164"/>
      <c r="BG18" s="164"/>
      <c r="BH18" s="164"/>
      <c r="BI18" s="164"/>
      <c r="BJ18" s="164"/>
      <c r="BK18" s="164"/>
    </row>
    <row r="19" spans="1:63" ht="15">
      <c r="A19" s="147" t="s">
        <v>286</v>
      </c>
      <c r="B19" s="147"/>
      <c r="C19" s="147"/>
      <c r="D19" s="147"/>
      <c r="E19" s="160"/>
      <c r="F19" s="147"/>
      <c r="G19" s="147"/>
      <c r="H19" s="147"/>
      <c r="I19" s="160"/>
      <c r="J19" s="147"/>
      <c r="K19" s="147"/>
      <c r="L19" s="147"/>
      <c r="M19" s="160"/>
      <c r="N19" s="147"/>
      <c r="O19" s="147"/>
      <c r="P19" s="147"/>
      <c r="Q19" s="160"/>
      <c r="R19" s="161">
        <f t="shared" si="1"/>
        <v>0</v>
      </c>
      <c r="S19" s="162">
        <f t="shared" si="2"/>
        <v>0</v>
      </c>
      <c r="T19" s="163"/>
      <c r="U19" s="163"/>
      <c r="V19" s="163"/>
      <c r="W19" s="163"/>
      <c r="X19" s="163"/>
      <c r="Y19" s="164"/>
      <c r="Z19" s="164"/>
      <c r="AA19" s="164"/>
      <c r="AB19" s="164"/>
      <c r="AC19" s="164"/>
      <c r="AD19" s="164"/>
      <c r="AE19" s="164"/>
      <c r="AG19" s="147" t="s">
        <v>286</v>
      </c>
      <c r="AH19" s="147"/>
      <c r="AI19" s="147"/>
      <c r="AJ19" s="147"/>
      <c r="AK19" s="160"/>
      <c r="AL19" s="147">
        <v>1</v>
      </c>
      <c r="AM19" s="172">
        <v>1</v>
      </c>
      <c r="AN19" s="176">
        <v>1</v>
      </c>
      <c r="AO19" s="173"/>
      <c r="AP19" s="147"/>
      <c r="AQ19" s="147"/>
      <c r="AR19" s="147"/>
      <c r="AS19" s="160"/>
      <c r="AT19" s="147"/>
      <c r="AU19" s="147"/>
      <c r="AV19" s="147"/>
      <c r="AW19" s="160"/>
      <c r="AX19" s="161">
        <f t="shared" si="0"/>
        <v>3</v>
      </c>
      <c r="AY19" s="162">
        <f t="shared" si="3"/>
        <v>0</v>
      </c>
      <c r="AZ19" s="164"/>
      <c r="BA19" s="164"/>
      <c r="BB19" s="164"/>
      <c r="BC19" s="164"/>
      <c r="BD19" s="164"/>
      <c r="BE19" s="164"/>
      <c r="BF19" s="164"/>
      <c r="BG19" s="164"/>
      <c r="BH19" s="164"/>
      <c r="BI19" s="147"/>
      <c r="BJ19" s="147"/>
      <c r="BK19" s="147"/>
    </row>
    <row r="20" spans="1:63" ht="15">
      <c r="A20" s="147" t="s">
        <v>287</v>
      </c>
      <c r="B20" s="147"/>
      <c r="C20" s="147"/>
      <c r="D20" s="147"/>
      <c r="E20" s="160"/>
      <c r="F20" s="147"/>
      <c r="G20" s="147"/>
      <c r="H20" s="147"/>
      <c r="I20" s="160"/>
      <c r="J20" s="147"/>
      <c r="K20" s="147"/>
      <c r="L20" s="147"/>
      <c r="M20" s="160"/>
      <c r="N20" s="147"/>
      <c r="O20" s="147"/>
      <c r="P20" s="147"/>
      <c r="Q20" s="160"/>
      <c r="R20" s="161">
        <f t="shared" si="1"/>
        <v>0</v>
      </c>
      <c r="S20" s="162">
        <f t="shared" si="2"/>
        <v>0</v>
      </c>
      <c r="T20" s="163"/>
      <c r="U20" s="163"/>
      <c r="V20" s="163"/>
      <c r="W20" s="163"/>
      <c r="X20" s="163"/>
      <c r="Y20" s="164"/>
      <c r="Z20" s="164"/>
      <c r="AA20" s="164"/>
      <c r="AB20" s="164"/>
      <c r="AC20" s="164"/>
      <c r="AD20" s="164"/>
      <c r="AE20" s="164"/>
      <c r="AG20" s="147" t="s">
        <v>287</v>
      </c>
      <c r="AH20" s="147"/>
      <c r="AI20" s="147"/>
      <c r="AJ20" s="147">
        <v>1</v>
      </c>
      <c r="AK20" s="160"/>
      <c r="AL20" s="147">
        <v>1</v>
      </c>
      <c r="AM20" s="172">
        <v>1</v>
      </c>
      <c r="AN20" s="176">
        <v>1</v>
      </c>
      <c r="AO20" s="173"/>
      <c r="AP20" s="147"/>
      <c r="AQ20" s="147"/>
      <c r="AR20" s="147"/>
      <c r="AS20" s="160"/>
      <c r="AT20" s="147"/>
      <c r="AU20" s="147"/>
      <c r="AV20" s="147"/>
      <c r="AW20" s="160"/>
      <c r="AX20" s="161">
        <f t="shared" si="0"/>
        <v>4</v>
      </c>
      <c r="AY20" s="162">
        <f t="shared" si="3"/>
        <v>0</v>
      </c>
      <c r="AZ20" s="164"/>
      <c r="BA20" s="164"/>
      <c r="BB20" s="164"/>
      <c r="BC20" s="164"/>
      <c r="BD20" s="164"/>
      <c r="BE20" s="164"/>
      <c r="BF20" s="164"/>
      <c r="BG20" s="164"/>
      <c r="BH20" s="164"/>
      <c r="BI20" s="147"/>
      <c r="BJ20" s="147"/>
      <c r="BK20" s="147"/>
    </row>
    <row r="21" spans="1:63" ht="15">
      <c r="A21" s="147" t="s">
        <v>288</v>
      </c>
      <c r="B21" s="147"/>
      <c r="C21" s="147"/>
      <c r="D21" s="147"/>
      <c r="E21" s="160"/>
      <c r="F21" s="147"/>
      <c r="G21" s="147"/>
      <c r="H21" s="147"/>
      <c r="I21" s="160"/>
      <c r="J21" s="147"/>
      <c r="K21" s="147"/>
      <c r="L21" s="147"/>
      <c r="M21" s="160"/>
      <c r="N21" s="147"/>
      <c r="O21" s="147"/>
      <c r="P21" s="147"/>
      <c r="Q21" s="160"/>
      <c r="R21" s="161">
        <f t="shared" si="1"/>
        <v>0</v>
      </c>
      <c r="S21" s="162">
        <f t="shared" si="2"/>
        <v>0</v>
      </c>
      <c r="T21" s="163"/>
      <c r="U21" s="163"/>
      <c r="V21" s="163"/>
      <c r="W21" s="163"/>
      <c r="X21" s="163"/>
      <c r="Y21" s="164"/>
      <c r="Z21" s="164"/>
      <c r="AA21" s="164"/>
      <c r="AB21" s="164"/>
      <c r="AC21" s="164"/>
      <c r="AD21" s="164"/>
      <c r="AE21" s="164"/>
      <c r="AG21" s="147" t="s">
        <v>288</v>
      </c>
      <c r="AH21" s="147"/>
      <c r="AI21" s="147"/>
      <c r="AJ21" s="147">
        <v>1</v>
      </c>
      <c r="AK21" s="160"/>
      <c r="AL21" s="147">
        <v>1</v>
      </c>
      <c r="AM21" s="172">
        <v>1</v>
      </c>
      <c r="AN21" s="176"/>
      <c r="AO21" s="173"/>
      <c r="AP21" s="147"/>
      <c r="AQ21" s="147"/>
      <c r="AR21" s="147"/>
      <c r="AS21" s="160"/>
      <c r="AT21" s="147"/>
      <c r="AU21" s="147"/>
      <c r="AV21" s="147"/>
      <c r="AW21" s="160"/>
      <c r="AX21" s="161">
        <f t="shared" si="0"/>
        <v>3</v>
      </c>
      <c r="AY21" s="162">
        <f t="shared" si="3"/>
        <v>0</v>
      </c>
      <c r="AZ21" s="164"/>
      <c r="BA21" s="164"/>
      <c r="BB21" s="164"/>
      <c r="BC21" s="164"/>
      <c r="BD21" s="164"/>
      <c r="BE21" s="164"/>
      <c r="BF21" s="164"/>
      <c r="BG21" s="164"/>
      <c r="BH21" s="164"/>
      <c r="BI21" s="147"/>
      <c r="BJ21" s="147"/>
      <c r="BK21" s="147"/>
    </row>
    <row r="22" spans="1:63" ht="15">
      <c r="A22" s="147" t="s">
        <v>289</v>
      </c>
      <c r="B22" s="147"/>
      <c r="C22" s="147"/>
      <c r="D22" s="147"/>
      <c r="E22" s="160"/>
      <c r="F22" s="147"/>
      <c r="G22" s="147"/>
      <c r="H22" s="147"/>
      <c r="I22" s="160"/>
      <c r="J22" s="147"/>
      <c r="K22" s="147"/>
      <c r="L22" s="147"/>
      <c r="M22" s="160"/>
      <c r="N22" s="147"/>
      <c r="O22" s="147"/>
      <c r="P22" s="147"/>
      <c r="Q22" s="160"/>
      <c r="R22" s="161">
        <f t="shared" si="1"/>
        <v>0</v>
      </c>
      <c r="S22" s="162">
        <f t="shared" si="2"/>
        <v>0</v>
      </c>
      <c r="T22" s="163"/>
      <c r="U22" s="163"/>
      <c r="V22" s="163"/>
      <c r="W22" s="163"/>
      <c r="X22" s="163"/>
      <c r="Y22" s="164"/>
      <c r="Z22" s="164"/>
      <c r="AA22" s="164"/>
      <c r="AB22" s="164"/>
      <c r="AC22" s="164"/>
      <c r="AD22" s="164"/>
      <c r="AE22" s="164"/>
      <c r="AG22" s="147" t="s">
        <v>289</v>
      </c>
      <c r="AH22" s="147"/>
      <c r="AI22" s="147"/>
      <c r="AJ22" s="147">
        <v>1</v>
      </c>
      <c r="AK22" s="160"/>
      <c r="AL22" s="147">
        <v>1</v>
      </c>
      <c r="AM22" s="172">
        <v>1</v>
      </c>
      <c r="AN22" s="176">
        <v>1</v>
      </c>
      <c r="AO22" s="173"/>
      <c r="AP22" s="147"/>
      <c r="AQ22" s="147"/>
      <c r="AR22" s="147"/>
      <c r="AS22" s="160"/>
      <c r="AT22" s="147"/>
      <c r="AU22" s="147"/>
      <c r="AV22" s="147"/>
      <c r="AW22" s="160"/>
      <c r="AX22" s="161">
        <f t="shared" si="0"/>
        <v>4</v>
      </c>
      <c r="AY22" s="162">
        <f t="shared" si="3"/>
        <v>0</v>
      </c>
      <c r="AZ22" s="164"/>
      <c r="BA22" s="164"/>
      <c r="BB22" s="164"/>
      <c r="BC22" s="164"/>
      <c r="BD22" s="164"/>
      <c r="BE22" s="164"/>
      <c r="BF22" s="164"/>
      <c r="BG22" s="164"/>
      <c r="BH22" s="164"/>
      <c r="BI22" s="164"/>
      <c r="BJ22" s="164"/>
      <c r="BK22" s="164"/>
    </row>
    <row r="23" spans="1:63" ht="15">
      <c r="A23" s="147" t="s">
        <v>290</v>
      </c>
      <c r="B23" s="147"/>
      <c r="C23" s="147"/>
      <c r="D23" s="147"/>
      <c r="E23" s="160"/>
      <c r="F23" s="147"/>
      <c r="G23" s="147"/>
      <c r="H23" s="147"/>
      <c r="I23" s="160"/>
      <c r="J23" s="147"/>
      <c r="K23" s="147"/>
      <c r="L23" s="147"/>
      <c r="M23" s="160"/>
      <c r="N23" s="147"/>
      <c r="O23" s="147"/>
      <c r="P23" s="147"/>
      <c r="Q23" s="160"/>
      <c r="R23" s="161">
        <f>B23+C23+D23+F23+G23+H23+J23+K23+L23+N23+O23+P23</f>
        <v>0</v>
      </c>
      <c r="S23" s="162">
        <f>+E23+I23+M23+Q23</f>
        <v>0</v>
      </c>
      <c r="T23" s="163"/>
      <c r="U23" s="163"/>
      <c r="V23" s="163"/>
      <c r="W23" s="163"/>
      <c r="X23" s="163"/>
      <c r="Y23" s="164"/>
      <c r="Z23" s="164"/>
      <c r="AA23" s="164"/>
      <c r="AB23" s="164"/>
      <c r="AC23" s="164"/>
      <c r="AD23" s="164"/>
      <c r="AE23" s="164"/>
      <c r="AG23" s="147" t="s">
        <v>290</v>
      </c>
      <c r="AH23" s="147"/>
      <c r="AI23" s="147">
        <v>1</v>
      </c>
      <c r="AJ23" s="147">
        <v>1</v>
      </c>
      <c r="AK23" s="160"/>
      <c r="AL23" s="147">
        <v>1</v>
      </c>
      <c r="AM23" s="172">
        <v>1</v>
      </c>
      <c r="AN23" s="176">
        <v>1</v>
      </c>
      <c r="AO23" s="173"/>
      <c r="AP23" s="147"/>
      <c r="AQ23" s="147"/>
      <c r="AR23" s="147"/>
      <c r="AS23" s="160"/>
      <c r="AT23" s="147"/>
      <c r="AU23" s="147"/>
      <c r="AV23" s="147"/>
      <c r="AW23" s="160"/>
      <c r="AX23" s="161">
        <f>AH23+AI23+AJ23+AL23+AM23+AN23+AP23+AQ23+AR23+AT23+AU23+AV23</f>
        <v>5</v>
      </c>
      <c r="AY23" s="162">
        <f>+AK23+AO23+AS23+AW23</f>
        <v>0</v>
      </c>
      <c r="AZ23" s="164"/>
      <c r="BA23" s="164"/>
      <c r="BB23" s="164"/>
      <c r="BC23" s="164"/>
      <c r="BD23" s="164"/>
      <c r="BE23" s="164"/>
      <c r="BF23" s="164"/>
      <c r="BG23" s="164"/>
      <c r="BH23" s="164"/>
      <c r="BI23" s="164"/>
      <c r="BJ23" s="164"/>
      <c r="BK23" s="164"/>
    </row>
    <row r="24" spans="1:63" ht="15">
      <c r="A24" s="147" t="s">
        <v>291</v>
      </c>
      <c r="B24" s="147"/>
      <c r="C24" s="147"/>
      <c r="D24" s="147"/>
      <c r="E24" s="160"/>
      <c r="F24" s="147"/>
      <c r="G24" s="147"/>
      <c r="H24" s="147"/>
      <c r="I24" s="160"/>
      <c r="J24" s="147"/>
      <c r="K24" s="147"/>
      <c r="L24" s="147"/>
      <c r="M24" s="160"/>
      <c r="N24" s="147"/>
      <c r="O24" s="147"/>
      <c r="P24" s="147"/>
      <c r="Q24" s="160"/>
      <c r="R24" s="161">
        <f t="shared" si="1"/>
        <v>0</v>
      </c>
      <c r="S24" s="162">
        <f t="shared" si="2"/>
        <v>0</v>
      </c>
      <c r="T24" s="163"/>
      <c r="U24" s="163"/>
      <c r="V24" s="163"/>
      <c r="W24" s="163"/>
      <c r="X24" s="163"/>
      <c r="Y24" s="164"/>
      <c r="Z24" s="164"/>
      <c r="AA24" s="164"/>
      <c r="AB24" s="164"/>
      <c r="AC24" s="164"/>
      <c r="AD24" s="164"/>
      <c r="AE24" s="164"/>
      <c r="AG24" s="147" t="s">
        <v>291</v>
      </c>
      <c r="AH24" s="147"/>
      <c r="AI24" s="147"/>
      <c r="AJ24" s="147">
        <v>1</v>
      </c>
      <c r="AK24" s="160"/>
      <c r="AL24" s="147">
        <v>1</v>
      </c>
      <c r="AM24" s="172">
        <v>1</v>
      </c>
      <c r="AN24" s="176"/>
      <c r="AO24" s="173"/>
      <c r="AP24" s="147"/>
      <c r="AQ24" s="147"/>
      <c r="AR24" s="147"/>
      <c r="AS24" s="160"/>
      <c r="AT24" s="147"/>
      <c r="AU24" s="147"/>
      <c r="AV24" s="147"/>
      <c r="AW24" s="160"/>
      <c r="AX24" s="161">
        <f t="shared" si="0"/>
        <v>3</v>
      </c>
      <c r="AY24" s="162">
        <f t="shared" si="3"/>
        <v>0</v>
      </c>
      <c r="AZ24" s="164"/>
      <c r="BA24" s="164"/>
      <c r="BB24" s="164"/>
      <c r="BC24" s="164"/>
      <c r="BD24" s="164"/>
      <c r="BE24" s="164"/>
      <c r="BF24" s="164"/>
      <c r="BG24" s="164"/>
      <c r="BH24" s="164"/>
      <c r="BI24" s="164"/>
      <c r="BJ24" s="164"/>
      <c r="BK24" s="164"/>
    </row>
    <row r="25" spans="1:63" ht="15">
      <c r="A25" s="147" t="s">
        <v>292</v>
      </c>
      <c r="B25" s="147"/>
      <c r="C25" s="147"/>
      <c r="D25" s="147"/>
      <c r="E25" s="160"/>
      <c r="F25" s="147"/>
      <c r="G25" s="147"/>
      <c r="H25" s="147"/>
      <c r="I25" s="160"/>
      <c r="J25" s="147"/>
      <c r="K25" s="147"/>
      <c r="L25" s="147"/>
      <c r="M25" s="160"/>
      <c r="N25" s="147"/>
      <c r="O25" s="147"/>
      <c r="P25" s="147"/>
      <c r="Q25" s="160"/>
      <c r="R25" s="161">
        <f t="shared" si="1"/>
        <v>0</v>
      </c>
      <c r="S25" s="162">
        <f t="shared" si="2"/>
        <v>0</v>
      </c>
      <c r="T25" s="163"/>
      <c r="U25" s="163"/>
      <c r="V25" s="163"/>
      <c r="W25" s="163"/>
      <c r="X25" s="163"/>
      <c r="Y25" s="164"/>
      <c r="Z25" s="164"/>
      <c r="AA25" s="164"/>
      <c r="AB25" s="164"/>
      <c r="AC25" s="164"/>
      <c r="AD25" s="164"/>
      <c r="AE25" s="164"/>
      <c r="AG25" s="147" t="s">
        <v>292</v>
      </c>
      <c r="AH25" s="147"/>
      <c r="AI25" s="147"/>
      <c r="AJ25" s="147">
        <v>1</v>
      </c>
      <c r="AK25" s="160"/>
      <c r="AL25" s="147">
        <v>1</v>
      </c>
      <c r="AM25" s="172">
        <v>1</v>
      </c>
      <c r="AN25" s="176">
        <v>1</v>
      </c>
      <c r="AO25" s="173"/>
      <c r="AP25" s="147"/>
      <c r="AQ25" s="147"/>
      <c r="AR25" s="147"/>
      <c r="AS25" s="160"/>
      <c r="AT25" s="147"/>
      <c r="AU25" s="147"/>
      <c r="AV25" s="147"/>
      <c r="AW25" s="160"/>
      <c r="AX25" s="161">
        <f t="shared" si="0"/>
        <v>4</v>
      </c>
      <c r="AY25" s="162">
        <f t="shared" si="3"/>
        <v>0</v>
      </c>
      <c r="AZ25" s="164"/>
      <c r="BA25" s="164"/>
      <c r="BB25" s="164"/>
      <c r="BC25" s="164"/>
      <c r="BD25" s="164"/>
      <c r="BE25" s="164"/>
      <c r="BF25" s="164"/>
      <c r="BG25" s="164"/>
      <c r="BH25" s="164"/>
      <c r="BI25" s="164"/>
      <c r="BJ25" s="164"/>
      <c r="BK25" s="164"/>
    </row>
    <row r="26" spans="1:63" ht="15">
      <c r="A26" s="147" t="s">
        <v>293</v>
      </c>
      <c r="B26" s="147"/>
      <c r="C26" s="147"/>
      <c r="D26" s="147"/>
      <c r="E26" s="160"/>
      <c r="F26" s="147"/>
      <c r="G26" s="147"/>
      <c r="H26" s="147"/>
      <c r="I26" s="160"/>
      <c r="J26" s="147"/>
      <c r="K26" s="147"/>
      <c r="L26" s="147"/>
      <c r="M26" s="160"/>
      <c r="N26" s="147"/>
      <c r="O26" s="147"/>
      <c r="P26" s="147"/>
      <c r="Q26" s="160"/>
      <c r="R26" s="161">
        <f t="shared" si="1"/>
        <v>0</v>
      </c>
      <c r="S26" s="162">
        <f t="shared" si="2"/>
        <v>0</v>
      </c>
      <c r="T26" s="163"/>
      <c r="U26" s="163"/>
      <c r="V26" s="163"/>
      <c r="W26" s="163"/>
      <c r="X26" s="163"/>
      <c r="Y26" s="164"/>
      <c r="Z26" s="164"/>
      <c r="AA26" s="164"/>
      <c r="AB26" s="164"/>
      <c r="AC26" s="164"/>
      <c r="AD26" s="164"/>
      <c r="AE26" s="164"/>
      <c r="AG26" s="147" t="s">
        <v>293</v>
      </c>
      <c r="AH26" s="147"/>
      <c r="AI26" s="147">
        <v>1</v>
      </c>
      <c r="AJ26" s="147"/>
      <c r="AK26" s="160"/>
      <c r="AL26" s="147">
        <v>1</v>
      </c>
      <c r="AM26" s="172">
        <v>1</v>
      </c>
      <c r="AN26" s="176">
        <v>1</v>
      </c>
      <c r="AO26" s="173"/>
      <c r="AP26" s="147"/>
      <c r="AQ26" s="147"/>
      <c r="AR26" s="147"/>
      <c r="AS26" s="160"/>
      <c r="AT26" s="147"/>
      <c r="AU26" s="147"/>
      <c r="AV26" s="147"/>
      <c r="AW26" s="160"/>
      <c r="AX26" s="161">
        <f t="shared" si="0"/>
        <v>4</v>
      </c>
      <c r="AY26" s="162">
        <f t="shared" si="3"/>
        <v>0</v>
      </c>
      <c r="AZ26" s="164"/>
      <c r="BA26" s="164"/>
      <c r="BB26" s="164"/>
      <c r="BC26" s="164"/>
      <c r="BD26" s="164"/>
      <c r="BE26" s="164"/>
      <c r="BF26" s="164"/>
      <c r="BG26" s="164"/>
      <c r="BH26" s="164"/>
      <c r="BI26" s="164"/>
      <c r="BJ26" s="164"/>
      <c r="BK26" s="164"/>
    </row>
    <row r="27" spans="1:63" ht="15">
      <c r="A27" s="147" t="s">
        <v>294</v>
      </c>
      <c r="B27" s="147"/>
      <c r="C27" s="147"/>
      <c r="D27" s="147"/>
      <c r="E27" s="160"/>
      <c r="F27" s="147"/>
      <c r="G27" s="147"/>
      <c r="H27" s="147"/>
      <c r="I27" s="160"/>
      <c r="J27" s="147"/>
      <c r="K27" s="147"/>
      <c r="L27" s="147"/>
      <c r="M27" s="160"/>
      <c r="N27" s="147"/>
      <c r="O27" s="147"/>
      <c r="P27" s="147"/>
      <c r="Q27" s="160"/>
      <c r="R27" s="161">
        <f t="shared" si="1"/>
        <v>0</v>
      </c>
      <c r="S27" s="162">
        <f t="shared" si="2"/>
        <v>0</v>
      </c>
      <c r="T27" s="163"/>
      <c r="U27" s="163"/>
      <c r="V27" s="163"/>
      <c r="W27" s="163"/>
      <c r="X27" s="163"/>
      <c r="Y27" s="164"/>
      <c r="Z27" s="164"/>
      <c r="AA27" s="164"/>
      <c r="AB27" s="164"/>
      <c r="AC27" s="164"/>
      <c r="AD27" s="164"/>
      <c r="AE27" s="164"/>
      <c r="AG27" s="147" t="s">
        <v>294</v>
      </c>
      <c r="AH27" s="147"/>
      <c r="AI27" s="147"/>
      <c r="AJ27" s="147"/>
      <c r="AK27" s="160"/>
      <c r="AL27" s="147"/>
      <c r="AM27" s="172">
        <v>1</v>
      </c>
      <c r="AN27" s="176">
        <v>1</v>
      </c>
      <c r="AO27" s="173"/>
      <c r="AP27" s="147"/>
      <c r="AQ27" s="147"/>
      <c r="AR27" s="147"/>
      <c r="AS27" s="160"/>
      <c r="AT27" s="147"/>
      <c r="AU27" s="147"/>
      <c r="AV27" s="147"/>
      <c r="AW27" s="160"/>
      <c r="AX27" s="161">
        <f t="shared" si="0"/>
        <v>2</v>
      </c>
      <c r="AY27" s="162">
        <f t="shared" si="3"/>
        <v>0</v>
      </c>
      <c r="AZ27" s="164"/>
      <c r="BA27" s="164"/>
      <c r="BB27" s="164"/>
      <c r="BC27" s="164"/>
      <c r="BD27" s="164"/>
      <c r="BE27" s="164"/>
      <c r="BF27" s="164"/>
      <c r="BG27" s="164"/>
      <c r="BH27" s="164"/>
      <c r="BI27" s="164"/>
      <c r="BJ27" s="164"/>
      <c r="BK27" s="164"/>
    </row>
    <row r="28" spans="1:63" ht="15">
      <c r="A28" s="147" t="s">
        <v>295</v>
      </c>
      <c r="B28" s="147"/>
      <c r="C28" s="147"/>
      <c r="D28" s="147"/>
      <c r="E28" s="160"/>
      <c r="F28" s="147"/>
      <c r="G28" s="147"/>
      <c r="H28" s="147"/>
      <c r="I28" s="160"/>
      <c r="J28" s="147"/>
      <c r="K28" s="147"/>
      <c r="L28" s="147"/>
      <c r="M28" s="160"/>
      <c r="N28" s="147"/>
      <c r="O28" s="147"/>
      <c r="P28" s="147"/>
      <c r="Q28" s="160"/>
      <c r="R28" s="161">
        <f t="shared" si="1"/>
        <v>0</v>
      </c>
      <c r="S28" s="162">
        <f t="shared" si="2"/>
        <v>0</v>
      </c>
      <c r="T28" s="163"/>
      <c r="U28" s="163"/>
      <c r="V28" s="163"/>
      <c r="W28" s="163"/>
      <c r="X28" s="163"/>
      <c r="Y28" s="164"/>
      <c r="Z28" s="164"/>
      <c r="AA28" s="164"/>
      <c r="AB28" s="164"/>
      <c r="AC28" s="164"/>
      <c r="AD28" s="164"/>
      <c r="AE28" s="164"/>
      <c r="AG28" s="147" t="s">
        <v>295</v>
      </c>
      <c r="AH28" s="147"/>
      <c r="AI28" s="147"/>
      <c r="AJ28" s="147"/>
      <c r="AK28" s="160"/>
      <c r="AL28" s="147"/>
      <c r="AM28" s="172"/>
      <c r="AN28" s="176">
        <v>1</v>
      </c>
      <c r="AO28" s="173"/>
      <c r="AP28" s="147"/>
      <c r="AQ28" s="147"/>
      <c r="AR28" s="147"/>
      <c r="AS28" s="160"/>
      <c r="AT28" s="147"/>
      <c r="AU28" s="147"/>
      <c r="AV28" s="147"/>
      <c r="AW28" s="160"/>
      <c r="AX28" s="161">
        <f t="shared" si="0"/>
        <v>1</v>
      </c>
      <c r="AY28" s="162">
        <f t="shared" si="3"/>
        <v>0</v>
      </c>
      <c r="AZ28" s="164"/>
      <c r="BA28" s="164"/>
      <c r="BB28" s="164"/>
      <c r="BC28" s="164"/>
      <c r="BD28" s="164"/>
      <c r="BE28" s="164"/>
      <c r="BF28" s="164"/>
      <c r="BG28" s="164"/>
      <c r="BH28" s="164"/>
      <c r="BI28" s="164"/>
      <c r="BJ28" s="164"/>
      <c r="BK28" s="164"/>
    </row>
    <row r="29" spans="1:63" ht="15">
      <c r="A29" s="147" t="s">
        <v>296</v>
      </c>
      <c r="B29" s="147"/>
      <c r="C29" s="147"/>
      <c r="D29" s="147"/>
      <c r="E29" s="160"/>
      <c r="F29" s="147"/>
      <c r="G29" s="147"/>
      <c r="H29" s="147"/>
      <c r="I29" s="160"/>
      <c r="J29" s="147"/>
      <c r="K29" s="147"/>
      <c r="L29" s="147"/>
      <c r="M29" s="160"/>
      <c r="N29" s="147"/>
      <c r="O29" s="147"/>
      <c r="P29" s="147"/>
      <c r="Q29" s="160"/>
      <c r="R29" s="161">
        <f t="shared" si="1"/>
        <v>0</v>
      </c>
      <c r="S29" s="162">
        <f t="shared" si="2"/>
        <v>0</v>
      </c>
      <c r="T29" s="163"/>
      <c r="U29" s="163"/>
      <c r="V29" s="163"/>
      <c r="W29" s="163"/>
      <c r="X29" s="163"/>
      <c r="Y29" s="164"/>
      <c r="Z29" s="164"/>
      <c r="AA29" s="164"/>
      <c r="AB29" s="164"/>
      <c r="AC29" s="164"/>
      <c r="AD29" s="164"/>
      <c r="AE29" s="164"/>
      <c r="AG29" s="147" t="s">
        <v>296</v>
      </c>
      <c r="AH29" s="147"/>
      <c r="AI29" s="147">
        <v>1</v>
      </c>
      <c r="AJ29" s="147">
        <v>1</v>
      </c>
      <c r="AK29" s="160"/>
      <c r="AL29" s="147"/>
      <c r="AM29" s="172">
        <v>1</v>
      </c>
      <c r="AN29" s="176">
        <v>1</v>
      </c>
      <c r="AO29" s="173"/>
      <c r="AP29" s="147"/>
      <c r="AQ29" s="147"/>
      <c r="AR29" s="147"/>
      <c r="AS29" s="160"/>
      <c r="AT29" s="147"/>
      <c r="AU29" s="147"/>
      <c r="AV29" s="147"/>
      <c r="AW29" s="160"/>
      <c r="AX29" s="161">
        <f t="shared" si="0"/>
        <v>4</v>
      </c>
      <c r="AY29" s="162">
        <f t="shared" si="3"/>
        <v>0</v>
      </c>
      <c r="AZ29" s="164"/>
      <c r="BA29" s="164"/>
      <c r="BB29" s="164"/>
      <c r="BC29" s="164"/>
      <c r="BD29" s="164"/>
      <c r="BE29" s="164"/>
      <c r="BF29" s="164"/>
      <c r="BG29" s="164"/>
      <c r="BH29" s="164"/>
      <c r="BI29" s="164"/>
      <c r="BJ29" s="164"/>
      <c r="BK29" s="164"/>
    </row>
    <row r="30" spans="1:63" ht="15">
      <c r="A30" s="147" t="s">
        <v>297</v>
      </c>
      <c r="B30" s="147"/>
      <c r="C30" s="147"/>
      <c r="D30" s="147"/>
      <c r="E30" s="160"/>
      <c r="F30" s="147"/>
      <c r="G30" s="147"/>
      <c r="H30" s="147"/>
      <c r="I30" s="160"/>
      <c r="J30" s="147"/>
      <c r="K30" s="147"/>
      <c r="L30" s="147"/>
      <c r="M30" s="160"/>
      <c r="N30" s="147"/>
      <c r="O30" s="147"/>
      <c r="P30" s="147"/>
      <c r="Q30" s="160"/>
      <c r="R30" s="161">
        <f t="shared" si="1"/>
        <v>0</v>
      </c>
      <c r="S30" s="162">
        <f t="shared" si="2"/>
        <v>0</v>
      </c>
      <c r="T30" s="163"/>
      <c r="U30" s="163"/>
      <c r="V30" s="163"/>
      <c r="W30" s="163"/>
      <c r="X30" s="163"/>
      <c r="Y30" s="164"/>
      <c r="Z30" s="164"/>
      <c r="AA30" s="164"/>
      <c r="AB30" s="164"/>
      <c r="AC30" s="164"/>
      <c r="AD30" s="164"/>
      <c r="AE30" s="164"/>
      <c r="AG30" s="147" t="s">
        <v>297</v>
      </c>
      <c r="AH30" s="147"/>
      <c r="AI30" s="147"/>
      <c r="AJ30" s="147"/>
      <c r="AK30" s="160"/>
      <c r="AL30" s="147">
        <v>1</v>
      </c>
      <c r="AM30" s="172">
        <v>1</v>
      </c>
      <c r="AN30" s="176">
        <v>1</v>
      </c>
      <c r="AO30" s="173"/>
      <c r="AP30" s="147"/>
      <c r="AQ30" s="147"/>
      <c r="AR30" s="147"/>
      <c r="AS30" s="160"/>
      <c r="AT30" s="147"/>
      <c r="AU30" s="147"/>
      <c r="AV30" s="147"/>
      <c r="AW30" s="160"/>
      <c r="AX30" s="161">
        <f t="shared" si="0"/>
        <v>3</v>
      </c>
      <c r="AY30" s="162">
        <f t="shared" si="3"/>
        <v>0</v>
      </c>
      <c r="AZ30" s="164"/>
      <c r="BA30" s="164"/>
      <c r="BB30" s="164"/>
      <c r="BC30" s="164"/>
      <c r="BD30" s="164"/>
      <c r="BE30" s="164"/>
      <c r="BF30" s="164"/>
      <c r="BG30" s="164"/>
      <c r="BH30" s="164"/>
      <c r="BI30" s="164"/>
      <c r="BJ30" s="164"/>
      <c r="BK30" s="164"/>
    </row>
    <row r="31" spans="1:63" ht="15">
      <c r="A31" s="147" t="s">
        <v>298</v>
      </c>
      <c r="B31" s="147"/>
      <c r="C31" s="147"/>
      <c r="D31" s="147"/>
      <c r="E31" s="160"/>
      <c r="F31" s="147"/>
      <c r="G31" s="147"/>
      <c r="H31" s="147"/>
      <c r="I31" s="160"/>
      <c r="J31" s="147"/>
      <c r="K31" s="147"/>
      <c r="L31" s="147"/>
      <c r="M31" s="160"/>
      <c r="N31" s="147"/>
      <c r="O31" s="147"/>
      <c r="P31" s="147"/>
      <c r="Q31" s="160"/>
      <c r="R31" s="161">
        <f t="shared" si="1"/>
        <v>0</v>
      </c>
      <c r="S31" s="162">
        <f t="shared" si="2"/>
        <v>0</v>
      </c>
      <c r="T31" s="163"/>
      <c r="U31" s="163"/>
      <c r="V31" s="163"/>
      <c r="W31" s="163"/>
      <c r="X31" s="163"/>
      <c r="Y31" s="164"/>
      <c r="Z31" s="164"/>
      <c r="AA31" s="164"/>
      <c r="AB31" s="164"/>
      <c r="AC31" s="164"/>
      <c r="AD31" s="164"/>
      <c r="AE31" s="164"/>
      <c r="AG31" s="147" t="s">
        <v>298</v>
      </c>
      <c r="AH31" s="147"/>
      <c r="AI31" s="147"/>
      <c r="AJ31" s="147"/>
      <c r="AK31" s="160"/>
      <c r="AL31" s="147"/>
      <c r="AM31" s="172"/>
      <c r="AN31" s="176">
        <v>1</v>
      </c>
      <c r="AO31" s="173"/>
      <c r="AP31" s="147"/>
      <c r="AQ31" s="147"/>
      <c r="AR31" s="147"/>
      <c r="AS31" s="160"/>
      <c r="AT31" s="147"/>
      <c r="AU31" s="147"/>
      <c r="AV31" s="147"/>
      <c r="AW31" s="160"/>
      <c r="AX31" s="161">
        <f t="shared" si="0"/>
        <v>1</v>
      </c>
      <c r="AY31" s="162">
        <f t="shared" si="3"/>
        <v>0</v>
      </c>
      <c r="AZ31" s="164"/>
      <c r="BA31" s="164"/>
      <c r="BB31" s="164"/>
      <c r="BC31" s="164"/>
      <c r="BD31" s="164"/>
      <c r="BE31" s="164"/>
      <c r="BF31" s="164"/>
      <c r="BG31" s="164"/>
      <c r="BH31" s="164"/>
      <c r="BI31" s="164"/>
      <c r="BJ31" s="164"/>
      <c r="BK31" s="164"/>
    </row>
    <row r="32" spans="1:63" ht="15">
      <c r="A32" s="165" t="s">
        <v>299</v>
      </c>
      <c r="B32" s="166">
        <f>SUM(B11:B31)</f>
        <v>0</v>
      </c>
      <c r="C32" s="166">
        <f aca="true" t="shared" si="4" ref="C32:AE32">SUM(C11:C31)</f>
        <v>5</v>
      </c>
      <c r="D32" s="166">
        <f t="shared" si="4"/>
        <v>10</v>
      </c>
      <c r="E32" s="167">
        <f>SUM(E11:E31)</f>
        <v>374500000</v>
      </c>
      <c r="F32" s="166">
        <f t="shared" si="4"/>
        <v>10</v>
      </c>
      <c r="G32" s="166">
        <f t="shared" si="4"/>
        <v>10</v>
      </c>
      <c r="H32" s="166">
        <f t="shared" si="4"/>
        <v>10</v>
      </c>
      <c r="I32" s="167">
        <f>SUM(I11:I31)</f>
        <v>0</v>
      </c>
      <c r="J32" s="166">
        <f t="shared" si="4"/>
        <v>10</v>
      </c>
      <c r="K32" s="166">
        <f t="shared" si="4"/>
        <v>10</v>
      </c>
      <c r="L32" s="166">
        <f t="shared" si="4"/>
        <v>10</v>
      </c>
      <c r="M32" s="167">
        <f>SUM(M11:M31)</f>
        <v>0</v>
      </c>
      <c r="N32" s="166">
        <f t="shared" si="4"/>
        <v>10</v>
      </c>
      <c r="O32" s="166">
        <f t="shared" si="4"/>
        <v>10</v>
      </c>
      <c r="P32" s="166">
        <f t="shared" si="4"/>
        <v>5</v>
      </c>
      <c r="Q32" s="167">
        <f>SUM(Q11:Q31)</f>
        <v>0</v>
      </c>
      <c r="R32" s="166">
        <f t="shared" si="4"/>
        <v>20</v>
      </c>
      <c r="S32" s="162">
        <f t="shared" si="4"/>
        <v>374500000</v>
      </c>
      <c r="T32" s="166">
        <f t="shared" si="4"/>
        <v>0</v>
      </c>
      <c r="U32" s="166">
        <f t="shared" si="4"/>
        <v>0</v>
      </c>
      <c r="V32" s="166">
        <f t="shared" si="4"/>
        <v>0</v>
      </c>
      <c r="W32" s="166">
        <f t="shared" si="4"/>
        <v>0</v>
      </c>
      <c r="X32" s="166">
        <f t="shared" si="4"/>
        <v>0</v>
      </c>
      <c r="Y32" s="166">
        <f t="shared" si="4"/>
        <v>0</v>
      </c>
      <c r="Z32" s="166">
        <f t="shared" si="4"/>
        <v>0</v>
      </c>
      <c r="AA32" s="166">
        <f t="shared" si="4"/>
        <v>0</v>
      </c>
      <c r="AB32" s="166">
        <f t="shared" si="4"/>
        <v>0</v>
      </c>
      <c r="AC32" s="166">
        <f t="shared" si="4"/>
        <v>0</v>
      </c>
      <c r="AD32" s="166">
        <f t="shared" si="4"/>
        <v>0</v>
      </c>
      <c r="AE32" s="166">
        <f t="shared" si="4"/>
        <v>0</v>
      </c>
      <c r="AG32" s="165" t="s">
        <v>299</v>
      </c>
      <c r="AH32" s="166">
        <f aca="true" t="shared" si="5" ref="AH32:AW32">SUM(AH11:AH31)</f>
        <v>0</v>
      </c>
      <c r="AI32" s="166">
        <f t="shared" si="5"/>
        <v>4</v>
      </c>
      <c r="AJ32" s="166">
        <f t="shared" si="5"/>
        <v>10</v>
      </c>
      <c r="AK32" s="167">
        <f t="shared" si="5"/>
        <v>358523334</v>
      </c>
      <c r="AL32" s="166">
        <f t="shared" si="5"/>
        <v>13</v>
      </c>
      <c r="AM32" s="166">
        <f t="shared" si="5"/>
        <v>17</v>
      </c>
      <c r="AN32" s="175">
        <f t="shared" si="5"/>
        <v>14</v>
      </c>
      <c r="AO32" s="167">
        <f t="shared" si="5"/>
        <v>0</v>
      </c>
      <c r="AP32" s="166">
        <f t="shared" si="5"/>
        <v>0</v>
      </c>
      <c r="AQ32" s="166">
        <f t="shared" si="5"/>
        <v>0</v>
      </c>
      <c r="AR32" s="166">
        <f t="shared" si="5"/>
        <v>0</v>
      </c>
      <c r="AS32" s="167">
        <f t="shared" si="5"/>
        <v>0</v>
      </c>
      <c r="AT32" s="166">
        <f t="shared" si="5"/>
        <v>0</v>
      </c>
      <c r="AU32" s="166">
        <f t="shared" si="5"/>
        <v>0</v>
      </c>
      <c r="AV32" s="166">
        <f t="shared" si="5"/>
        <v>0</v>
      </c>
      <c r="AW32" s="167">
        <f t="shared" si="5"/>
        <v>0</v>
      </c>
      <c r="AX32" s="168">
        <f aca="true" t="shared" si="6" ref="AX32:BK32">SUM(AX11:AX31)</f>
        <v>59</v>
      </c>
      <c r="AY32" s="169">
        <f t="shared" si="6"/>
        <v>358523334</v>
      </c>
      <c r="AZ32" s="166">
        <f t="shared" si="6"/>
        <v>0</v>
      </c>
      <c r="BA32" s="166">
        <f t="shared" si="6"/>
        <v>0</v>
      </c>
      <c r="BB32" s="166">
        <f t="shared" si="6"/>
        <v>0</v>
      </c>
      <c r="BC32" s="166">
        <f t="shared" si="6"/>
        <v>0</v>
      </c>
      <c r="BD32" s="166">
        <f t="shared" si="6"/>
        <v>0</v>
      </c>
      <c r="BE32" s="166">
        <f t="shared" si="6"/>
        <v>0</v>
      </c>
      <c r="BF32" s="166">
        <f t="shared" si="6"/>
        <v>0</v>
      </c>
      <c r="BG32" s="166">
        <f t="shared" si="6"/>
        <v>0</v>
      </c>
      <c r="BH32" s="166">
        <f t="shared" si="6"/>
        <v>0</v>
      </c>
      <c r="BI32" s="166">
        <f t="shared" si="6"/>
        <v>0</v>
      </c>
      <c r="BJ32" s="166">
        <f t="shared" si="6"/>
        <v>0</v>
      </c>
      <c r="BK32" s="166">
        <f t="shared" si="6"/>
        <v>0</v>
      </c>
    </row>
    <row r="34" spans="1:63" ht="31.5" customHeight="1">
      <c r="A34" s="149" t="s">
        <v>258</v>
      </c>
      <c r="B34" s="793"/>
      <c r="C34" s="793"/>
      <c r="D34" s="793"/>
      <c r="E34" s="793"/>
      <c r="F34" s="793"/>
      <c r="G34" s="793"/>
      <c r="H34" s="793"/>
      <c r="I34" s="793"/>
      <c r="J34" s="793"/>
      <c r="K34" s="793"/>
      <c r="L34" s="793"/>
      <c r="M34" s="793"/>
      <c r="N34" s="793"/>
      <c r="O34" s="793"/>
      <c r="P34" s="793"/>
      <c r="Q34" s="793"/>
      <c r="R34" s="793"/>
      <c r="S34" s="793"/>
      <c r="T34" s="793"/>
      <c r="U34" s="793"/>
      <c r="V34" s="793"/>
      <c r="W34" s="793"/>
      <c r="X34" s="793"/>
      <c r="Y34" s="793"/>
      <c r="Z34" s="793"/>
      <c r="AA34" s="793"/>
      <c r="AB34" s="793"/>
      <c r="AC34" s="793"/>
      <c r="AD34" s="793"/>
      <c r="AE34" s="793"/>
      <c r="AF34" s="793"/>
      <c r="AG34" s="793"/>
      <c r="AH34" s="793"/>
      <c r="AI34" s="793"/>
      <c r="AJ34" s="793"/>
      <c r="AK34" s="793"/>
      <c r="AL34" s="793"/>
      <c r="AM34" s="793"/>
      <c r="AN34" s="793"/>
      <c r="AO34" s="793"/>
      <c r="AP34" s="793"/>
      <c r="AQ34" s="793"/>
      <c r="AR34" s="793"/>
      <c r="AS34" s="793"/>
      <c r="AT34" s="793"/>
      <c r="AU34" s="793"/>
      <c r="AV34" s="793"/>
      <c r="AW34" s="793"/>
      <c r="AX34" s="793"/>
      <c r="AY34" s="793"/>
      <c r="AZ34" s="793"/>
      <c r="BA34" s="793"/>
      <c r="BB34" s="793"/>
      <c r="BC34" s="793"/>
      <c r="BD34" s="793"/>
      <c r="BE34" s="793"/>
      <c r="BF34" s="793"/>
      <c r="BG34" s="793"/>
      <c r="BH34" s="793"/>
      <c r="BI34" s="793"/>
      <c r="BJ34" s="793"/>
      <c r="BK34" s="793"/>
    </row>
    <row r="35" spans="1:63" ht="31.5" customHeight="1">
      <c r="A35" s="150" t="s">
        <v>259</v>
      </c>
      <c r="B35" s="788" t="s">
        <v>114</v>
      </c>
      <c r="C35" s="789"/>
      <c r="D35" s="789"/>
      <c r="E35" s="789"/>
      <c r="F35" s="789"/>
      <c r="G35" s="789"/>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89"/>
      <c r="AP35" s="789"/>
      <c r="AQ35" s="789"/>
      <c r="AR35" s="789"/>
      <c r="AS35" s="789"/>
      <c r="AT35" s="789"/>
      <c r="AU35" s="789"/>
      <c r="AV35" s="789"/>
      <c r="AW35" s="789"/>
      <c r="AX35" s="789"/>
      <c r="AY35" s="789"/>
      <c r="AZ35" s="789"/>
      <c r="BA35" s="789"/>
      <c r="BB35" s="789"/>
      <c r="BC35" s="789"/>
      <c r="BD35" s="789"/>
      <c r="BE35" s="789"/>
      <c r="BF35" s="789"/>
      <c r="BG35" s="789"/>
      <c r="BH35" s="789"/>
      <c r="BI35" s="789"/>
      <c r="BJ35" s="789"/>
      <c r="BK35" s="790"/>
    </row>
    <row r="37" spans="1:63" ht="30" customHeight="1">
      <c r="A37" s="791" t="s">
        <v>260</v>
      </c>
      <c r="B37" s="151" t="s">
        <v>35</v>
      </c>
      <c r="C37" s="151" t="s">
        <v>36</v>
      </c>
      <c r="D37" s="788" t="s">
        <v>37</v>
      </c>
      <c r="E37" s="790"/>
      <c r="F37" s="151" t="s">
        <v>38</v>
      </c>
      <c r="G37" s="151" t="s">
        <v>39</v>
      </c>
      <c r="H37" s="788" t="s">
        <v>40</v>
      </c>
      <c r="I37" s="790"/>
      <c r="J37" s="151" t="s">
        <v>41</v>
      </c>
      <c r="K37" s="151" t="s">
        <v>42</v>
      </c>
      <c r="L37" s="788" t="s">
        <v>43</v>
      </c>
      <c r="M37" s="790"/>
      <c r="N37" s="151" t="s">
        <v>44</v>
      </c>
      <c r="O37" s="151" t="s">
        <v>45</v>
      </c>
      <c r="P37" s="788" t="s">
        <v>46</v>
      </c>
      <c r="Q37" s="790"/>
      <c r="R37" s="788" t="s">
        <v>261</v>
      </c>
      <c r="S37" s="790"/>
      <c r="T37" s="788" t="s">
        <v>262</v>
      </c>
      <c r="U37" s="789"/>
      <c r="V37" s="789"/>
      <c r="W37" s="789"/>
      <c r="X37" s="789"/>
      <c r="Y37" s="790"/>
      <c r="Z37" s="788" t="s">
        <v>263</v>
      </c>
      <c r="AA37" s="789"/>
      <c r="AB37" s="789"/>
      <c r="AC37" s="789"/>
      <c r="AD37" s="789"/>
      <c r="AE37" s="790"/>
      <c r="AG37" s="791" t="s">
        <v>260</v>
      </c>
      <c r="AH37" s="151" t="s">
        <v>35</v>
      </c>
      <c r="AI37" s="151" t="s">
        <v>36</v>
      </c>
      <c r="AJ37" s="788" t="s">
        <v>37</v>
      </c>
      <c r="AK37" s="790"/>
      <c r="AL37" s="151" t="s">
        <v>38</v>
      </c>
      <c r="AM37" s="151" t="s">
        <v>39</v>
      </c>
      <c r="AN37" s="788" t="s">
        <v>40</v>
      </c>
      <c r="AO37" s="790"/>
      <c r="AP37" s="151" t="s">
        <v>41</v>
      </c>
      <c r="AQ37" s="151" t="s">
        <v>42</v>
      </c>
      <c r="AR37" s="788" t="s">
        <v>43</v>
      </c>
      <c r="AS37" s="790"/>
      <c r="AT37" s="151" t="s">
        <v>44</v>
      </c>
      <c r="AU37" s="151" t="s">
        <v>45</v>
      </c>
      <c r="AV37" s="788" t="s">
        <v>46</v>
      </c>
      <c r="AW37" s="790"/>
      <c r="AX37" s="788" t="s">
        <v>261</v>
      </c>
      <c r="AY37" s="790"/>
      <c r="AZ37" s="788" t="s">
        <v>262</v>
      </c>
      <c r="BA37" s="789"/>
      <c r="BB37" s="789"/>
      <c r="BC37" s="789"/>
      <c r="BD37" s="789"/>
      <c r="BE37" s="790"/>
      <c r="BF37" s="788" t="s">
        <v>263</v>
      </c>
      <c r="BG37" s="789"/>
      <c r="BH37" s="789"/>
      <c r="BI37" s="789"/>
      <c r="BJ37" s="789"/>
      <c r="BK37" s="790"/>
    </row>
    <row r="38" spans="1:63" ht="36" customHeight="1">
      <c r="A38" s="792"/>
      <c r="B38" s="154" t="s">
        <v>264</v>
      </c>
      <c r="C38" s="154" t="s">
        <v>264</v>
      </c>
      <c r="D38" s="154" t="s">
        <v>264</v>
      </c>
      <c r="E38" s="154" t="s">
        <v>265</v>
      </c>
      <c r="F38" s="154" t="s">
        <v>264</v>
      </c>
      <c r="G38" s="154" t="s">
        <v>264</v>
      </c>
      <c r="H38" s="154" t="s">
        <v>264</v>
      </c>
      <c r="I38" s="154" t="s">
        <v>265</v>
      </c>
      <c r="J38" s="154" t="s">
        <v>264</v>
      </c>
      <c r="K38" s="154" t="s">
        <v>264</v>
      </c>
      <c r="L38" s="154" t="s">
        <v>264</v>
      </c>
      <c r="M38" s="154" t="s">
        <v>265</v>
      </c>
      <c r="N38" s="154" t="s">
        <v>264</v>
      </c>
      <c r="O38" s="154" t="s">
        <v>264</v>
      </c>
      <c r="P38" s="154" t="s">
        <v>264</v>
      </c>
      <c r="Q38" s="154" t="s">
        <v>265</v>
      </c>
      <c r="R38" s="154" t="s">
        <v>264</v>
      </c>
      <c r="S38" s="154" t="s">
        <v>265</v>
      </c>
      <c r="T38" s="155" t="s">
        <v>266</v>
      </c>
      <c r="U38" s="155" t="s">
        <v>267</v>
      </c>
      <c r="V38" s="155" t="s">
        <v>268</v>
      </c>
      <c r="W38" s="155" t="s">
        <v>269</v>
      </c>
      <c r="X38" s="156" t="s">
        <v>270</v>
      </c>
      <c r="Y38" s="155" t="s">
        <v>271</v>
      </c>
      <c r="Z38" s="154" t="s">
        <v>272</v>
      </c>
      <c r="AA38" s="157" t="s">
        <v>273</v>
      </c>
      <c r="AB38" s="154" t="s">
        <v>274</v>
      </c>
      <c r="AC38" s="154" t="s">
        <v>275</v>
      </c>
      <c r="AD38" s="154" t="s">
        <v>276</v>
      </c>
      <c r="AE38" s="154" t="s">
        <v>277</v>
      </c>
      <c r="AG38" s="792"/>
      <c r="AH38" s="154" t="s">
        <v>264</v>
      </c>
      <c r="AI38" s="154" t="s">
        <v>264</v>
      </c>
      <c r="AJ38" s="154" t="s">
        <v>264</v>
      </c>
      <c r="AK38" s="154" t="s">
        <v>265</v>
      </c>
      <c r="AL38" s="154" t="s">
        <v>264</v>
      </c>
      <c r="AM38" s="154" t="s">
        <v>264</v>
      </c>
      <c r="AN38" s="154" t="s">
        <v>264</v>
      </c>
      <c r="AO38" s="154" t="s">
        <v>265</v>
      </c>
      <c r="AP38" s="154" t="s">
        <v>264</v>
      </c>
      <c r="AQ38" s="154" t="s">
        <v>264</v>
      </c>
      <c r="AR38" s="154" t="s">
        <v>264</v>
      </c>
      <c r="AS38" s="154" t="s">
        <v>265</v>
      </c>
      <c r="AT38" s="154" t="s">
        <v>264</v>
      </c>
      <c r="AU38" s="154" t="s">
        <v>264</v>
      </c>
      <c r="AV38" s="154" t="s">
        <v>264</v>
      </c>
      <c r="AW38" s="154" t="s">
        <v>265</v>
      </c>
      <c r="AX38" s="154" t="s">
        <v>264</v>
      </c>
      <c r="AY38" s="154" t="s">
        <v>265</v>
      </c>
      <c r="AZ38" s="155" t="s">
        <v>266</v>
      </c>
      <c r="BA38" s="155" t="s">
        <v>267</v>
      </c>
      <c r="BB38" s="155" t="s">
        <v>268</v>
      </c>
      <c r="BC38" s="155" t="s">
        <v>269</v>
      </c>
      <c r="BD38" s="156" t="s">
        <v>270</v>
      </c>
      <c r="BE38" s="155" t="s">
        <v>271</v>
      </c>
      <c r="BF38" s="158" t="s">
        <v>272</v>
      </c>
      <c r="BG38" s="159" t="s">
        <v>273</v>
      </c>
      <c r="BH38" s="158" t="s">
        <v>274</v>
      </c>
      <c r="BI38" s="158" t="s">
        <v>275</v>
      </c>
      <c r="BJ38" s="158" t="s">
        <v>276</v>
      </c>
      <c r="BK38" s="158" t="s">
        <v>277</v>
      </c>
    </row>
    <row r="39" spans="1:63" ht="15">
      <c r="A39" s="147" t="s">
        <v>278</v>
      </c>
      <c r="B39" s="147">
        <v>0</v>
      </c>
      <c r="C39" s="147">
        <v>5</v>
      </c>
      <c r="D39" s="147">
        <v>10</v>
      </c>
      <c r="E39" s="160">
        <v>162613000</v>
      </c>
      <c r="F39" s="147">
        <v>10</v>
      </c>
      <c r="G39" s="147">
        <v>10</v>
      </c>
      <c r="H39" s="147">
        <v>5</v>
      </c>
      <c r="I39" s="160"/>
      <c r="J39" s="147">
        <v>5</v>
      </c>
      <c r="K39" s="147">
        <v>10</v>
      </c>
      <c r="L39" s="147">
        <v>15</v>
      </c>
      <c r="M39" s="160"/>
      <c r="N39" s="147">
        <v>10</v>
      </c>
      <c r="O39" s="147">
        <v>10</v>
      </c>
      <c r="P39" s="147">
        <v>5</v>
      </c>
      <c r="Q39" s="160"/>
      <c r="R39" s="161">
        <v>19</v>
      </c>
      <c r="S39" s="162">
        <f>+E39+I39+M39+Q39</f>
        <v>162613000</v>
      </c>
      <c r="T39" s="163"/>
      <c r="U39" s="163"/>
      <c r="V39" s="163"/>
      <c r="W39" s="163"/>
      <c r="X39" s="163"/>
      <c r="Y39" s="164"/>
      <c r="Z39" s="164"/>
      <c r="AA39" s="164"/>
      <c r="AB39" s="164"/>
      <c r="AC39" s="164"/>
      <c r="AD39" s="164"/>
      <c r="AE39" s="148"/>
      <c r="AG39" s="147" t="s">
        <v>278</v>
      </c>
      <c r="AH39" s="147"/>
      <c r="AI39" s="147"/>
      <c r="AJ39" s="147"/>
      <c r="AK39" s="160">
        <v>91773000</v>
      </c>
      <c r="AL39" s="147"/>
      <c r="AM39" s="147"/>
      <c r="AN39" s="147"/>
      <c r="AO39" s="160"/>
      <c r="AP39" s="147"/>
      <c r="AQ39" s="147"/>
      <c r="AR39" s="147"/>
      <c r="AS39" s="160"/>
      <c r="AT39" s="147"/>
      <c r="AU39" s="147"/>
      <c r="AV39" s="147"/>
      <c r="AW39" s="160"/>
      <c r="AX39" s="161">
        <f aca="true" t="shared" si="7" ref="AX39:AX59">AH39+AI39+AJ39+AL39+AM39+AN39+AP39+AQ39+AR39+AT39+AU39+AV39</f>
        <v>0</v>
      </c>
      <c r="AY39" s="162">
        <f>+AK39+AO39+AS39+AW39</f>
        <v>91773000</v>
      </c>
      <c r="AZ39" s="164"/>
      <c r="BA39" s="164"/>
      <c r="BB39" s="164"/>
      <c r="BC39" s="164"/>
      <c r="BD39" s="164"/>
      <c r="BE39" s="164"/>
      <c r="BF39" s="164"/>
      <c r="BG39" s="164"/>
      <c r="BH39" s="164"/>
      <c r="BI39" s="164"/>
      <c r="BJ39" s="164"/>
      <c r="BK39" s="148"/>
    </row>
    <row r="40" spans="1:63" ht="15">
      <c r="A40" s="147" t="s">
        <v>279</v>
      </c>
      <c r="B40" s="147"/>
      <c r="C40" s="147"/>
      <c r="D40" s="147"/>
      <c r="E40" s="160"/>
      <c r="F40" s="147"/>
      <c r="G40" s="147"/>
      <c r="H40" s="147"/>
      <c r="I40" s="160"/>
      <c r="J40" s="147"/>
      <c r="K40" s="147"/>
      <c r="L40" s="147"/>
      <c r="M40" s="160"/>
      <c r="N40" s="147"/>
      <c r="O40" s="147"/>
      <c r="P40" s="147"/>
      <c r="Q40" s="160"/>
      <c r="R40" s="161">
        <f aca="true" t="shared" si="8" ref="R40:R59">B40+C40+D40+F40+G40+H40+J40+K40+L40+N40+O40+P40</f>
        <v>0</v>
      </c>
      <c r="S40" s="162">
        <f aca="true" t="shared" si="9" ref="S40:S59">+E40+I40+M40+Q40</f>
        <v>0</v>
      </c>
      <c r="T40" s="163"/>
      <c r="U40" s="163"/>
      <c r="V40" s="163"/>
      <c r="W40" s="163"/>
      <c r="X40" s="163"/>
      <c r="Y40" s="164"/>
      <c r="Z40" s="164"/>
      <c r="AA40" s="164"/>
      <c r="AB40" s="164"/>
      <c r="AC40" s="164"/>
      <c r="AD40" s="164"/>
      <c r="AE40" s="164"/>
      <c r="AG40" s="147" t="s">
        <v>279</v>
      </c>
      <c r="AH40" s="147"/>
      <c r="AI40" s="147"/>
      <c r="AJ40" s="147"/>
      <c r="AK40" s="160"/>
      <c r="AL40" s="147"/>
      <c r="AM40" s="147">
        <v>1</v>
      </c>
      <c r="AN40" s="147">
        <v>1</v>
      </c>
      <c r="AO40" s="160">
        <f>AVERAGE(AJ40:AN40)</f>
        <v>1</v>
      </c>
      <c r="AP40" s="147"/>
      <c r="AQ40" s="147"/>
      <c r="AR40" s="147"/>
      <c r="AS40" s="160"/>
      <c r="AT40" s="147"/>
      <c r="AU40" s="147"/>
      <c r="AV40" s="147"/>
      <c r="AW40" s="160"/>
      <c r="AX40" s="161">
        <f t="shared" si="7"/>
        <v>2</v>
      </c>
      <c r="AY40" s="162">
        <f aca="true" t="shared" si="10" ref="AY40:AY59">+AK40+AO40+AS40+AW40</f>
        <v>1</v>
      </c>
      <c r="AZ40" s="164"/>
      <c r="BA40" s="164"/>
      <c r="BB40" s="164"/>
      <c r="BC40" s="164"/>
      <c r="BD40" s="164"/>
      <c r="BE40" s="164"/>
      <c r="BF40" s="164"/>
      <c r="BG40" s="164"/>
      <c r="BH40" s="164"/>
      <c r="BI40" s="164"/>
      <c r="BJ40" s="164"/>
      <c r="BK40" s="164"/>
    </row>
    <row r="41" spans="1:63" ht="15">
      <c r="A41" s="147" t="s">
        <v>280</v>
      </c>
      <c r="B41" s="147"/>
      <c r="C41" s="147"/>
      <c r="D41" s="147"/>
      <c r="E41" s="160"/>
      <c r="F41" s="147"/>
      <c r="G41" s="147"/>
      <c r="H41" s="147"/>
      <c r="I41" s="160"/>
      <c r="J41" s="147"/>
      <c r="K41" s="147"/>
      <c r="L41" s="147"/>
      <c r="M41" s="160"/>
      <c r="N41" s="147"/>
      <c r="O41" s="147"/>
      <c r="P41" s="147"/>
      <c r="Q41" s="160"/>
      <c r="R41" s="161">
        <f t="shared" si="8"/>
        <v>0</v>
      </c>
      <c r="S41" s="162">
        <f t="shared" si="9"/>
        <v>0</v>
      </c>
      <c r="T41" s="163"/>
      <c r="U41" s="163"/>
      <c r="V41" s="163"/>
      <c r="W41" s="163"/>
      <c r="X41" s="163"/>
      <c r="Y41" s="164"/>
      <c r="Z41" s="164"/>
      <c r="AA41" s="164"/>
      <c r="AB41" s="164"/>
      <c r="AC41" s="164"/>
      <c r="AD41" s="164"/>
      <c r="AE41" s="164"/>
      <c r="AG41" s="147" t="s">
        <v>280</v>
      </c>
      <c r="AH41" s="147"/>
      <c r="AI41" s="147"/>
      <c r="AJ41" s="147">
        <v>1</v>
      </c>
      <c r="AK41" s="160"/>
      <c r="AL41" s="147"/>
      <c r="AM41" s="147"/>
      <c r="AN41" s="147">
        <v>1</v>
      </c>
      <c r="AO41" s="160">
        <f aca="true" t="shared" si="11" ref="AO41:AO59">AVERAGE(AJ41:AN41)</f>
        <v>1</v>
      </c>
      <c r="AP41" s="147"/>
      <c r="AQ41" s="147"/>
      <c r="AR41" s="147"/>
      <c r="AS41" s="160"/>
      <c r="AT41" s="147"/>
      <c r="AU41" s="147"/>
      <c r="AV41" s="147"/>
      <c r="AW41" s="160"/>
      <c r="AX41" s="161">
        <f t="shared" si="7"/>
        <v>2</v>
      </c>
      <c r="AY41" s="162">
        <f t="shared" si="10"/>
        <v>1</v>
      </c>
      <c r="AZ41" s="164"/>
      <c r="BA41" s="164"/>
      <c r="BB41" s="164"/>
      <c r="BC41" s="164"/>
      <c r="BD41" s="164"/>
      <c r="BE41" s="164"/>
      <c r="BF41" s="164"/>
      <c r="BG41" s="164"/>
      <c r="BH41" s="164"/>
      <c r="BI41" s="164"/>
      <c r="BJ41" s="164"/>
      <c r="BK41" s="164"/>
    </row>
    <row r="42" spans="1:63" ht="15">
      <c r="A42" s="147" t="s">
        <v>281</v>
      </c>
      <c r="B42" s="147"/>
      <c r="C42" s="147"/>
      <c r="D42" s="147"/>
      <c r="E42" s="160"/>
      <c r="F42" s="147"/>
      <c r="G42" s="147"/>
      <c r="H42" s="147"/>
      <c r="I42" s="160"/>
      <c r="J42" s="147"/>
      <c r="K42" s="147"/>
      <c r="L42" s="147"/>
      <c r="M42" s="160"/>
      <c r="N42" s="147"/>
      <c r="O42" s="147"/>
      <c r="P42" s="147"/>
      <c r="Q42" s="160"/>
      <c r="R42" s="161">
        <f t="shared" si="8"/>
        <v>0</v>
      </c>
      <c r="S42" s="162">
        <f t="shared" si="9"/>
        <v>0</v>
      </c>
      <c r="T42" s="163"/>
      <c r="U42" s="163"/>
      <c r="V42" s="163"/>
      <c r="W42" s="163"/>
      <c r="X42" s="163"/>
      <c r="Y42" s="164"/>
      <c r="Z42" s="164"/>
      <c r="AA42" s="164"/>
      <c r="AB42" s="164"/>
      <c r="AC42" s="164"/>
      <c r="AD42" s="164"/>
      <c r="AE42" s="164"/>
      <c r="AG42" s="147" t="s">
        <v>281</v>
      </c>
      <c r="AH42" s="147"/>
      <c r="AI42" s="147"/>
      <c r="AJ42" s="147">
        <v>1</v>
      </c>
      <c r="AK42" s="160"/>
      <c r="AL42" s="147"/>
      <c r="AM42" s="147">
        <v>1</v>
      </c>
      <c r="AN42" s="147"/>
      <c r="AO42" s="160">
        <f t="shared" si="11"/>
        <v>1</v>
      </c>
      <c r="AP42" s="147"/>
      <c r="AQ42" s="147"/>
      <c r="AR42" s="147"/>
      <c r="AS42" s="160"/>
      <c r="AT42" s="147"/>
      <c r="AU42" s="147"/>
      <c r="AV42" s="147"/>
      <c r="AW42" s="160"/>
      <c r="AX42" s="161">
        <f t="shared" si="7"/>
        <v>2</v>
      </c>
      <c r="AY42" s="162">
        <f t="shared" si="10"/>
        <v>1</v>
      </c>
      <c r="AZ42" s="164"/>
      <c r="BA42" s="164"/>
      <c r="BB42" s="164"/>
      <c r="BC42" s="164"/>
      <c r="BD42" s="164"/>
      <c r="BE42" s="164"/>
      <c r="BF42" s="164"/>
      <c r="BG42" s="164"/>
      <c r="BH42" s="164"/>
      <c r="BI42" s="164"/>
      <c r="BJ42" s="164"/>
      <c r="BK42" s="164"/>
    </row>
    <row r="43" spans="1:63" ht="15">
      <c r="A43" s="147" t="s">
        <v>282</v>
      </c>
      <c r="B43" s="147"/>
      <c r="C43" s="147"/>
      <c r="D43" s="147"/>
      <c r="E43" s="160"/>
      <c r="F43" s="147"/>
      <c r="G43" s="147"/>
      <c r="H43" s="147"/>
      <c r="I43" s="160"/>
      <c r="J43" s="147"/>
      <c r="K43" s="147"/>
      <c r="L43" s="147"/>
      <c r="M43" s="160"/>
      <c r="N43" s="147"/>
      <c r="O43" s="147"/>
      <c r="P43" s="147"/>
      <c r="Q43" s="160"/>
      <c r="R43" s="161">
        <f t="shared" si="8"/>
        <v>0</v>
      </c>
      <c r="S43" s="162">
        <f t="shared" si="9"/>
        <v>0</v>
      </c>
      <c r="T43" s="163"/>
      <c r="U43" s="163"/>
      <c r="V43" s="163"/>
      <c r="W43" s="163"/>
      <c r="X43" s="163"/>
      <c r="Y43" s="164"/>
      <c r="Z43" s="164"/>
      <c r="AA43" s="164"/>
      <c r="AB43" s="164"/>
      <c r="AC43" s="164"/>
      <c r="AD43" s="164"/>
      <c r="AE43" s="164"/>
      <c r="AG43" s="147" t="s">
        <v>282</v>
      </c>
      <c r="AH43" s="147"/>
      <c r="AI43" s="147"/>
      <c r="AJ43" s="147"/>
      <c r="AK43" s="160"/>
      <c r="AL43" s="147"/>
      <c r="AM43" s="147"/>
      <c r="AN43" s="147"/>
      <c r="AO43" s="160"/>
      <c r="AP43" s="147"/>
      <c r="AQ43" s="147"/>
      <c r="AR43" s="147"/>
      <c r="AS43" s="160"/>
      <c r="AT43" s="147"/>
      <c r="AU43" s="147"/>
      <c r="AV43" s="147"/>
      <c r="AW43" s="160"/>
      <c r="AX43" s="161">
        <f t="shared" si="7"/>
        <v>0</v>
      </c>
      <c r="AY43" s="162">
        <f t="shared" si="10"/>
        <v>0</v>
      </c>
      <c r="AZ43" s="164"/>
      <c r="BA43" s="164"/>
      <c r="BB43" s="164"/>
      <c r="BC43" s="164"/>
      <c r="BD43" s="164"/>
      <c r="BE43" s="164"/>
      <c r="BF43" s="164"/>
      <c r="BG43" s="164"/>
      <c r="BH43" s="164"/>
      <c r="BI43" s="164"/>
      <c r="BJ43" s="164"/>
      <c r="BK43" s="164"/>
    </row>
    <row r="44" spans="1:63" ht="15">
      <c r="A44" s="147" t="s">
        <v>283</v>
      </c>
      <c r="B44" s="147"/>
      <c r="C44" s="147"/>
      <c r="D44" s="147"/>
      <c r="E44" s="160"/>
      <c r="F44" s="147"/>
      <c r="G44" s="147"/>
      <c r="H44" s="147"/>
      <c r="I44" s="160"/>
      <c r="J44" s="147"/>
      <c r="K44" s="147"/>
      <c r="L44" s="147"/>
      <c r="M44" s="160"/>
      <c r="N44" s="147"/>
      <c r="O44" s="147"/>
      <c r="P44" s="147"/>
      <c r="Q44" s="160"/>
      <c r="R44" s="161">
        <f t="shared" si="8"/>
        <v>0</v>
      </c>
      <c r="S44" s="162">
        <f t="shared" si="9"/>
        <v>0</v>
      </c>
      <c r="T44" s="163"/>
      <c r="U44" s="163"/>
      <c r="V44" s="163"/>
      <c r="W44" s="163"/>
      <c r="X44" s="163"/>
      <c r="Y44" s="164"/>
      <c r="Z44" s="164"/>
      <c r="AA44" s="164"/>
      <c r="AB44" s="164"/>
      <c r="AC44" s="164"/>
      <c r="AD44" s="164"/>
      <c r="AE44" s="164"/>
      <c r="AG44" s="147" t="s">
        <v>283</v>
      </c>
      <c r="AH44" s="147"/>
      <c r="AI44" s="147"/>
      <c r="AJ44" s="147"/>
      <c r="AK44" s="160"/>
      <c r="AL44" s="147"/>
      <c r="AM44" s="147"/>
      <c r="AN44" s="147"/>
      <c r="AO44" s="160"/>
      <c r="AP44" s="147"/>
      <c r="AQ44" s="147"/>
      <c r="AR44" s="147"/>
      <c r="AS44" s="160"/>
      <c r="AT44" s="147"/>
      <c r="AU44" s="147"/>
      <c r="AV44" s="147"/>
      <c r="AW44" s="160"/>
      <c r="AX44" s="161">
        <f t="shared" si="7"/>
        <v>0</v>
      </c>
      <c r="AY44" s="162">
        <f t="shared" si="10"/>
        <v>0</v>
      </c>
      <c r="AZ44" s="164"/>
      <c r="BA44" s="164"/>
      <c r="BB44" s="164"/>
      <c r="BC44" s="164"/>
      <c r="BD44" s="164"/>
      <c r="BE44" s="164"/>
      <c r="BF44" s="164"/>
      <c r="BG44" s="164"/>
      <c r="BH44" s="164"/>
      <c r="BI44" s="164"/>
      <c r="BJ44" s="164"/>
      <c r="BK44" s="164"/>
    </row>
    <row r="45" spans="1:63" ht="15">
      <c r="A45" s="147" t="s">
        <v>284</v>
      </c>
      <c r="B45" s="147"/>
      <c r="C45" s="147"/>
      <c r="D45" s="147"/>
      <c r="E45" s="160"/>
      <c r="F45" s="147"/>
      <c r="G45" s="147"/>
      <c r="H45" s="147"/>
      <c r="I45" s="160"/>
      <c r="J45" s="147"/>
      <c r="K45" s="147"/>
      <c r="L45" s="147"/>
      <c r="M45" s="160"/>
      <c r="N45" s="147"/>
      <c r="O45" s="147"/>
      <c r="P45" s="147"/>
      <c r="Q45" s="160"/>
      <c r="R45" s="161">
        <f t="shared" si="8"/>
        <v>0</v>
      </c>
      <c r="S45" s="162">
        <f t="shared" si="9"/>
        <v>0</v>
      </c>
      <c r="T45" s="163"/>
      <c r="U45" s="163"/>
      <c r="V45" s="163"/>
      <c r="W45" s="163"/>
      <c r="X45" s="163"/>
      <c r="Y45" s="164"/>
      <c r="Z45" s="164"/>
      <c r="AA45" s="164"/>
      <c r="AB45" s="164"/>
      <c r="AC45" s="164"/>
      <c r="AD45" s="164"/>
      <c r="AE45" s="164"/>
      <c r="AG45" s="147" t="s">
        <v>284</v>
      </c>
      <c r="AH45" s="147"/>
      <c r="AI45" s="147"/>
      <c r="AJ45" s="147">
        <v>1</v>
      </c>
      <c r="AK45" s="160"/>
      <c r="AL45" s="147">
        <v>1</v>
      </c>
      <c r="AM45" s="147">
        <v>1</v>
      </c>
      <c r="AN45" s="147"/>
      <c r="AO45" s="160">
        <f t="shared" si="11"/>
        <v>1</v>
      </c>
      <c r="AP45" s="147"/>
      <c r="AQ45" s="147"/>
      <c r="AR45" s="147"/>
      <c r="AS45" s="160"/>
      <c r="AT45" s="147"/>
      <c r="AU45" s="147"/>
      <c r="AV45" s="147"/>
      <c r="AW45" s="160"/>
      <c r="AX45" s="161">
        <f t="shared" si="7"/>
        <v>3</v>
      </c>
      <c r="AY45" s="162">
        <f t="shared" si="10"/>
        <v>1</v>
      </c>
      <c r="AZ45" s="164"/>
      <c r="BA45" s="164"/>
      <c r="BB45" s="164"/>
      <c r="BC45" s="164"/>
      <c r="BD45" s="164"/>
      <c r="BE45" s="164"/>
      <c r="BF45" s="164"/>
      <c r="BG45" s="164"/>
      <c r="BH45" s="164"/>
      <c r="BI45" s="164"/>
      <c r="BJ45" s="164"/>
      <c r="BK45" s="164"/>
    </row>
    <row r="46" spans="1:63" ht="15">
      <c r="A46" s="147" t="s">
        <v>285</v>
      </c>
      <c r="B46" s="147"/>
      <c r="C46" s="147"/>
      <c r="D46" s="147"/>
      <c r="E46" s="160"/>
      <c r="F46" s="147"/>
      <c r="G46" s="147"/>
      <c r="H46" s="147"/>
      <c r="I46" s="160"/>
      <c r="J46" s="147"/>
      <c r="K46" s="147"/>
      <c r="L46" s="147"/>
      <c r="M46" s="160"/>
      <c r="N46" s="147"/>
      <c r="O46" s="147"/>
      <c r="P46" s="147"/>
      <c r="Q46" s="160"/>
      <c r="R46" s="161">
        <f t="shared" si="8"/>
        <v>0</v>
      </c>
      <c r="S46" s="162">
        <f t="shared" si="9"/>
        <v>0</v>
      </c>
      <c r="T46" s="163"/>
      <c r="U46" s="163"/>
      <c r="V46" s="163"/>
      <c r="W46" s="163"/>
      <c r="X46" s="163"/>
      <c r="Y46" s="164"/>
      <c r="Z46" s="164"/>
      <c r="AA46" s="164"/>
      <c r="AB46" s="164"/>
      <c r="AC46" s="164"/>
      <c r="AD46" s="164"/>
      <c r="AE46" s="164"/>
      <c r="AG46" s="147" t="s">
        <v>285</v>
      </c>
      <c r="AH46" s="147"/>
      <c r="AI46" s="147">
        <v>1</v>
      </c>
      <c r="AJ46" s="147">
        <v>1</v>
      </c>
      <c r="AK46" s="160"/>
      <c r="AL46" s="147"/>
      <c r="AM46" s="147">
        <v>1</v>
      </c>
      <c r="AN46" s="147"/>
      <c r="AO46" s="160">
        <f t="shared" si="11"/>
        <v>1</v>
      </c>
      <c r="AP46" s="147"/>
      <c r="AQ46" s="147"/>
      <c r="AR46" s="147"/>
      <c r="AS46" s="160"/>
      <c r="AT46" s="147"/>
      <c r="AU46" s="147"/>
      <c r="AV46" s="147"/>
      <c r="AW46" s="160"/>
      <c r="AX46" s="161">
        <f t="shared" si="7"/>
        <v>3</v>
      </c>
      <c r="AY46" s="162">
        <f t="shared" si="10"/>
        <v>1</v>
      </c>
      <c r="AZ46" s="164"/>
      <c r="BA46" s="164"/>
      <c r="BB46" s="164"/>
      <c r="BC46" s="164"/>
      <c r="BD46" s="164"/>
      <c r="BE46" s="164"/>
      <c r="BF46" s="164"/>
      <c r="BG46" s="164"/>
      <c r="BH46" s="164"/>
      <c r="BI46" s="164"/>
      <c r="BJ46" s="164"/>
      <c r="BK46" s="164"/>
    </row>
    <row r="47" spans="1:63" ht="15">
      <c r="A47" s="147" t="s">
        <v>286</v>
      </c>
      <c r="B47" s="147"/>
      <c r="C47" s="147"/>
      <c r="D47" s="147"/>
      <c r="E47" s="160"/>
      <c r="F47" s="147"/>
      <c r="G47" s="147"/>
      <c r="H47" s="147"/>
      <c r="I47" s="160"/>
      <c r="J47" s="147"/>
      <c r="K47" s="147"/>
      <c r="L47" s="147"/>
      <c r="M47" s="160"/>
      <c r="N47" s="147"/>
      <c r="O47" s="147"/>
      <c r="P47" s="147"/>
      <c r="Q47" s="160"/>
      <c r="R47" s="161">
        <f t="shared" si="8"/>
        <v>0</v>
      </c>
      <c r="S47" s="162">
        <f t="shared" si="9"/>
        <v>0</v>
      </c>
      <c r="T47" s="163"/>
      <c r="U47" s="163"/>
      <c r="V47" s="163"/>
      <c r="W47" s="163"/>
      <c r="X47" s="163"/>
      <c r="Y47" s="164"/>
      <c r="Z47" s="164"/>
      <c r="AA47" s="164"/>
      <c r="AB47" s="164"/>
      <c r="AC47" s="164"/>
      <c r="AD47" s="164"/>
      <c r="AE47" s="164"/>
      <c r="AG47" s="147" t="s">
        <v>286</v>
      </c>
      <c r="AH47" s="147"/>
      <c r="AI47" s="147"/>
      <c r="AJ47" s="147"/>
      <c r="AK47" s="160"/>
      <c r="AL47" s="147"/>
      <c r="AM47" s="147"/>
      <c r="AN47" s="147">
        <v>1</v>
      </c>
      <c r="AO47" s="160">
        <f t="shared" si="11"/>
        <v>1</v>
      </c>
      <c r="AP47" s="147"/>
      <c r="AQ47" s="147"/>
      <c r="AR47" s="147"/>
      <c r="AS47" s="160"/>
      <c r="AT47" s="147"/>
      <c r="AU47" s="147"/>
      <c r="AV47" s="147"/>
      <c r="AW47" s="160"/>
      <c r="AX47" s="161">
        <f t="shared" si="7"/>
        <v>1</v>
      </c>
      <c r="AY47" s="162">
        <f t="shared" si="10"/>
        <v>1</v>
      </c>
      <c r="AZ47" s="164"/>
      <c r="BA47" s="164"/>
      <c r="BB47" s="164"/>
      <c r="BC47" s="164"/>
      <c r="BD47" s="164"/>
      <c r="BE47" s="164"/>
      <c r="BF47" s="164"/>
      <c r="BG47" s="164"/>
      <c r="BH47" s="164"/>
      <c r="BI47" s="147"/>
      <c r="BJ47" s="147"/>
      <c r="BK47" s="147"/>
    </row>
    <row r="48" spans="1:63" ht="15">
      <c r="A48" s="147" t="s">
        <v>287</v>
      </c>
      <c r="B48" s="147"/>
      <c r="C48" s="147"/>
      <c r="D48" s="147"/>
      <c r="E48" s="160"/>
      <c r="F48" s="147"/>
      <c r="G48" s="147"/>
      <c r="H48" s="147"/>
      <c r="I48" s="160"/>
      <c r="J48" s="147"/>
      <c r="K48" s="147"/>
      <c r="L48" s="147"/>
      <c r="M48" s="160"/>
      <c r="N48" s="147"/>
      <c r="O48" s="147"/>
      <c r="P48" s="147"/>
      <c r="Q48" s="160"/>
      <c r="R48" s="161">
        <f t="shared" si="8"/>
        <v>0</v>
      </c>
      <c r="S48" s="162">
        <f t="shared" si="9"/>
        <v>0</v>
      </c>
      <c r="T48" s="163"/>
      <c r="U48" s="163"/>
      <c r="V48" s="163"/>
      <c r="W48" s="163"/>
      <c r="X48" s="163"/>
      <c r="Y48" s="164"/>
      <c r="Z48" s="164"/>
      <c r="AA48" s="164"/>
      <c r="AB48" s="164"/>
      <c r="AC48" s="164"/>
      <c r="AD48" s="164"/>
      <c r="AE48" s="164"/>
      <c r="AG48" s="147" t="s">
        <v>287</v>
      </c>
      <c r="AH48" s="147"/>
      <c r="AI48" s="147"/>
      <c r="AJ48" s="147"/>
      <c r="AK48" s="160"/>
      <c r="AL48" s="147"/>
      <c r="AM48" s="147"/>
      <c r="AN48" s="147"/>
      <c r="AO48" s="160"/>
      <c r="AP48" s="147"/>
      <c r="AQ48" s="147"/>
      <c r="AR48" s="147"/>
      <c r="AS48" s="160"/>
      <c r="AT48" s="147"/>
      <c r="AU48" s="147"/>
      <c r="AV48" s="147"/>
      <c r="AW48" s="160"/>
      <c r="AX48" s="161">
        <f t="shared" si="7"/>
        <v>0</v>
      </c>
      <c r="AY48" s="162">
        <f t="shared" si="10"/>
        <v>0</v>
      </c>
      <c r="AZ48" s="164"/>
      <c r="BA48" s="164"/>
      <c r="BB48" s="164"/>
      <c r="BC48" s="164"/>
      <c r="BD48" s="164"/>
      <c r="BE48" s="164"/>
      <c r="BF48" s="164"/>
      <c r="BG48" s="164"/>
      <c r="BH48" s="164"/>
      <c r="BI48" s="147"/>
      <c r="BJ48" s="147"/>
      <c r="BK48" s="147"/>
    </row>
    <row r="49" spans="1:63" ht="15">
      <c r="A49" s="147" t="s">
        <v>288</v>
      </c>
      <c r="B49" s="147"/>
      <c r="C49" s="147"/>
      <c r="D49" s="147"/>
      <c r="E49" s="160"/>
      <c r="F49" s="147"/>
      <c r="G49" s="147"/>
      <c r="H49" s="147"/>
      <c r="I49" s="160"/>
      <c r="J49" s="147"/>
      <c r="K49" s="147"/>
      <c r="L49" s="147"/>
      <c r="M49" s="160"/>
      <c r="N49" s="147"/>
      <c r="O49" s="147"/>
      <c r="P49" s="147"/>
      <c r="Q49" s="160"/>
      <c r="R49" s="161">
        <f t="shared" si="8"/>
        <v>0</v>
      </c>
      <c r="S49" s="162">
        <f t="shared" si="9"/>
        <v>0</v>
      </c>
      <c r="T49" s="163"/>
      <c r="U49" s="163"/>
      <c r="V49" s="163"/>
      <c r="W49" s="163"/>
      <c r="X49" s="163"/>
      <c r="Y49" s="164"/>
      <c r="Z49" s="164"/>
      <c r="AA49" s="164"/>
      <c r="AB49" s="164"/>
      <c r="AC49" s="164"/>
      <c r="AD49" s="164"/>
      <c r="AE49" s="164"/>
      <c r="AG49" s="147" t="s">
        <v>288</v>
      </c>
      <c r="AH49" s="147"/>
      <c r="AI49" s="147"/>
      <c r="AJ49" s="147"/>
      <c r="AK49" s="160"/>
      <c r="AL49" s="147">
        <v>1</v>
      </c>
      <c r="AM49" s="147">
        <v>1</v>
      </c>
      <c r="AN49" s="147"/>
      <c r="AO49" s="160">
        <f t="shared" si="11"/>
        <v>1</v>
      </c>
      <c r="AP49" s="147"/>
      <c r="AQ49" s="147"/>
      <c r="AR49" s="147"/>
      <c r="AS49" s="160"/>
      <c r="AT49" s="147"/>
      <c r="AU49" s="147"/>
      <c r="AV49" s="147"/>
      <c r="AW49" s="160"/>
      <c r="AX49" s="161">
        <f t="shared" si="7"/>
        <v>2</v>
      </c>
      <c r="AY49" s="162">
        <f t="shared" si="10"/>
        <v>1</v>
      </c>
      <c r="AZ49" s="164"/>
      <c r="BA49" s="164"/>
      <c r="BB49" s="164"/>
      <c r="BC49" s="164"/>
      <c r="BD49" s="164"/>
      <c r="BE49" s="164"/>
      <c r="BF49" s="164"/>
      <c r="BG49" s="164"/>
      <c r="BH49" s="164"/>
      <c r="BI49" s="147"/>
      <c r="BJ49" s="147"/>
      <c r="BK49" s="147"/>
    </row>
    <row r="50" spans="1:63" ht="15">
      <c r="A50" s="147" t="s">
        <v>289</v>
      </c>
      <c r="B50" s="147"/>
      <c r="C50" s="147"/>
      <c r="D50" s="147"/>
      <c r="E50" s="160"/>
      <c r="F50" s="147"/>
      <c r="G50" s="147"/>
      <c r="H50" s="147"/>
      <c r="I50" s="160"/>
      <c r="J50" s="147"/>
      <c r="K50" s="147"/>
      <c r="L50" s="147"/>
      <c r="M50" s="160"/>
      <c r="N50" s="147"/>
      <c r="O50" s="147"/>
      <c r="P50" s="147"/>
      <c r="Q50" s="160"/>
      <c r="R50" s="161">
        <f t="shared" si="8"/>
        <v>0</v>
      </c>
      <c r="S50" s="162">
        <f t="shared" si="9"/>
        <v>0</v>
      </c>
      <c r="T50" s="163"/>
      <c r="U50" s="163"/>
      <c r="V50" s="163"/>
      <c r="W50" s="163"/>
      <c r="X50" s="163"/>
      <c r="Y50" s="164"/>
      <c r="Z50" s="164"/>
      <c r="AA50" s="164"/>
      <c r="AB50" s="164"/>
      <c r="AC50" s="164"/>
      <c r="AD50" s="164"/>
      <c r="AE50" s="164"/>
      <c r="AG50" s="147" t="s">
        <v>289</v>
      </c>
      <c r="AH50" s="147"/>
      <c r="AI50" s="147">
        <v>1</v>
      </c>
      <c r="AJ50" s="147"/>
      <c r="AK50" s="160"/>
      <c r="AL50" s="147"/>
      <c r="AM50" s="147"/>
      <c r="AN50" s="147"/>
      <c r="AO50" s="160">
        <v>1</v>
      </c>
      <c r="AP50" s="147"/>
      <c r="AQ50" s="147"/>
      <c r="AR50" s="147"/>
      <c r="AS50" s="160"/>
      <c r="AT50" s="147"/>
      <c r="AU50" s="147"/>
      <c r="AV50" s="147"/>
      <c r="AW50" s="160"/>
      <c r="AX50" s="161">
        <f t="shared" si="7"/>
        <v>1</v>
      </c>
      <c r="AY50" s="162">
        <f t="shared" si="10"/>
        <v>1</v>
      </c>
      <c r="AZ50" s="164"/>
      <c r="BA50" s="164"/>
      <c r="BB50" s="164"/>
      <c r="BC50" s="164"/>
      <c r="BD50" s="164"/>
      <c r="BE50" s="164"/>
      <c r="BF50" s="164"/>
      <c r="BG50" s="164"/>
      <c r="BH50" s="164"/>
      <c r="BI50" s="164"/>
      <c r="BJ50" s="164"/>
      <c r="BK50" s="164"/>
    </row>
    <row r="51" spans="1:63" ht="15">
      <c r="A51" s="147" t="s">
        <v>290</v>
      </c>
      <c r="B51" s="147"/>
      <c r="C51" s="147"/>
      <c r="D51" s="147"/>
      <c r="E51" s="160"/>
      <c r="F51" s="147"/>
      <c r="G51" s="147"/>
      <c r="H51" s="147"/>
      <c r="I51" s="160"/>
      <c r="J51" s="147"/>
      <c r="K51" s="147"/>
      <c r="L51" s="147"/>
      <c r="M51" s="160"/>
      <c r="N51" s="147"/>
      <c r="O51" s="147"/>
      <c r="P51" s="147"/>
      <c r="Q51" s="160"/>
      <c r="R51" s="161">
        <f t="shared" si="8"/>
        <v>0</v>
      </c>
      <c r="S51" s="162">
        <f t="shared" si="9"/>
        <v>0</v>
      </c>
      <c r="T51" s="163"/>
      <c r="U51" s="163"/>
      <c r="V51" s="163"/>
      <c r="W51" s="163"/>
      <c r="X51" s="163"/>
      <c r="Y51" s="164"/>
      <c r="Z51" s="164"/>
      <c r="AA51" s="164"/>
      <c r="AB51" s="164"/>
      <c r="AC51" s="164"/>
      <c r="AD51" s="164"/>
      <c r="AE51" s="164"/>
      <c r="AG51" s="147" t="s">
        <v>290</v>
      </c>
      <c r="AH51" s="147"/>
      <c r="AI51" s="147"/>
      <c r="AJ51" s="147"/>
      <c r="AK51" s="160"/>
      <c r="AL51" s="147"/>
      <c r="AM51" s="147"/>
      <c r="AN51" s="147">
        <v>1</v>
      </c>
      <c r="AO51" s="160">
        <f t="shared" si="11"/>
        <v>1</v>
      </c>
      <c r="AP51" s="147"/>
      <c r="AQ51" s="147"/>
      <c r="AR51" s="147"/>
      <c r="AS51" s="160"/>
      <c r="AT51" s="147"/>
      <c r="AU51" s="147"/>
      <c r="AV51" s="147"/>
      <c r="AW51" s="160"/>
      <c r="AX51" s="161">
        <f t="shared" si="7"/>
        <v>1</v>
      </c>
      <c r="AY51" s="162">
        <f t="shared" si="10"/>
        <v>1</v>
      </c>
      <c r="AZ51" s="164"/>
      <c r="BA51" s="164"/>
      <c r="BB51" s="164"/>
      <c r="BC51" s="164"/>
      <c r="BD51" s="164"/>
      <c r="BE51" s="164"/>
      <c r="BF51" s="164"/>
      <c r="BG51" s="164"/>
      <c r="BH51" s="164"/>
      <c r="BI51" s="164"/>
      <c r="BJ51" s="164"/>
      <c r="BK51" s="164"/>
    </row>
    <row r="52" spans="1:63" ht="15">
      <c r="A52" s="147" t="s">
        <v>291</v>
      </c>
      <c r="B52" s="147"/>
      <c r="C52" s="147"/>
      <c r="D52" s="147"/>
      <c r="E52" s="160"/>
      <c r="F52" s="147"/>
      <c r="G52" s="147"/>
      <c r="H52" s="147"/>
      <c r="I52" s="160"/>
      <c r="J52" s="147"/>
      <c r="K52" s="147"/>
      <c r="L52" s="147"/>
      <c r="M52" s="160"/>
      <c r="N52" s="147"/>
      <c r="O52" s="147"/>
      <c r="P52" s="147"/>
      <c r="Q52" s="160"/>
      <c r="R52" s="161">
        <f t="shared" si="8"/>
        <v>0</v>
      </c>
      <c r="S52" s="162">
        <f t="shared" si="9"/>
        <v>0</v>
      </c>
      <c r="T52" s="163"/>
      <c r="U52" s="163"/>
      <c r="V52" s="163"/>
      <c r="W52" s="163"/>
      <c r="X52" s="163"/>
      <c r="Y52" s="164"/>
      <c r="Z52" s="164"/>
      <c r="AA52" s="164"/>
      <c r="AB52" s="164"/>
      <c r="AC52" s="164"/>
      <c r="AD52" s="164"/>
      <c r="AE52" s="164"/>
      <c r="AG52" s="147" t="s">
        <v>291</v>
      </c>
      <c r="AH52" s="147"/>
      <c r="AI52" s="147"/>
      <c r="AJ52" s="147">
        <v>1</v>
      </c>
      <c r="AK52" s="160"/>
      <c r="AL52" s="147">
        <v>1</v>
      </c>
      <c r="AM52" s="147">
        <v>1</v>
      </c>
      <c r="AN52" s="147"/>
      <c r="AO52" s="160">
        <f t="shared" si="11"/>
        <v>1</v>
      </c>
      <c r="AP52" s="147"/>
      <c r="AQ52" s="147"/>
      <c r="AR52" s="147"/>
      <c r="AS52" s="160"/>
      <c r="AT52" s="147"/>
      <c r="AU52" s="147"/>
      <c r="AV52" s="147"/>
      <c r="AW52" s="160"/>
      <c r="AX52" s="161">
        <f t="shared" si="7"/>
        <v>3</v>
      </c>
      <c r="AY52" s="162">
        <f t="shared" si="10"/>
        <v>1</v>
      </c>
      <c r="AZ52" s="164"/>
      <c r="BA52" s="164"/>
      <c r="BB52" s="164"/>
      <c r="BC52" s="164"/>
      <c r="BD52" s="164"/>
      <c r="BE52" s="164"/>
      <c r="BF52" s="164"/>
      <c r="BG52" s="164"/>
      <c r="BH52" s="164"/>
      <c r="BI52" s="164"/>
      <c r="BJ52" s="164"/>
      <c r="BK52" s="164"/>
    </row>
    <row r="53" spans="1:63" ht="15">
      <c r="A53" s="147" t="s">
        <v>292</v>
      </c>
      <c r="B53" s="147"/>
      <c r="C53" s="147"/>
      <c r="D53" s="147"/>
      <c r="E53" s="160"/>
      <c r="F53" s="147"/>
      <c r="G53" s="147"/>
      <c r="H53" s="147"/>
      <c r="I53" s="160"/>
      <c r="J53" s="147"/>
      <c r="K53" s="147"/>
      <c r="L53" s="147"/>
      <c r="M53" s="160"/>
      <c r="N53" s="147"/>
      <c r="O53" s="147"/>
      <c r="P53" s="147"/>
      <c r="Q53" s="160"/>
      <c r="R53" s="161">
        <f t="shared" si="8"/>
        <v>0</v>
      </c>
      <c r="S53" s="162">
        <f t="shared" si="9"/>
        <v>0</v>
      </c>
      <c r="T53" s="163"/>
      <c r="U53" s="163"/>
      <c r="V53" s="163"/>
      <c r="W53" s="163"/>
      <c r="X53" s="163"/>
      <c r="Y53" s="164"/>
      <c r="Z53" s="164"/>
      <c r="AA53" s="164"/>
      <c r="AB53" s="164"/>
      <c r="AC53" s="164"/>
      <c r="AD53" s="164"/>
      <c r="AE53" s="164"/>
      <c r="AG53" s="147" t="s">
        <v>292</v>
      </c>
      <c r="AH53" s="147"/>
      <c r="AI53" s="147"/>
      <c r="AJ53" s="147"/>
      <c r="AK53" s="160"/>
      <c r="AL53" s="147"/>
      <c r="AM53" s="147"/>
      <c r="AN53" s="147"/>
      <c r="AO53" s="160"/>
      <c r="AP53" s="147"/>
      <c r="AQ53" s="147"/>
      <c r="AR53" s="147"/>
      <c r="AS53" s="160"/>
      <c r="AT53" s="147"/>
      <c r="AU53" s="147"/>
      <c r="AV53" s="147"/>
      <c r="AW53" s="160"/>
      <c r="AX53" s="161">
        <f t="shared" si="7"/>
        <v>0</v>
      </c>
      <c r="AY53" s="162">
        <f t="shared" si="10"/>
        <v>0</v>
      </c>
      <c r="AZ53" s="164"/>
      <c r="BA53" s="164"/>
      <c r="BB53" s="164"/>
      <c r="BC53" s="164"/>
      <c r="BD53" s="164"/>
      <c r="BE53" s="164"/>
      <c r="BF53" s="164"/>
      <c r="BG53" s="164"/>
      <c r="BH53" s="164"/>
      <c r="BI53" s="164"/>
      <c r="BJ53" s="164"/>
      <c r="BK53" s="164"/>
    </row>
    <row r="54" spans="1:63" ht="15">
      <c r="A54" s="147" t="s">
        <v>293</v>
      </c>
      <c r="B54" s="147"/>
      <c r="C54" s="147"/>
      <c r="D54" s="147"/>
      <c r="E54" s="160"/>
      <c r="F54" s="147"/>
      <c r="G54" s="147"/>
      <c r="H54" s="147"/>
      <c r="I54" s="160"/>
      <c r="J54" s="147"/>
      <c r="K54" s="147"/>
      <c r="L54" s="147"/>
      <c r="M54" s="160"/>
      <c r="N54" s="147"/>
      <c r="O54" s="147"/>
      <c r="P54" s="147"/>
      <c r="Q54" s="160"/>
      <c r="R54" s="161">
        <f t="shared" si="8"/>
        <v>0</v>
      </c>
      <c r="S54" s="162">
        <f t="shared" si="9"/>
        <v>0</v>
      </c>
      <c r="T54" s="163"/>
      <c r="U54" s="163"/>
      <c r="V54" s="163"/>
      <c r="W54" s="163"/>
      <c r="X54" s="163"/>
      <c r="Y54" s="164"/>
      <c r="Z54" s="164"/>
      <c r="AA54" s="164"/>
      <c r="AB54" s="164"/>
      <c r="AC54" s="164"/>
      <c r="AD54" s="164"/>
      <c r="AE54" s="164"/>
      <c r="AG54" s="147" t="s">
        <v>293</v>
      </c>
      <c r="AH54" s="147"/>
      <c r="AI54" s="147">
        <v>1</v>
      </c>
      <c r="AJ54" s="147">
        <v>1</v>
      </c>
      <c r="AK54" s="160"/>
      <c r="AL54" s="147">
        <v>1</v>
      </c>
      <c r="AM54" s="147">
        <v>1</v>
      </c>
      <c r="AN54" s="147"/>
      <c r="AO54" s="160">
        <f t="shared" si="11"/>
        <v>1</v>
      </c>
      <c r="AP54" s="147"/>
      <c r="AQ54" s="147"/>
      <c r="AR54" s="147"/>
      <c r="AS54" s="160"/>
      <c r="AT54" s="147"/>
      <c r="AU54" s="147"/>
      <c r="AV54" s="147"/>
      <c r="AW54" s="160"/>
      <c r="AX54" s="161">
        <f t="shared" si="7"/>
        <v>4</v>
      </c>
      <c r="AY54" s="162">
        <f t="shared" si="10"/>
        <v>1</v>
      </c>
      <c r="AZ54" s="164"/>
      <c r="BA54" s="164"/>
      <c r="BB54" s="164"/>
      <c r="BC54" s="164"/>
      <c r="BD54" s="164"/>
      <c r="BE54" s="164"/>
      <c r="BF54" s="164"/>
      <c r="BG54" s="164"/>
      <c r="BH54" s="164"/>
      <c r="BI54" s="164"/>
      <c r="BJ54" s="164"/>
      <c r="BK54" s="164"/>
    </row>
    <row r="55" spans="1:63" ht="15">
      <c r="A55" s="147" t="s">
        <v>294</v>
      </c>
      <c r="B55" s="147"/>
      <c r="C55" s="147"/>
      <c r="D55" s="147"/>
      <c r="E55" s="160"/>
      <c r="F55" s="147"/>
      <c r="G55" s="147"/>
      <c r="H55" s="147"/>
      <c r="I55" s="160"/>
      <c r="J55" s="147"/>
      <c r="K55" s="147"/>
      <c r="L55" s="147"/>
      <c r="M55" s="160"/>
      <c r="N55" s="147"/>
      <c r="O55" s="147"/>
      <c r="P55" s="147"/>
      <c r="Q55" s="160"/>
      <c r="R55" s="161">
        <f t="shared" si="8"/>
        <v>0</v>
      </c>
      <c r="S55" s="162">
        <f t="shared" si="9"/>
        <v>0</v>
      </c>
      <c r="T55" s="163"/>
      <c r="U55" s="163"/>
      <c r="V55" s="163"/>
      <c r="W55" s="163"/>
      <c r="X55" s="163"/>
      <c r="Y55" s="164"/>
      <c r="Z55" s="164"/>
      <c r="AA55" s="164"/>
      <c r="AB55" s="164"/>
      <c r="AC55" s="164"/>
      <c r="AD55" s="164"/>
      <c r="AE55" s="164"/>
      <c r="AG55" s="147" t="s">
        <v>294</v>
      </c>
      <c r="AH55" s="147"/>
      <c r="AI55" s="147">
        <v>1</v>
      </c>
      <c r="AJ55" s="147">
        <v>1</v>
      </c>
      <c r="AK55" s="160"/>
      <c r="AL55" s="147">
        <v>1</v>
      </c>
      <c r="AM55" s="147">
        <v>1</v>
      </c>
      <c r="AN55" s="147">
        <v>1</v>
      </c>
      <c r="AO55" s="160">
        <f t="shared" si="11"/>
        <v>1</v>
      </c>
      <c r="AP55" s="147"/>
      <c r="AQ55" s="147"/>
      <c r="AR55" s="147"/>
      <c r="AS55" s="160"/>
      <c r="AT55" s="147"/>
      <c r="AU55" s="147"/>
      <c r="AV55" s="147"/>
      <c r="AW55" s="160"/>
      <c r="AX55" s="161">
        <f t="shared" si="7"/>
        <v>5</v>
      </c>
      <c r="AY55" s="162">
        <f t="shared" si="10"/>
        <v>1</v>
      </c>
      <c r="AZ55" s="164"/>
      <c r="BA55" s="164"/>
      <c r="BB55" s="164"/>
      <c r="BC55" s="164"/>
      <c r="BD55" s="164"/>
      <c r="BE55" s="164"/>
      <c r="BF55" s="164"/>
      <c r="BG55" s="164"/>
      <c r="BH55" s="164"/>
      <c r="BI55" s="164"/>
      <c r="BJ55" s="164"/>
      <c r="BK55" s="164"/>
    </row>
    <row r="56" spans="1:63" ht="15">
      <c r="A56" s="147" t="s">
        <v>295</v>
      </c>
      <c r="B56" s="147"/>
      <c r="C56" s="147"/>
      <c r="D56" s="147"/>
      <c r="E56" s="160"/>
      <c r="F56" s="147"/>
      <c r="G56" s="147"/>
      <c r="H56" s="147"/>
      <c r="I56" s="160"/>
      <c r="J56" s="147"/>
      <c r="K56" s="147"/>
      <c r="L56" s="147"/>
      <c r="M56" s="160"/>
      <c r="N56" s="147"/>
      <c r="O56" s="147"/>
      <c r="P56" s="147"/>
      <c r="Q56" s="160"/>
      <c r="R56" s="161">
        <f t="shared" si="8"/>
        <v>0</v>
      </c>
      <c r="S56" s="162">
        <f t="shared" si="9"/>
        <v>0</v>
      </c>
      <c r="T56" s="163"/>
      <c r="U56" s="163"/>
      <c r="V56" s="163"/>
      <c r="W56" s="163"/>
      <c r="X56" s="163"/>
      <c r="Y56" s="164"/>
      <c r="Z56" s="164"/>
      <c r="AA56" s="164"/>
      <c r="AB56" s="164"/>
      <c r="AC56" s="164"/>
      <c r="AD56" s="164"/>
      <c r="AE56" s="164"/>
      <c r="AG56" s="147" t="s">
        <v>295</v>
      </c>
      <c r="AH56" s="147"/>
      <c r="AI56" s="147">
        <v>1</v>
      </c>
      <c r="AJ56" s="147"/>
      <c r="AK56" s="160"/>
      <c r="AL56" s="147"/>
      <c r="AM56" s="147"/>
      <c r="AN56" s="147"/>
      <c r="AO56" s="160">
        <v>1</v>
      </c>
      <c r="AP56" s="147"/>
      <c r="AQ56" s="147"/>
      <c r="AR56" s="147"/>
      <c r="AS56" s="160"/>
      <c r="AT56" s="147"/>
      <c r="AU56" s="147"/>
      <c r="AV56" s="147"/>
      <c r="AW56" s="160"/>
      <c r="AX56" s="161">
        <f t="shared" si="7"/>
        <v>1</v>
      </c>
      <c r="AY56" s="162">
        <f t="shared" si="10"/>
        <v>1</v>
      </c>
      <c r="AZ56" s="164"/>
      <c r="BA56" s="164"/>
      <c r="BB56" s="164"/>
      <c r="BC56" s="164"/>
      <c r="BD56" s="164"/>
      <c r="BE56" s="164"/>
      <c r="BF56" s="164"/>
      <c r="BG56" s="164"/>
      <c r="BH56" s="164"/>
      <c r="BI56" s="164"/>
      <c r="BJ56" s="164"/>
      <c r="BK56" s="164"/>
    </row>
    <row r="57" spans="1:63" ht="15">
      <c r="A57" s="147" t="s">
        <v>296</v>
      </c>
      <c r="B57" s="147"/>
      <c r="C57" s="147"/>
      <c r="D57" s="147"/>
      <c r="E57" s="160"/>
      <c r="F57" s="147"/>
      <c r="G57" s="147"/>
      <c r="H57" s="147"/>
      <c r="I57" s="160"/>
      <c r="J57" s="147"/>
      <c r="K57" s="147"/>
      <c r="L57" s="147"/>
      <c r="M57" s="160"/>
      <c r="N57" s="147"/>
      <c r="O57" s="147"/>
      <c r="P57" s="147"/>
      <c r="Q57" s="160"/>
      <c r="R57" s="161">
        <f t="shared" si="8"/>
        <v>0</v>
      </c>
      <c r="S57" s="162">
        <f t="shared" si="9"/>
        <v>0</v>
      </c>
      <c r="T57" s="163"/>
      <c r="U57" s="163"/>
      <c r="V57" s="163"/>
      <c r="W57" s="163"/>
      <c r="X57" s="163"/>
      <c r="Y57" s="164"/>
      <c r="Z57" s="164"/>
      <c r="AA57" s="164"/>
      <c r="AB57" s="164"/>
      <c r="AC57" s="164"/>
      <c r="AD57" s="164"/>
      <c r="AE57" s="164"/>
      <c r="AG57" s="147" t="s">
        <v>296</v>
      </c>
      <c r="AH57" s="147"/>
      <c r="AI57" s="147">
        <v>1</v>
      </c>
      <c r="AJ57" s="147">
        <v>1</v>
      </c>
      <c r="AK57" s="160"/>
      <c r="AL57" s="147"/>
      <c r="AM57" s="147">
        <v>1</v>
      </c>
      <c r="AN57" s="147"/>
      <c r="AO57" s="160">
        <f t="shared" si="11"/>
        <v>1</v>
      </c>
      <c r="AP57" s="147"/>
      <c r="AQ57" s="147"/>
      <c r="AR57" s="147"/>
      <c r="AS57" s="160"/>
      <c r="AT57" s="147"/>
      <c r="AU57" s="147"/>
      <c r="AV57" s="147"/>
      <c r="AW57" s="160"/>
      <c r="AX57" s="161">
        <f t="shared" si="7"/>
        <v>3</v>
      </c>
      <c r="AY57" s="162">
        <f t="shared" si="10"/>
        <v>1</v>
      </c>
      <c r="AZ57" s="164"/>
      <c r="BA57" s="164"/>
      <c r="BB57" s="164"/>
      <c r="BC57" s="164"/>
      <c r="BD57" s="164"/>
      <c r="BE57" s="164"/>
      <c r="BF57" s="164"/>
      <c r="BG57" s="164"/>
      <c r="BH57" s="164"/>
      <c r="BI57" s="164"/>
      <c r="BJ57" s="164"/>
      <c r="BK57" s="164"/>
    </row>
    <row r="58" spans="1:63" ht="15">
      <c r="A58" s="147" t="s">
        <v>297</v>
      </c>
      <c r="B58" s="147"/>
      <c r="C58" s="147"/>
      <c r="D58" s="147"/>
      <c r="E58" s="160"/>
      <c r="F58" s="147"/>
      <c r="G58" s="147"/>
      <c r="H58" s="147"/>
      <c r="I58" s="160"/>
      <c r="J58" s="147"/>
      <c r="K58" s="147"/>
      <c r="L58" s="147"/>
      <c r="M58" s="160"/>
      <c r="N58" s="147"/>
      <c r="O58" s="147"/>
      <c r="P58" s="147"/>
      <c r="Q58" s="160"/>
      <c r="R58" s="161">
        <f t="shared" si="8"/>
        <v>0</v>
      </c>
      <c r="S58" s="162">
        <f t="shared" si="9"/>
        <v>0</v>
      </c>
      <c r="T58" s="163"/>
      <c r="U58" s="163"/>
      <c r="V58" s="163"/>
      <c r="W58" s="163"/>
      <c r="X58" s="163"/>
      <c r="Y58" s="164"/>
      <c r="Z58" s="164"/>
      <c r="AA58" s="164"/>
      <c r="AB58" s="164"/>
      <c r="AC58" s="164"/>
      <c r="AD58" s="164"/>
      <c r="AE58" s="164"/>
      <c r="AG58" s="147" t="s">
        <v>297</v>
      </c>
      <c r="AH58" s="147"/>
      <c r="AI58" s="147"/>
      <c r="AJ58" s="147"/>
      <c r="AK58" s="160"/>
      <c r="AL58" s="147"/>
      <c r="AM58" s="147"/>
      <c r="AN58" s="147">
        <v>1</v>
      </c>
      <c r="AO58" s="160">
        <f t="shared" si="11"/>
        <v>1</v>
      </c>
      <c r="AP58" s="147"/>
      <c r="AQ58" s="147"/>
      <c r="AR58" s="147"/>
      <c r="AS58" s="160"/>
      <c r="AT58" s="147"/>
      <c r="AU58" s="147"/>
      <c r="AV58" s="147"/>
      <c r="AW58" s="160"/>
      <c r="AX58" s="161">
        <f t="shared" si="7"/>
        <v>1</v>
      </c>
      <c r="AY58" s="162">
        <f t="shared" si="10"/>
        <v>1</v>
      </c>
      <c r="AZ58" s="164"/>
      <c r="BA58" s="164"/>
      <c r="BB58" s="164"/>
      <c r="BC58" s="164"/>
      <c r="BD58" s="164"/>
      <c r="BE58" s="164"/>
      <c r="BF58" s="164"/>
      <c r="BG58" s="164"/>
      <c r="BH58" s="164"/>
      <c r="BI58" s="164"/>
      <c r="BJ58" s="164"/>
      <c r="BK58" s="164"/>
    </row>
    <row r="59" spans="1:63" ht="15">
      <c r="A59" s="147" t="s">
        <v>298</v>
      </c>
      <c r="B59" s="147"/>
      <c r="C59" s="147"/>
      <c r="D59" s="147"/>
      <c r="E59" s="160"/>
      <c r="F59" s="147"/>
      <c r="G59" s="147"/>
      <c r="H59" s="147"/>
      <c r="I59" s="160"/>
      <c r="J59" s="147"/>
      <c r="K59" s="147"/>
      <c r="L59" s="147"/>
      <c r="M59" s="160"/>
      <c r="N59" s="147"/>
      <c r="O59" s="147"/>
      <c r="P59" s="147"/>
      <c r="Q59" s="160"/>
      <c r="R59" s="161">
        <f t="shared" si="8"/>
        <v>0</v>
      </c>
      <c r="S59" s="162">
        <f t="shared" si="9"/>
        <v>0</v>
      </c>
      <c r="T59" s="163"/>
      <c r="U59" s="163"/>
      <c r="V59" s="163"/>
      <c r="W59" s="163"/>
      <c r="X59" s="163"/>
      <c r="Y59" s="164"/>
      <c r="Z59" s="164"/>
      <c r="AA59" s="164"/>
      <c r="AB59" s="164"/>
      <c r="AC59" s="164"/>
      <c r="AD59" s="164"/>
      <c r="AE59" s="164"/>
      <c r="AG59" s="147" t="s">
        <v>298</v>
      </c>
      <c r="AH59" s="147"/>
      <c r="AI59" s="147">
        <v>1</v>
      </c>
      <c r="AJ59" s="147">
        <v>1</v>
      </c>
      <c r="AK59" s="160"/>
      <c r="AL59" s="147">
        <v>1</v>
      </c>
      <c r="AM59" s="147">
        <v>1</v>
      </c>
      <c r="AN59" s="147"/>
      <c r="AO59" s="160">
        <f t="shared" si="11"/>
        <v>1</v>
      </c>
      <c r="AP59" s="147"/>
      <c r="AQ59" s="147"/>
      <c r="AR59" s="147"/>
      <c r="AS59" s="160"/>
      <c r="AT59" s="147"/>
      <c r="AU59" s="147"/>
      <c r="AV59" s="147"/>
      <c r="AW59" s="160"/>
      <c r="AX59" s="161">
        <f t="shared" si="7"/>
        <v>4</v>
      </c>
      <c r="AY59" s="162">
        <f t="shared" si="10"/>
        <v>1</v>
      </c>
      <c r="AZ59" s="164"/>
      <c r="BA59" s="164"/>
      <c r="BB59" s="164"/>
      <c r="BC59" s="164"/>
      <c r="BD59" s="164"/>
      <c r="BE59" s="164"/>
      <c r="BF59" s="164"/>
      <c r="BG59" s="164"/>
      <c r="BH59" s="164"/>
      <c r="BI59" s="164"/>
      <c r="BJ59" s="164"/>
      <c r="BK59" s="164"/>
    </row>
    <row r="60" spans="1:63" ht="15">
      <c r="A60" s="165" t="s">
        <v>299</v>
      </c>
      <c r="B60" s="166">
        <f aca="true" t="shared" si="12" ref="B60:Q60">SUM(B39:B59)</f>
        <v>0</v>
      </c>
      <c r="C60" s="166">
        <f t="shared" si="12"/>
        <v>5</v>
      </c>
      <c r="D60" s="166">
        <f t="shared" si="12"/>
        <v>10</v>
      </c>
      <c r="E60" s="167">
        <f t="shared" si="12"/>
        <v>162613000</v>
      </c>
      <c r="F60" s="166">
        <f t="shared" si="12"/>
        <v>10</v>
      </c>
      <c r="G60" s="166">
        <f t="shared" si="12"/>
        <v>10</v>
      </c>
      <c r="H60" s="166">
        <f t="shared" si="12"/>
        <v>5</v>
      </c>
      <c r="I60" s="167">
        <f t="shared" si="12"/>
        <v>0</v>
      </c>
      <c r="J60" s="166">
        <f t="shared" si="12"/>
        <v>5</v>
      </c>
      <c r="K60" s="166">
        <f t="shared" si="12"/>
        <v>10</v>
      </c>
      <c r="L60" s="166">
        <f t="shared" si="12"/>
        <v>15</v>
      </c>
      <c r="M60" s="167">
        <f t="shared" si="12"/>
        <v>0</v>
      </c>
      <c r="N60" s="166">
        <f t="shared" si="12"/>
        <v>10</v>
      </c>
      <c r="O60" s="166">
        <f t="shared" si="12"/>
        <v>10</v>
      </c>
      <c r="P60" s="166">
        <f t="shared" si="12"/>
        <v>5</v>
      </c>
      <c r="Q60" s="167">
        <f t="shared" si="12"/>
        <v>0</v>
      </c>
      <c r="R60" s="166">
        <f aca="true" t="shared" si="13" ref="R60:AE60">SUM(R39:R59)</f>
        <v>19</v>
      </c>
      <c r="S60" s="162">
        <f t="shared" si="13"/>
        <v>162613000</v>
      </c>
      <c r="T60" s="166">
        <f t="shared" si="13"/>
        <v>0</v>
      </c>
      <c r="U60" s="166">
        <f t="shared" si="13"/>
        <v>0</v>
      </c>
      <c r="V60" s="166">
        <f t="shared" si="13"/>
        <v>0</v>
      </c>
      <c r="W60" s="166">
        <f t="shared" si="13"/>
        <v>0</v>
      </c>
      <c r="X60" s="166">
        <f t="shared" si="13"/>
        <v>0</v>
      </c>
      <c r="Y60" s="166">
        <f t="shared" si="13"/>
        <v>0</v>
      </c>
      <c r="Z60" s="166">
        <f t="shared" si="13"/>
        <v>0</v>
      </c>
      <c r="AA60" s="166">
        <f t="shared" si="13"/>
        <v>0</v>
      </c>
      <c r="AB60" s="166">
        <f t="shared" si="13"/>
        <v>0</v>
      </c>
      <c r="AC60" s="166">
        <f t="shared" si="13"/>
        <v>0</v>
      </c>
      <c r="AD60" s="166">
        <f t="shared" si="13"/>
        <v>0</v>
      </c>
      <c r="AE60" s="166">
        <f t="shared" si="13"/>
        <v>0</v>
      </c>
      <c r="AG60" s="165" t="s">
        <v>299</v>
      </c>
      <c r="AH60" s="166">
        <f aca="true" t="shared" si="14" ref="AH60:AW60">SUM(AH39:AH59)</f>
        <v>0</v>
      </c>
      <c r="AI60" s="166">
        <f t="shared" si="14"/>
        <v>7</v>
      </c>
      <c r="AJ60" s="166">
        <f t="shared" si="14"/>
        <v>9</v>
      </c>
      <c r="AK60" s="167">
        <f t="shared" si="14"/>
        <v>91773000</v>
      </c>
      <c r="AL60" s="166">
        <f t="shared" si="14"/>
        <v>6</v>
      </c>
      <c r="AM60" s="166">
        <f t="shared" si="14"/>
        <v>10</v>
      </c>
      <c r="AN60" s="166">
        <f t="shared" si="14"/>
        <v>6</v>
      </c>
      <c r="AO60" s="167">
        <f t="shared" si="14"/>
        <v>16</v>
      </c>
      <c r="AP60" s="166">
        <f t="shared" si="14"/>
        <v>0</v>
      </c>
      <c r="AQ60" s="166">
        <f t="shared" si="14"/>
        <v>0</v>
      </c>
      <c r="AR60" s="166">
        <f t="shared" si="14"/>
        <v>0</v>
      </c>
      <c r="AS60" s="167">
        <f t="shared" si="14"/>
        <v>0</v>
      </c>
      <c r="AT60" s="166">
        <f t="shared" si="14"/>
        <v>0</v>
      </c>
      <c r="AU60" s="166">
        <f t="shared" si="14"/>
        <v>0</v>
      </c>
      <c r="AV60" s="166">
        <f t="shared" si="14"/>
        <v>0</v>
      </c>
      <c r="AW60" s="167">
        <f t="shared" si="14"/>
        <v>0</v>
      </c>
      <c r="AX60" s="168">
        <f aca="true" t="shared" si="15" ref="AX60:BK60">SUM(AX39:AX59)</f>
        <v>38</v>
      </c>
      <c r="AY60" s="169">
        <f t="shared" si="15"/>
        <v>91773016</v>
      </c>
      <c r="AZ60" s="166">
        <f t="shared" si="15"/>
        <v>0</v>
      </c>
      <c r="BA60" s="166">
        <f t="shared" si="15"/>
        <v>0</v>
      </c>
      <c r="BB60" s="166">
        <f t="shared" si="15"/>
        <v>0</v>
      </c>
      <c r="BC60" s="166">
        <f t="shared" si="15"/>
        <v>0</v>
      </c>
      <c r="BD60" s="166">
        <f t="shared" si="15"/>
        <v>0</v>
      </c>
      <c r="BE60" s="166">
        <f t="shared" si="15"/>
        <v>0</v>
      </c>
      <c r="BF60" s="166">
        <f t="shared" si="15"/>
        <v>0</v>
      </c>
      <c r="BG60" s="166">
        <f t="shared" si="15"/>
        <v>0</v>
      </c>
      <c r="BH60" s="166">
        <f t="shared" si="15"/>
        <v>0</v>
      </c>
      <c r="BI60" s="166">
        <f t="shared" si="15"/>
        <v>0</v>
      </c>
      <c r="BJ60" s="166">
        <f t="shared" si="15"/>
        <v>0</v>
      </c>
      <c r="BK60" s="166">
        <f t="shared" si="15"/>
        <v>0</v>
      </c>
    </row>
    <row r="62" spans="1:63" ht="31.5" customHeight="1">
      <c r="A62" s="149" t="s">
        <v>258</v>
      </c>
      <c r="B62" s="793"/>
      <c r="C62" s="793"/>
      <c r="D62" s="793"/>
      <c r="E62" s="793"/>
      <c r="F62" s="793"/>
      <c r="G62" s="793"/>
      <c r="H62" s="793"/>
      <c r="I62" s="793"/>
      <c r="J62" s="793"/>
      <c r="K62" s="793"/>
      <c r="L62" s="793"/>
      <c r="M62" s="793"/>
      <c r="N62" s="793"/>
      <c r="O62" s="793"/>
      <c r="P62" s="793"/>
      <c r="Q62" s="793"/>
      <c r="R62" s="793"/>
      <c r="S62" s="793"/>
      <c r="T62" s="793"/>
      <c r="U62" s="793"/>
      <c r="V62" s="793"/>
      <c r="W62" s="793"/>
      <c r="X62" s="793"/>
      <c r="Y62" s="793"/>
      <c r="Z62" s="793"/>
      <c r="AA62" s="793"/>
      <c r="AB62" s="793"/>
      <c r="AC62" s="793"/>
      <c r="AD62" s="793"/>
      <c r="AE62" s="793"/>
      <c r="AF62" s="793"/>
      <c r="AG62" s="793"/>
      <c r="AH62" s="793"/>
      <c r="AI62" s="793"/>
      <c r="AJ62" s="793"/>
      <c r="AK62" s="793"/>
      <c r="AL62" s="793"/>
      <c r="AM62" s="793"/>
      <c r="AN62" s="793"/>
      <c r="AO62" s="793"/>
      <c r="AP62" s="793"/>
      <c r="AQ62" s="793"/>
      <c r="AR62" s="793"/>
      <c r="AS62" s="793"/>
      <c r="AT62" s="793"/>
      <c r="AU62" s="793"/>
      <c r="AV62" s="793"/>
      <c r="AW62" s="793"/>
      <c r="AX62" s="793"/>
      <c r="AY62" s="793"/>
      <c r="AZ62" s="793"/>
      <c r="BA62" s="793"/>
      <c r="BB62" s="793"/>
      <c r="BC62" s="793"/>
      <c r="BD62" s="793"/>
      <c r="BE62" s="793"/>
      <c r="BF62" s="793"/>
      <c r="BG62" s="793"/>
      <c r="BH62" s="793"/>
      <c r="BI62" s="793"/>
      <c r="BJ62" s="793"/>
      <c r="BK62" s="793"/>
    </row>
    <row r="63" spans="1:63" ht="31.5" customHeight="1">
      <c r="A63" s="150" t="s">
        <v>259</v>
      </c>
      <c r="B63" s="788" t="s">
        <v>122</v>
      </c>
      <c r="C63" s="789"/>
      <c r="D63" s="789"/>
      <c r="E63" s="789"/>
      <c r="F63" s="789"/>
      <c r="G63" s="789"/>
      <c r="H63" s="789"/>
      <c r="I63" s="789"/>
      <c r="J63" s="789"/>
      <c r="K63" s="789"/>
      <c r="L63" s="789"/>
      <c r="M63" s="789"/>
      <c r="N63" s="789"/>
      <c r="O63" s="789"/>
      <c r="P63" s="789"/>
      <c r="Q63" s="789"/>
      <c r="R63" s="789"/>
      <c r="S63" s="789"/>
      <c r="T63" s="789"/>
      <c r="U63" s="789"/>
      <c r="V63" s="789"/>
      <c r="W63" s="789"/>
      <c r="X63" s="789"/>
      <c r="Y63" s="789"/>
      <c r="Z63" s="789"/>
      <c r="AA63" s="789"/>
      <c r="AB63" s="789"/>
      <c r="AC63" s="789"/>
      <c r="AD63" s="789"/>
      <c r="AE63" s="789"/>
      <c r="AF63" s="789"/>
      <c r="AG63" s="789"/>
      <c r="AH63" s="789"/>
      <c r="AI63" s="789"/>
      <c r="AJ63" s="789"/>
      <c r="AK63" s="789"/>
      <c r="AL63" s="789"/>
      <c r="AM63" s="789"/>
      <c r="AN63" s="789"/>
      <c r="AO63" s="789"/>
      <c r="AP63" s="789"/>
      <c r="AQ63" s="789"/>
      <c r="AR63" s="789"/>
      <c r="AS63" s="789"/>
      <c r="AT63" s="789"/>
      <c r="AU63" s="789"/>
      <c r="AV63" s="789"/>
      <c r="AW63" s="789"/>
      <c r="AX63" s="789"/>
      <c r="AY63" s="789"/>
      <c r="AZ63" s="789"/>
      <c r="BA63" s="789"/>
      <c r="BB63" s="789"/>
      <c r="BC63" s="789"/>
      <c r="BD63" s="789"/>
      <c r="BE63" s="789"/>
      <c r="BF63" s="789"/>
      <c r="BG63" s="789"/>
      <c r="BH63" s="789"/>
      <c r="BI63" s="789"/>
      <c r="BJ63" s="789"/>
      <c r="BK63" s="790"/>
    </row>
    <row r="65" spans="1:63" ht="30" customHeight="1">
      <c r="A65" s="791" t="s">
        <v>260</v>
      </c>
      <c r="B65" s="151" t="s">
        <v>35</v>
      </c>
      <c r="C65" s="151" t="s">
        <v>36</v>
      </c>
      <c r="D65" s="788" t="s">
        <v>37</v>
      </c>
      <c r="E65" s="790"/>
      <c r="F65" s="151" t="s">
        <v>38</v>
      </c>
      <c r="G65" s="151" t="s">
        <v>39</v>
      </c>
      <c r="H65" s="788" t="s">
        <v>40</v>
      </c>
      <c r="I65" s="790"/>
      <c r="J65" s="151" t="s">
        <v>41</v>
      </c>
      <c r="K65" s="151" t="s">
        <v>42</v>
      </c>
      <c r="L65" s="788" t="s">
        <v>43</v>
      </c>
      <c r="M65" s="790"/>
      <c r="N65" s="151" t="s">
        <v>44</v>
      </c>
      <c r="O65" s="151" t="s">
        <v>45</v>
      </c>
      <c r="P65" s="788" t="s">
        <v>46</v>
      </c>
      <c r="Q65" s="790"/>
      <c r="R65" s="788" t="s">
        <v>261</v>
      </c>
      <c r="S65" s="790"/>
      <c r="T65" s="788" t="s">
        <v>262</v>
      </c>
      <c r="U65" s="789"/>
      <c r="V65" s="789"/>
      <c r="W65" s="789"/>
      <c r="X65" s="789"/>
      <c r="Y65" s="790"/>
      <c r="Z65" s="788" t="s">
        <v>263</v>
      </c>
      <c r="AA65" s="789"/>
      <c r="AB65" s="789"/>
      <c r="AC65" s="789"/>
      <c r="AD65" s="789"/>
      <c r="AE65" s="790"/>
      <c r="AG65" s="791" t="s">
        <v>260</v>
      </c>
      <c r="AH65" s="151" t="s">
        <v>35</v>
      </c>
      <c r="AI65" s="151" t="s">
        <v>36</v>
      </c>
      <c r="AJ65" s="788" t="s">
        <v>37</v>
      </c>
      <c r="AK65" s="790"/>
      <c r="AL65" s="151" t="s">
        <v>38</v>
      </c>
      <c r="AM65" s="151" t="s">
        <v>39</v>
      </c>
      <c r="AN65" s="788" t="s">
        <v>40</v>
      </c>
      <c r="AO65" s="790"/>
      <c r="AP65" s="151" t="s">
        <v>41</v>
      </c>
      <c r="AQ65" s="151" t="s">
        <v>42</v>
      </c>
      <c r="AR65" s="788" t="s">
        <v>43</v>
      </c>
      <c r="AS65" s="790"/>
      <c r="AT65" s="151" t="s">
        <v>44</v>
      </c>
      <c r="AU65" s="151" t="s">
        <v>45</v>
      </c>
      <c r="AV65" s="788" t="s">
        <v>46</v>
      </c>
      <c r="AW65" s="790"/>
      <c r="AX65" s="788" t="s">
        <v>261</v>
      </c>
      <c r="AY65" s="790"/>
      <c r="AZ65" s="788" t="s">
        <v>262</v>
      </c>
      <c r="BA65" s="789"/>
      <c r="BB65" s="789"/>
      <c r="BC65" s="789"/>
      <c r="BD65" s="789"/>
      <c r="BE65" s="790"/>
      <c r="BF65" s="788" t="s">
        <v>263</v>
      </c>
      <c r="BG65" s="789"/>
      <c r="BH65" s="789"/>
      <c r="BI65" s="789"/>
      <c r="BJ65" s="789"/>
      <c r="BK65" s="790"/>
    </row>
    <row r="66" spans="1:63" ht="36" customHeight="1">
      <c r="A66" s="792"/>
      <c r="B66" s="154" t="s">
        <v>264</v>
      </c>
      <c r="C66" s="154" t="s">
        <v>264</v>
      </c>
      <c r="D66" s="154" t="s">
        <v>264</v>
      </c>
      <c r="E66" s="154" t="s">
        <v>265</v>
      </c>
      <c r="F66" s="154" t="s">
        <v>264</v>
      </c>
      <c r="G66" s="154" t="s">
        <v>264</v>
      </c>
      <c r="H66" s="154" t="s">
        <v>264</v>
      </c>
      <c r="I66" s="154" t="s">
        <v>265</v>
      </c>
      <c r="J66" s="154" t="s">
        <v>264</v>
      </c>
      <c r="K66" s="154" t="s">
        <v>264</v>
      </c>
      <c r="L66" s="154" t="s">
        <v>264</v>
      </c>
      <c r="M66" s="154" t="s">
        <v>265</v>
      </c>
      <c r="N66" s="154" t="s">
        <v>264</v>
      </c>
      <c r="O66" s="154" t="s">
        <v>264</v>
      </c>
      <c r="P66" s="154" t="s">
        <v>264</v>
      </c>
      <c r="Q66" s="154" t="s">
        <v>265</v>
      </c>
      <c r="R66" s="154" t="s">
        <v>264</v>
      </c>
      <c r="S66" s="154" t="s">
        <v>265</v>
      </c>
      <c r="T66" s="155" t="s">
        <v>266</v>
      </c>
      <c r="U66" s="155" t="s">
        <v>267</v>
      </c>
      <c r="V66" s="155" t="s">
        <v>268</v>
      </c>
      <c r="W66" s="155" t="s">
        <v>269</v>
      </c>
      <c r="X66" s="156" t="s">
        <v>270</v>
      </c>
      <c r="Y66" s="155" t="s">
        <v>271</v>
      </c>
      <c r="Z66" s="154" t="s">
        <v>272</v>
      </c>
      <c r="AA66" s="157" t="s">
        <v>273</v>
      </c>
      <c r="AB66" s="154" t="s">
        <v>274</v>
      </c>
      <c r="AC66" s="154" t="s">
        <v>275</v>
      </c>
      <c r="AD66" s="154" t="s">
        <v>276</v>
      </c>
      <c r="AE66" s="154" t="s">
        <v>277</v>
      </c>
      <c r="AG66" s="792"/>
      <c r="AH66" s="154" t="s">
        <v>264</v>
      </c>
      <c r="AI66" s="154" t="s">
        <v>264</v>
      </c>
      <c r="AJ66" s="154" t="s">
        <v>264</v>
      </c>
      <c r="AK66" s="154" t="s">
        <v>265</v>
      </c>
      <c r="AL66" s="154" t="s">
        <v>264</v>
      </c>
      <c r="AM66" s="154" t="s">
        <v>264</v>
      </c>
      <c r="AN66" s="154" t="s">
        <v>264</v>
      </c>
      <c r="AO66" s="154" t="s">
        <v>265</v>
      </c>
      <c r="AP66" s="154" t="s">
        <v>264</v>
      </c>
      <c r="AQ66" s="154" t="s">
        <v>264</v>
      </c>
      <c r="AR66" s="154" t="s">
        <v>264</v>
      </c>
      <c r="AS66" s="154" t="s">
        <v>265</v>
      </c>
      <c r="AT66" s="154" t="s">
        <v>264</v>
      </c>
      <c r="AU66" s="154" t="s">
        <v>264</v>
      </c>
      <c r="AV66" s="154" t="s">
        <v>264</v>
      </c>
      <c r="AW66" s="154" t="s">
        <v>265</v>
      </c>
      <c r="AX66" s="154" t="s">
        <v>264</v>
      </c>
      <c r="AY66" s="154" t="s">
        <v>265</v>
      </c>
      <c r="AZ66" s="155" t="s">
        <v>266</v>
      </c>
      <c r="BA66" s="155" t="s">
        <v>267</v>
      </c>
      <c r="BB66" s="155" t="s">
        <v>268</v>
      </c>
      <c r="BC66" s="155" t="s">
        <v>269</v>
      </c>
      <c r="BD66" s="156" t="s">
        <v>270</v>
      </c>
      <c r="BE66" s="155" t="s">
        <v>271</v>
      </c>
      <c r="BF66" s="158" t="s">
        <v>272</v>
      </c>
      <c r="BG66" s="159" t="s">
        <v>273</v>
      </c>
      <c r="BH66" s="158" t="s">
        <v>274</v>
      </c>
      <c r="BI66" s="158" t="s">
        <v>275</v>
      </c>
      <c r="BJ66" s="158" t="s">
        <v>276</v>
      </c>
      <c r="BK66" s="158" t="s">
        <v>277</v>
      </c>
    </row>
    <row r="67" spans="1:63" ht="15">
      <c r="A67" s="147" t="s">
        <v>278</v>
      </c>
      <c r="B67" s="147"/>
      <c r="C67" s="147"/>
      <c r="D67" s="147">
        <v>60</v>
      </c>
      <c r="E67" s="160">
        <v>290900000</v>
      </c>
      <c r="F67" s="147"/>
      <c r="G67" s="147"/>
      <c r="H67" s="147">
        <v>60</v>
      </c>
      <c r="I67" s="160"/>
      <c r="J67" s="147"/>
      <c r="K67" s="147"/>
      <c r="L67" s="147">
        <v>60</v>
      </c>
      <c r="M67" s="160"/>
      <c r="N67" s="147"/>
      <c r="O67" s="147"/>
      <c r="P67" s="147">
        <v>60</v>
      </c>
      <c r="Q67" s="160"/>
      <c r="R67" s="161">
        <v>60</v>
      </c>
      <c r="S67" s="162">
        <f>+E67+I67+M67+Q67</f>
        <v>290900000</v>
      </c>
      <c r="T67" s="163"/>
      <c r="U67" s="163"/>
      <c r="V67" s="163"/>
      <c r="W67" s="163"/>
      <c r="X67" s="163"/>
      <c r="Y67" s="164"/>
      <c r="Z67" s="164"/>
      <c r="AA67" s="164"/>
      <c r="AB67" s="164"/>
      <c r="AC67" s="164"/>
      <c r="AD67" s="164"/>
      <c r="AE67" s="148"/>
      <c r="AG67" s="147" t="s">
        <v>278</v>
      </c>
      <c r="AH67" s="147"/>
      <c r="AI67" s="147"/>
      <c r="AJ67" s="147"/>
      <c r="AK67" s="160">
        <v>220060000</v>
      </c>
      <c r="AL67" s="147"/>
      <c r="AM67" s="147"/>
      <c r="AN67" s="147"/>
      <c r="AO67" s="160"/>
      <c r="AP67" s="147"/>
      <c r="AQ67" s="147"/>
      <c r="AR67" s="147"/>
      <c r="AS67" s="160"/>
      <c r="AT67" s="147"/>
      <c r="AU67" s="147"/>
      <c r="AV67" s="147"/>
      <c r="AW67" s="160"/>
      <c r="AX67" s="161">
        <f>AH67+AI67+AJ67+AL67+AM67+AN67+AP67+AQ67+AR67+AT67+AU67+AV67</f>
        <v>0</v>
      </c>
      <c r="AY67" s="162">
        <f>+AK67+AO67+AS67+AW67</f>
        <v>220060000</v>
      </c>
      <c r="AZ67" s="164"/>
      <c r="BA67" s="164"/>
      <c r="BB67" s="164"/>
      <c r="BC67" s="164"/>
      <c r="BD67" s="164"/>
      <c r="BE67" s="164"/>
      <c r="BF67" s="164"/>
      <c r="BG67" s="164"/>
      <c r="BH67" s="164"/>
      <c r="BI67" s="164"/>
      <c r="BJ67" s="164"/>
      <c r="BK67" s="148"/>
    </row>
    <row r="68" spans="1:63" ht="15">
      <c r="A68" s="147" t="s">
        <v>279</v>
      </c>
      <c r="B68" s="147"/>
      <c r="C68" s="147"/>
      <c r="D68" s="147"/>
      <c r="E68" s="160"/>
      <c r="F68" s="147"/>
      <c r="G68" s="147"/>
      <c r="H68" s="147"/>
      <c r="I68" s="160"/>
      <c r="J68" s="147"/>
      <c r="K68" s="147"/>
      <c r="L68" s="147"/>
      <c r="M68" s="160"/>
      <c r="N68" s="147"/>
      <c r="O68" s="147"/>
      <c r="P68" s="147"/>
      <c r="Q68" s="160"/>
      <c r="R68" s="161">
        <f aca="true" t="shared" si="16" ref="R68:R87">B68+C68+D68+F68+G68+H68+J68+K68+L68+N68+O68+P68</f>
        <v>0</v>
      </c>
      <c r="S68" s="162">
        <f aca="true" t="shared" si="17" ref="S68:S87">+E68+I68+M68+Q68</f>
        <v>0</v>
      </c>
      <c r="T68" s="163"/>
      <c r="U68" s="163"/>
      <c r="V68" s="163"/>
      <c r="W68" s="163"/>
      <c r="X68" s="163"/>
      <c r="Y68" s="164"/>
      <c r="Z68" s="164"/>
      <c r="AA68" s="164"/>
      <c r="AB68" s="164"/>
      <c r="AC68" s="164"/>
      <c r="AD68" s="164"/>
      <c r="AE68" s="164"/>
      <c r="AG68" s="147" t="s">
        <v>279</v>
      </c>
      <c r="AH68" s="147"/>
      <c r="AI68" s="147">
        <v>1</v>
      </c>
      <c r="AJ68" s="147">
        <v>3</v>
      </c>
      <c r="AK68" s="147"/>
      <c r="AL68" s="147">
        <v>1</v>
      </c>
      <c r="AM68" s="146">
        <v>3</v>
      </c>
      <c r="AN68" s="177">
        <v>3</v>
      </c>
      <c r="AO68" s="160"/>
      <c r="AP68" s="147"/>
      <c r="AQ68" s="147"/>
      <c r="AR68" s="147"/>
      <c r="AS68" s="160"/>
      <c r="AT68" s="147"/>
      <c r="AU68" s="147"/>
      <c r="AV68" s="147"/>
      <c r="AW68" s="160"/>
      <c r="AX68" s="161">
        <f>AH68+AI68+AJ68+AL68+AM75+AN68+AP68+AQ68+AR68+AT68+AU68+AV68</f>
        <v>10</v>
      </c>
      <c r="AY68" s="162">
        <f aca="true" t="shared" si="18" ref="AY68:AY87">+AK68+AO68+AS68+AW68</f>
        <v>0</v>
      </c>
      <c r="AZ68" s="164"/>
      <c r="BA68" s="164"/>
      <c r="BB68" s="164"/>
      <c r="BC68" s="164"/>
      <c r="BD68" s="164"/>
      <c r="BE68" s="164"/>
      <c r="BF68" s="164"/>
      <c r="BG68" s="164"/>
      <c r="BH68" s="164"/>
      <c r="BI68" s="164"/>
      <c r="BJ68" s="164"/>
      <c r="BK68" s="164"/>
    </row>
    <row r="69" spans="1:63" ht="15">
      <c r="A69" s="147"/>
      <c r="B69" s="147"/>
      <c r="C69" s="147"/>
      <c r="D69" s="147"/>
      <c r="E69" s="160"/>
      <c r="F69" s="147"/>
      <c r="G69" s="147"/>
      <c r="H69" s="147"/>
      <c r="I69" s="160"/>
      <c r="J69" s="147"/>
      <c r="K69" s="147"/>
      <c r="L69" s="147"/>
      <c r="M69" s="160"/>
      <c r="N69" s="147"/>
      <c r="O69" s="147"/>
      <c r="P69" s="147"/>
      <c r="Q69" s="160"/>
      <c r="R69" s="161">
        <f t="shared" si="16"/>
        <v>0</v>
      </c>
      <c r="S69" s="162">
        <f t="shared" si="17"/>
        <v>0</v>
      </c>
      <c r="T69" s="163"/>
      <c r="U69" s="163"/>
      <c r="V69" s="163"/>
      <c r="W69" s="163"/>
      <c r="X69" s="163"/>
      <c r="Y69" s="164"/>
      <c r="Z69" s="164"/>
      <c r="AA69" s="164"/>
      <c r="AB69" s="164"/>
      <c r="AC69" s="164"/>
      <c r="AD69" s="164"/>
      <c r="AE69" s="164"/>
      <c r="AG69" s="147" t="s">
        <v>280</v>
      </c>
      <c r="AH69" s="147"/>
      <c r="AI69" s="147">
        <v>1</v>
      </c>
      <c r="AJ69" s="147">
        <v>3</v>
      </c>
      <c r="AK69" s="147"/>
      <c r="AL69" s="147">
        <v>2</v>
      </c>
      <c r="AM69" s="147">
        <v>3</v>
      </c>
      <c r="AN69" s="178">
        <v>3</v>
      </c>
      <c r="AO69" s="160"/>
      <c r="AP69" s="147"/>
      <c r="AQ69" s="147"/>
      <c r="AR69" s="147"/>
      <c r="AS69" s="160"/>
      <c r="AT69" s="147"/>
      <c r="AU69" s="147"/>
      <c r="AV69" s="147"/>
      <c r="AW69" s="160"/>
      <c r="AX69" s="161">
        <f aca="true" t="shared" si="19" ref="AX69:AX87">AH69+AI69+AJ69+AL69+AM69+AN69+AP69+AQ69+AR69+AT69+AU69+AV69</f>
        <v>12</v>
      </c>
      <c r="AY69" s="162">
        <f t="shared" si="18"/>
        <v>0</v>
      </c>
      <c r="AZ69" s="164"/>
      <c r="BA69" s="164"/>
      <c r="BB69" s="164"/>
      <c r="BC69" s="164"/>
      <c r="BD69" s="164"/>
      <c r="BE69" s="164"/>
      <c r="BF69" s="164"/>
      <c r="BG69" s="164"/>
      <c r="BH69" s="164"/>
      <c r="BI69" s="164"/>
      <c r="BJ69" s="164"/>
      <c r="BK69" s="164"/>
    </row>
    <row r="70" spans="1:63" ht="15">
      <c r="A70" s="147" t="s">
        <v>281</v>
      </c>
      <c r="B70" s="147"/>
      <c r="C70" s="147"/>
      <c r="D70" s="147"/>
      <c r="E70" s="160"/>
      <c r="F70" s="147"/>
      <c r="G70" s="147"/>
      <c r="H70" s="147"/>
      <c r="I70" s="160"/>
      <c r="J70" s="147"/>
      <c r="K70" s="147"/>
      <c r="L70" s="147"/>
      <c r="M70" s="160"/>
      <c r="N70" s="147"/>
      <c r="O70" s="147"/>
      <c r="P70" s="147"/>
      <c r="Q70" s="160"/>
      <c r="R70" s="161">
        <f>B70+C70+D70+F70+G70+H70+J70+K70+L70+N70+O70+P70</f>
        <v>0</v>
      </c>
      <c r="S70" s="162">
        <f>+E70+I70+M70+Q70</f>
        <v>0</v>
      </c>
      <c r="T70" s="163"/>
      <c r="U70" s="163"/>
      <c r="V70" s="163"/>
      <c r="W70" s="163"/>
      <c r="X70" s="163"/>
      <c r="Y70" s="164"/>
      <c r="Z70" s="164"/>
      <c r="AA70" s="164"/>
      <c r="AB70" s="164"/>
      <c r="AC70" s="164"/>
      <c r="AD70" s="164"/>
      <c r="AE70" s="164"/>
      <c r="AG70" s="147" t="s">
        <v>281</v>
      </c>
      <c r="AH70" s="147"/>
      <c r="AI70" s="147">
        <v>1</v>
      </c>
      <c r="AJ70" s="147">
        <v>3</v>
      </c>
      <c r="AK70" s="147"/>
      <c r="AL70" s="147">
        <v>2</v>
      </c>
      <c r="AM70" s="147">
        <v>2</v>
      </c>
      <c r="AN70" s="178">
        <v>3</v>
      </c>
      <c r="AO70" s="160"/>
      <c r="AP70" s="147"/>
      <c r="AQ70" s="147"/>
      <c r="AR70" s="147"/>
      <c r="AS70" s="160"/>
      <c r="AT70" s="147"/>
      <c r="AU70" s="147"/>
      <c r="AV70" s="147"/>
      <c r="AW70" s="160"/>
      <c r="AX70" s="161">
        <f>AH70+AI70+AJ70+AL70+AM70+AN70+AP70+AQ70+AR70+AT70+AU70+AV70</f>
        <v>11</v>
      </c>
      <c r="AY70" s="162">
        <f>+AK70+AO70+AS70+AW70</f>
        <v>0</v>
      </c>
      <c r="AZ70" s="164"/>
      <c r="BA70" s="164"/>
      <c r="BB70" s="164"/>
      <c r="BC70" s="164"/>
      <c r="BD70" s="164"/>
      <c r="BE70" s="164"/>
      <c r="BF70" s="164"/>
      <c r="BG70" s="164"/>
      <c r="BH70" s="164"/>
      <c r="BI70" s="164"/>
      <c r="BJ70" s="164"/>
      <c r="BK70" s="164"/>
    </row>
    <row r="71" spans="1:63" ht="15">
      <c r="A71" s="147" t="s">
        <v>282</v>
      </c>
      <c r="B71" s="147"/>
      <c r="C71" s="147"/>
      <c r="D71" s="147"/>
      <c r="E71" s="160"/>
      <c r="F71" s="147"/>
      <c r="G71" s="147"/>
      <c r="H71" s="147"/>
      <c r="I71" s="160"/>
      <c r="J71" s="147"/>
      <c r="K71" s="147"/>
      <c r="L71" s="147"/>
      <c r="M71" s="160"/>
      <c r="N71" s="147"/>
      <c r="O71" s="147"/>
      <c r="P71" s="147"/>
      <c r="Q71" s="160"/>
      <c r="R71" s="161">
        <f t="shared" si="16"/>
        <v>0</v>
      </c>
      <c r="S71" s="162">
        <f t="shared" si="17"/>
        <v>0</v>
      </c>
      <c r="T71" s="163"/>
      <c r="U71" s="163"/>
      <c r="V71" s="163"/>
      <c r="W71" s="163"/>
      <c r="X71" s="163"/>
      <c r="Y71" s="164"/>
      <c r="Z71" s="164"/>
      <c r="AA71" s="164"/>
      <c r="AB71" s="164"/>
      <c r="AC71" s="164"/>
      <c r="AD71" s="164"/>
      <c r="AE71" s="164"/>
      <c r="AG71" s="147" t="s">
        <v>282</v>
      </c>
      <c r="AH71" s="147"/>
      <c r="AI71" s="147">
        <v>1</v>
      </c>
      <c r="AJ71" s="147">
        <v>2</v>
      </c>
      <c r="AK71" s="147"/>
      <c r="AL71" s="147">
        <v>1</v>
      </c>
      <c r="AM71" s="147">
        <v>2</v>
      </c>
      <c r="AN71" s="178">
        <v>2</v>
      </c>
      <c r="AO71" s="160"/>
      <c r="AP71" s="147"/>
      <c r="AQ71" s="147"/>
      <c r="AR71" s="147"/>
      <c r="AS71" s="160"/>
      <c r="AT71" s="147"/>
      <c r="AU71" s="147"/>
      <c r="AV71" s="147"/>
      <c r="AW71" s="160"/>
      <c r="AX71" s="161">
        <f t="shared" si="19"/>
        <v>8</v>
      </c>
      <c r="AY71" s="162">
        <f t="shared" si="18"/>
        <v>0</v>
      </c>
      <c r="AZ71" s="164"/>
      <c r="BA71" s="164"/>
      <c r="BB71" s="164"/>
      <c r="BC71" s="164"/>
      <c r="BD71" s="164"/>
      <c r="BE71" s="164"/>
      <c r="BF71" s="164"/>
      <c r="BG71" s="164"/>
      <c r="BH71" s="164"/>
      <c r="BI71" s="164"/>
      <c r="BJ71" s="164"/>
      <c r="BK71" s="164"/>
    </row>
    <row r="72" spans="1:63" ht="15">
      <c r="A72" s="147" t="s">
        <v>283</v>
      </c>
      <c r="B72" s="147"/>
      <c r="C72" s="147"/>
      <c r="D72" s="147"/>
      <c r="E72" s="160"/>
      <c r="F72" s="147"/>
      <c r="G72" s="147"/>
      <c r="H72" s="147"/>
      <c r="I72" s="160"/>
      <c r="J72" s="147"/>
      <c r="K72" s="147"/>
      <c r="L72" s="147"/>
      <c r="M72" s="160"/>
      <c r="N72" s="147"/>
      <c r="O72" s="147"/>
      <c r="P72" s="147"/>
      <c r="Q72" s="160"/>
      <c r="R72" s="161">
        <f>B72+C72+D72+F72+G72+H72+J72+K72+L72+N72+O72+P72</f>
        <v>0</v>
      </c>
      <c r="S72" s="162">
        <f>+E72+I72+M72+Q72</f>
        <v>0</v>
      </c>
      <c r="T72" s="163"/>
      <c r="U72" s="163"/>
      <c r="V72" s="163"/>
      <c r="W72" s="163"/>
      <c r="X72" s="163"/>
      <c r="Y72" s="164"/>
      <c r="Z72" s="164"/>
      <c r="AA72" s="164"/>
      <c r="AB72" s="164"/>
      <c r="AC72" s="164"/>
      <c r="AD72" s="164"/>
      <c r="AE72" s="164"/>
      <c r="AG72" s="147" t="s">
        <v>283</v>
      </c>
      <c r="AH72" s="147"/>
      <c r="AI72" s="147"/>
      <c r="AJ72" s="147">
        <v>2</v>
      </c>
      <c r="AK72" s="147"/>
      <c r="AL72" s="147">
        <v>1</v>
      </c>
      <c r="AM72" s="147">
        <v>3</v>
      </c>
      <c r="AN72" s="178">
        <v>2</v>
      </c>
      <c r="AO72" s="160"/>
      <c r="AP72" s="147"/>
      <c r="AQ72" s="147"/>
      <c r="AR72" s="147"/>
      <c r="AS72" s="160"/>
      <c r="AT72" s="147"/>
      <c r="AU72" s="147"/>
      <c r="AV72" s="147"/>
      <c r="AW72" s="160"/>
      <c r="AX72" s="161">
        <f>AH72+AI72+AJ72+AL72+AM72+AN72+AP72+AQ72+AR72+AT72+AU72+AV72</f>
        <v>8</v>
      </c>
      <c r="AY72" s="162">
        <f>+AK72+AO72+AS72+AW72</f>
        <v>0</v>
      </c>
      <c r="AZ72" s="164"/>
      <c r="BA72" s="164"/>
      <c r="BB72" s="164"/>
      <c r="BC72" s="164"/>
      <c r="BD72" s="164"/>
      <c r="BE72" s="164"/>
      <c r="BF72" s="164"/>
      <c r="BG72" s="164"/>
      <c r="BH72" s="164"/>
      <c r="BI72" s="164"/>
      <c r="BJ72" s="164"/>
      <c r="BK72" s="164"/>
    </row>
    <row r="73" spans="1:63" ht="15">
      <c r="A73" s="147" t="s">
        <v>284</v>
      </c>
      <c r="B73" s="147"/>
      <c r="C73" s="147"/>
      <c r="D73" s="147"/>
      <c r="E73" s="160"/>
      <c r="F73" s="147"/>
      <c r="G73" s="147"/>
      <c r="H73" s="147"/>
      <c r="I73" s="160"/>
      <c r="J73" s="147"/>
      <c r="K73" s="147"/>
      <c r="L73" s="147"/>
      <c r="M73" s="160"/>
      <c r="N73" s="147"/>
      <c r="O73" s="147"/>
      <c r="P73" s="147"/>
      <c r="Q73" s="160"/>
      <c r="R73" s="161">
        <f t="shared" si="16"/>
        <v>0</v>
      </c>
      <c r="S73" s="162">
        <f t="shared" si="17"/>
        <v>0</v>
      </c>
      <c r="T73" s="163"/>
      <c r="U73" s="163"/>
      <c r="V73" s="163"/>
      <c r="W73" s="163"/>
      <c r="X73" s="163"/>
      <c r="Y73" s="164"/>
      <c r="Z73" s="164"/>
      <c r="AA73" s="164"/>
      <c r="AB73" s="164"/>
      <c r="AC73" s="164"/>
      <c r="AD73" s="164"/>
      <c r="AE73" s="164"/>
      <c r="AG73" s="147" t="s">
        <v>284</v>
      </c>
      <c r="AH73" s="147"/>
      <c r="AI73" s="147">
        <v>1</v>
      </c>
      <c r="AJ73" s="147">
        <v>3</v>
      </c>
      <c r="AK73" s="147"/>
      <c r="AL73" s="147">
        <v>2</v>
      </c>
      <c r="AM73" s="147">
        <v>3</v>
      </c>
      <c r="AN73" s="178">
        <v>3</v>
      </c>
      <c r="AO73" s="160"/>
      <c r="AP73" s="147"/>
      <c r="AQ73" s="147"/>
      <c r="AR73" s="147"/>
      <c r="AS73" s="160"/>
      <c r="AT73" s="147"/>
      <c r="AU73" s="147"/>
      <c r="AV73" s="147"/>
      <c r="AW73" s="160"/>
      <c r="AX73" s="161">
        <f t="shared" si="19"/>
        <v>12</v>
      </c>
      <c r="AY73" s="162">
        <f t="shared" si="18"/>
        <v>0</v>
      </c>
      <c r="AZ73" s="164"/>
      <c r="BA73" s="164"/>
      <c r="BB73" s="164"/>
      <c r="BC73" s="164"/>
      <c r="BD73" s="164"/>
      <c r="BE73" s="164"/>
      <c r="BF73" s="164"/>
      <c r="BG73" s="164"/>
      <c r="BH73" s="164"/>
      <c r="BI73" s="164"/>
      <c r="BJ73" s="164"/>
      <c r="BK73" s="164"/>
    </row>
    <row r="74" spans="1:63" ht="15">
      <c r="A74" s="147" t="s">
        <v>285</v>
      </c>
      <c r="B74" s="147"/>
      <c r="C74" s="147"/>
      <c r="D74" s="147"/>
      <c r="E74" s="160"/>
      <c r="F74" s="147"/>
      <c r="G74" s="147"/>
      <c r="H74" s="147"/>
      <c r="I74" s="160"/>
      <c r="J74" s="147"/>
      <c r="K74" s="147"/>
      <c r="L74" s="147"/>
      <c r="M74" s="160"/>
      <c r="N74" s="147"/>
      <c r="O74" s="147"/>
      <c r="P74" s="147"/>
      <c r="Q74" s="160"/>
      <c r="R74" s="161">
        <f>B74+C74+D74+F74+G74+H74+J74+K74+L74+N74+O74+P74</f>
        <v>0</v>
      </c>
      <c r="S74" s="162">
        <f>+E74+I74+M74+Q74</f>
        <v>0</v>
      </c>
      <c r="T74" s="163"/>
      <c r="U74" s="163"/>
      <c r="V74" s="163"/>
      <c r="W74" s="163"/>
      <c r="X74" s="163"/>
      <c r="Y74" s="164"/>
      <c r="Z74" s="164"/>
      <c r="AA74" s="164"/>
      <c r="AB74" s="164"/>
      <c r="AC74" s="164"/>
      <c r="AD74" s="164"/>
      <c r="AE74" s="164"/>
      <c r="AG74" s="147" t="s">
        <v>285</v>
      </c>
      <c r="AH74" s="147"/>
      <c r="AI74" s="147">
        <v>1</v>
      </c>
      <c r="AJ74" s="147">
        <v>2</v>
      </c>
      <c r="AK74" s="147"/>
      <c r="AL74" s="147">
        <v>2</v>
      </c>
      <c r="AM74" s="147">
        <v>3</v>
      </c>
      <c r="AN74" s="178">
        <v>3</v>
      </c>
      <c r="AO74" s="160"/>
      <c r="AP74" s="147"/>
      <c r="AQ74" s="147"/>
      <c r="AR74" s="147"/>
      <c r="AS74" s="160"/>
      <c r="AT74" s="147"/>
      <c r="AU74" s="147"/>
      <c r="AV74" s="147"/>
      <c r="AW74" s="160"/>
      <c r="AX74" s="161">
        <f>AH74+AI74+AJ74+AL74+AM74+AN74+AP74+AQ74+AR74+AT74+AU74+AV74</f>
        <v>11</v>
      </c>
      <c r="AY74" s="162">
        <f>+AK74+AO74+AS74+AW74</f>
        <v>0</v>
      </c>
      <c r="AZ74" s="164"/>
      <c r="BA74" s="164"/>
      <c r="BB74" s="164"/>
      <c r="BC74" s="164"/>
      <c r="BD74" s="164"/>
      <c r="BE74" s="164"/>
      <c r="BF74" s="164"/>
      <c r="BG74" s="164"/>
      <c r="BH74" s="164"/>
      <c r="BI74" s="164"/>
      <c r="BJ74" s="164"/>
      <c r="BK74" s="164"/>
    </row>
    <row r="75" spans="1:63" ht="15">
      <c r="A75" s="147" t="s">
        <v>286</v>
      </c>
      <c r="B75" s="147"/>
      <c r="C75" s="147"/>
      <c r="D75" s="147"/>
      <c r="E75" s="160"/>
      <c r="F75" s="147"/>
      <c r="G75" s="147"/>
      <c r="H75" s="147"/>
      <c r="I75" s="160"/>
      <c r="J75" s="147"/>
      <c r="K75" s="147"/>
      <c r="L75" s="147"/>
      <c r="M75" s="160"/>
      <c r="N75" s="147"/>
      <c r="O75" s="147"/>
      <c r="P75" s="147"/>
      <c r="Q75" s="160"/>
      <c r="R75" s="161">
        <f t="shared" si="16"/>
        <v>0</v>
      </c>
      <c r="S75" s="162">
        <f t="shared" si="17"/>
        <v>0</v>
      </c>
      <c r="T75" s="163"/>
      <c r="U75" s="163"/>
      <c r="V75" s="163"/>
      <c r="W75" s="163"/>
      <c r="X75" s="163"/>
      <c r="Y75" s="164"/>
      <c r="Z75" s="164"/>
      <c r="AA75" s="164"/>
      <c r="AB75" s="164"/>
      <c r="AC75" s="164"/>
      <c r="AD75" s="164"/>
      <c r="AE75" s="164"/>
      <c r="AG75" s="147" t="s">
        <v>286</v>
      </c>
      <c r="AH75" s="147"/>
      <c r="AI75" s="147">
        <v>1</v>
      </c>
      <c r="AJ75" s="147">
        <v>3</v>
      </c>
      <c r="AK75" s="147"/>
      <c r="AL75" s="147">
        <v>2</v>
      </c>
      <c r="AM75" s="147">
        <v>2</v>
      </c>
      <c r="AN75" s="178">
        <v>3</v>
      </c>
      <c r="AO75" s="160"/>
      <c r="AP75" s="147"/>
      <c r="AQ75" s="147"/>
      <c r="AR75" s="147"/>
      <c r="AS75" s="160"/>
      <c r="AT75" s="147"/>
      <c r="AU75" s="147"/>
      <c r="AV75" s="147"/>
      <c r="AW75" s="160"/>
      <c r="AX75" s="161">
        <f>AH75+AI75+AJ75+AL75+AM75+AN75+AP75+AQ75+AR75+AT75+AU75+AV75</f>
        <v>11</v>
      </c>
      <c r="AY75" s="162">
        <f t="shared" si="18"/>
        <v>0</v>
      </c>
      <c r="AZ75" s="164"/>
      <c r="BA75" s="164"/>
      <c r="BB75" s="164"/>
      <c r="BC75" s="164"/>
      <c r="BD75" s="164"/>
      <c r="BE75" s="164"/>
      <c r="BF75" s="164"/>
      <c r="BG75" s="164"/>
      <c r="BH75" s="164"/>
      <c r="BI75" s="147"/>
      <c r="BJ75" s="147"/>
      <c r="BK75" s="147"/>
    </row>
    <row r="76" spans="1:63" ht="15">
      <c r="A76" s="147" t="s">
        <v>287</v>
      </c>
      <c r="B76" s="147"/>
      <c r="C76" s="147"/>
      <c r="D76" s="147"/>
      <c r="E76" s="160"/>
      <c r="F76" s="147"/>
      <c r="G76" s="147"/>
      <c r="H76" s="147"/>
      <c r="I76" s="160"/>
      <c r="J76" s="147"/>
      <c r="K76" s="147"/>
      <c r="L76" s="147"/>
      <c r="M76" s="160"/>
      <c r="N76" s="147"/>
      <c r="O76" s="147"/>
      <c r="P76" s="147"/>
      <c r="Q76" s="160"/>
      <c r="R76" s="161">
        <f>B76+C76+D76+F76+G76+H76+J76+K76+L76+N76+O76+P76</f>
        <v>0</v>
      </c>
      <c r="S76" s="162">
        <f>+E76+I76+M76+Q76</f>
        <v>0</v>
      </c>
      <c r="T76" s="163"/>
      <c r="U76" s="163"/>
      <c r="V76" s="163"/>
      <c r="W76" s="163"/>
      <c r="X76" s="163"/>
      <c r="Y76" s="164"/>
      <c r="Z76" s="164"/>
      <c r="AA76" s="164"/>
      <c r="AB76" s="164"/>
      <c r="AC76" s="164"/>
      <c r="AD76" s="164"/>
      <c r="AE76" s="164"/>
      <c r="AG76" s="147" t="s">
        <v>287</v>
      </c>
      <c r="AH76" s="147"/>
      <c r="AI76" s="147"/>
      <c r="AJ76" s="147">
        <v>1</v>
      </c>
      <c r="AK76" s="147"/>
      <c r="AL76" s="147">
        <v>2</v>
      </c>
      <c r="AM76" s="147">
        <v>3</v>
      </c>
      <c r="AN76" s="178">
        <v>2</v>
      </c>
      <c r="AO76" s="160"/>
      <c r="AP76" s="147"/>
      <c r="AQ76" s="147"/>
      <c r="AR76" s="147"/>
      <c r="AS76" s="160"/>
      <c r="AT76" s="147"/>
      <c r="AU76" s="147"/>
      <c r="AV76" s="147"/>
      <c r="AW76" s="160"/>
      <c r="AX76" s="161">
        <f>AH76+AI76+AJ76+AL76+AM76+AN76+AP76+AQ76+AR76+AT76+AU76+AV76</f>
        <v>8</v>
      </c>
      <c r="AY76" s="162">
        <f>+AK76+AO76+AS76+AW76</f>
        <v>0</v>
      </c>
      <c r="AZ76" s="164"/>
      <c r="BA76" s="164"/>
      <c r="BB76" s="164"/>
      <c r="BC76" s="164"/>
      <c r="BD76" s="164"/>
      <c r="BE76" s="164"/>
      <c r="BF76" s="164"/>
      <c r="BG76" s="164"/>
      <c r="BH76" s="164"/>
      <c r="BI76" s="147"/>
      <c r="BJ76" s="147"/>
      <c r="BK76" s="147"/>
    </row>
    <row r="77" spans="1:63" ht="15">
      <c r="A77" s="147" t="s">
        <v>288</v>
      </c>
      <c r="B77" s="147"/>
      <c r="C77" s="147"/>
      <c r="D77" s="147"/>
      <c r="E77" s="160"/>
      <c r="F77" s="147"/>
      <c r="G77" s="147"/>
      <c r="H77" s="147"/>
      <c r="I77" s="160"/>
      <c r="J77" s="147"/>
      <c r="K77" s="147"/>
      <c r="L77" s="147"/>
      <c r="M77" s="160"/>
      <c r="N77" s="147"/>
      <c r="O77" s="147"/>
      <c r="P77" s="147"/>
      <c r="Q77" s="160"/>
      <c r="R77" s="161">
        <f t="shared" si="16"/>
        <v>0</v>
      </c>
      <c r="S77" s="162">
        <f t="shared" si="17"/>
        <v>0</v>
      </c>
      <c r="T77" s="163"/>
      <c r="U77" s="163"/>
      <c r="V77" s="163"/>
      <c r="W77" s="163"/>
      <c r="X77" s="163"/>
      <c r="Y77" s="164"/>
      <c r="Z77" s="164"/>
      <c r="AA77" s="164"/>
      <c r="AB77" s="164"/>
      <c r="AC77" s="164"/>
      <c r="AD77" s="164"/>
      <c r="AE77" s="164"/>
      <c r="AG77" s="147" t="s">
        <v>288</v>
      </c>
      <c r="AH77" s="147"/>
      <c r="AI77" s="147">
        <v>1</v>
      </c>
      <c r="AJ77" s="147">
        <v>3</v>
      </c>
      <c r="AK77" s="147"/>
      <c r="AL77" s="147">
        <v>2</v>
      </c>
      <c r="AM77" s="147">
        <v>3</v>
      </c>
      <c r="AN77" s="178">
        <v>3</v>
      </c>
      <c r="AO77" s="160"/>
      <c r="AP77" s="147"/>
      <c r="AQ77" s="147"/>
      <c r="AR77" s="147"/>
      <c r="AS77" s="160"/>
      <c r="AT77" s="147"/>
      <c r="AU77" s="147"/>
      <c r="AV77" s="147"/>
      <c r="AW77" s="160"/>
      <c r="AX77" s="161">
        <f t="shared" si="19"/>
        <v>12</v>
      </c>
      <c r="AY77" s="162">
        <f t="shared" si="18"/>
        <v>0</v>
      </c>
      <c r="AZ77" s="164"/>
      <c r="BA77" s="164"/>
      <c r="BB77" s="164"/>
      <c r="BC77" s="164"/>
      <c r="BD77" s="164"/>
      <c r="BE77" s="164"/>
      <c r="BF77" s="164"/>
      <c r="BG77" s="164"/>
      <c r="BH77" s="164"/>
      <c r="BI77" s="147"/>
      <c r="BJ77" s="147"/>
      <c r="BK77" s="147"/>
    </row>
    <row r="78" spans="1:63" ht="15">
      <c r="A78" s="147" t="s">
        <v>289</v>
      </c>
      <c r="B78" s="147"/>
      <c r="C78" s="147"/>
      <c r="D78" s="147"/>
      <c r="E78" s="160"/>
      <c r="F78" s="147"/>
      <c r="G78" s="147"/>
      <c r="H78" s="147"/>
      <c r="I78" s="160"/>
      <c r="J78" s="147"/>
      <c r="K78" s="147"/>
      <c r="L78" s="147"/>
      <c r="M78" s="160"/>
      <c r="N78" s="147"/>
      <c r="O78" s="147"/>
      <c r="P78" s="147"/>
      <c r="Q78" s="160"/>
      <c r="R78" s="161">
        <f t="shared" si="16"/>
        <v>0</v>
      </c>
      <c r="S78" s="162">
        <f t="shared" si="17"/>
        <v>0</v>
      </c>
      <c r="T78" s="163"/>
      <c r="U78" s="163"/>
      <c r="V78" s="163"/>
      <c r="W78" s="163"/>
      <c r="X78" s="163"/>
      <c r="Y78" s="164"/>
      <c r="Z78" s="164"/>
      <c r="AA78" s="164"/>
      <c r="AB78" s="164"/>
      <c r="AC78" s="164"/>
      <c r="AD78" s="164"/>
      <c r="AE78" s="164"/>
      <c r="AG78" s="147" t="s">
        <v>289</v>
      </c>
      <c r="AH78" s="147"/>
      <c r="AI78" s="147"/>
      <c r="AJ78" s="147">
        <v>2</v>
      </c>
      <c r="AK78" s="147"/>
      <c r="AL78" s="147">
        <v>2</v>
      </c>
      <c r="AM78" s="147">
        <v>2</v>
      </c>
      <c r="AN78" s="178">
        <v>2</v>
      </c>
      <c r="AO78" s="160"/>
      <c r="AP78" s="147"/>
      <c r="AQ78" s="147"/>
      <c r="AR78" s="147"/>
      <c r="AS78" s="160"/>
      <c r="AT78" s="147"/>
      <c r="AU78" s="147"/>
      <c r="AV78" s="147"/>
      <c r="AW78" s="160"/>
      <c r="AX78" s="161">
        <f t="shared" si="19"/>
        <v>8</v>
      </c>
      <c r="AY78" s="162">
        <f t="shared" si="18"/>
        <v>0</v>
      </c>
      <c r="AZ78" s="164"/>
      <c r="BA78" s="164"/>
      <c r="BB78" s="164"/>
      <c r="BC78" s="164"/>
      <c r="BD78" s="164"/>
      <c r="BE78" s="164"/>
      <c r="BF78" s="164"/>
      <c r="BG78" s="164"/>
      <c r="BH78" s="164"/>
      <c r="BI78" s="164"/>
      <c r="BJ78" s="164"/>
      <c r="BK78" s="164"/>
    </row>
    <row r="79" spans="1:63" ht="15">
      <c r="A79" s="147" t="s">
        <v>290</v>
      </c>
      <c r="B79" s="147"/>
      <c r="C79" s="147"/>
      <c r="D79" s="147"/>
      <c r="E79" s="160"/>
      <c r="F79" s="147"/>
      <c r="G79" s="147"/>
      <c r="H79" s="147"/>
      <c r="I79" s="160"/>
      <c r="J79" s="147"/>
      <c r="K79" s="147"/>
      <c r="L79" s="147"/>
      <c r="M79" s="160"/>
      <c r="N79" s="147"/>
      <c r="O79" s="147"/>
      <c r="P79" s="147"/>
      <c r="Q79" s="160"/>
      <c r="R79" s="161">
        <f t="shared" si="16"/>
        <v>0</v>
      </c>
      <c r="S79" s="162">
        <f t="shared" si="17"/>
        <v>0</v>
      </c>
      <c r="T79" s="163"/>
      <c r="U79" s="163"/>
      <c r="V79" s="163"/>
      <c r="W79" s="163"/>
      <c r="X79" s="163"/>
      <c r="Y79" s="164"/>
      <c r="Z79" s="164"/>
      <c r="AA79" s="164"/>
      <c r="AB79" s="164"/>
      <c r="AC79" s="164"/>
      <c r="AD79" s="164"/>
      <c r="AE79" s="164"/>
      <c r="AG79" s="147" t="s">
        <v>290</v>
      </c>
      <c r="AH79" s="147"/>
      <c r="AI79" s="147">
        <v>1</v>
      </c>
      <c r="AJ79" s="147">
        <v>2</v>
      </c>
      <c r="AK79" s="147"/>
      <c r="AL79" s="147">
        <v>2</v>
      </c>
      <c r="AM79" s="147">
        <v>3</v>
      </c>
      <c r="AN79" s="178">
        <v>2</v>
      </c>
      <c r="AO79" s="160"/>
      <c r="AP79" s="147"/>
      <c r="AQ79" s="147"/>
      <c r="AR79" s="147"/>
      <c r="AS79" s="160"/>
      <c r="AT79" s="147"/>
      <c r="AU79" s="147"/>
      <c r="AV79" s="147"/>
      <c r="AW79" s="160"/>
      <c r="AX79" s="161">
        <f t="shared" si="19"/>
        <v>10</v>
      </c>
      <c r="AY79" s="162">
        <f t="shared" si="18"/>
        <v>0</v>
      </c>
      <c r="AZ79" s="164"/>
      <c r="BA79" s="164"/>
      <c r="BB79" s="164"/>
      <c r="BC79" s="164"/>
      <c r="BD79" s="164"/>
      <c r="BE79" s="164"/>
      <c r="BF79" s="164"/>
      <c r="BG79" s="164"/>
      <c r="BH79" s="164"/>
      <c r="BI79" s="164"/>
      <c r="BJ79" s="164"/>
      <c r="BK79" s="164"/>
    </row>
    <row r="80" spans="1:63" ht="15">
      <c r="A80" s="147" t="s">
        <v>291</v>
      </c>
      <c r="B80" s="147"/>
      <c r="C80" s="147"/>
      <c r="D80" s="147"/>
      <c r="E80" s="160"/>
      <c r="F80" s="147"/>
      <c r="G80" s="147"/>
      <c r="H80" s="147"/>
      <c r="I80" s="160"/>
      <c r="J80" s="147"/>
      <c r="K80" s="147"/>
      <c r="L80" s="147"/>
      <c r="M80" s="160"/>
      <c r="N80" s="147"/>
      <c r="O80" s="147"/>
      <c r="P80" s="147"/>
      <c r="Q80" s="160"/>
      <c r="R80" s="161">
        <f>B80+C80+D80+F80+G80+H80+J80+K80+L80+N80+O80+P80</f>
        <v>0</v>
      </c>
      <c r="S80" s="162">
        <f>+E80+I80+M80+Q80</f>
        <v>0</v>
      </c>
      <c r="T80" s="163"/>
      <c r="U80" s="163"/>
      <c r="V80" s="163"/>
      <c r="W80" s="163"/>
      <c r="X80" s="163"/>
      <c r="Y80" s="164"/>
      <c r="Z80" s="164"/>
      <c r="AA80" s="164"/>
      <c r="AB80" s="164"/>
      <c r="AC80" s="164"/>
      <c r="AD80" s="164"/>
      <c r="AE80" s="164"/>
      <c r="AG80" s="147" t="s">
        <v>291</v>
      </c>
      <c r="AH80" s="147"/>
      <c r="AI80" s="147">
        <v>1</v>
      </c>
      <c r="AJ80" s="147">
        <v>1</v>
      </c>
      <c r="AK80" s="147"/>
      <c r="AL80" s="147">
        <v>2</v>
      </c>
      <c r="AM80" s="147">
        <v>1</v>
      </c>
      <c r="AN80" s="178">
        <v>2</v>
      </c>
      <c r="AO80" s="160"/>
      <c r="AP80" s="147"/>
      <c r="AQ80" s="147"/>
      <c r="AR80" s="147"/>
      <c r="AS80" s="160"/>
      <c r="AT80" s="147"/>
      <c r="AU80" s="147"/>
      <c r="AV80" s="147"/>
      <c r="AW80" s="160"/>
      <c r="AX80" s="161">
        <f>AH80+AI80+AJ80+AL80+AM80+AN80+AP80+AQ80+AR80+AT80+AU80+AV80</f>
        <v>7</v>
      </c>
      <c r="AY80" s="162">
        <f>+AK80+AO80+AS80+AW80</f>
        <v>0</v>
      </c>
      <c r="AZ80" s="164"/>
      <c r="BA80" s="164"/>
      <c r="BB80" s="164"/>
      <c r="BC80" s="164"/>
      <c r="BD80" s="164"/>
      <c r="BE80" s="164"/>
      <c r="BF80" s="164"/>
      <c r="BG80" s="164"/>
      <c r="BH80" s="164"/>
      <c r="BI80" s="164"/>
      <c r="BJ80" s="164"/>
      <c r="BK80" s="164"/>
    </row>
    <row r="81" spans="1:63" ht="15">
      <c r="A81" s="147" t="s">
        <v>292</v>
      </c>
      <c r="B81" s="147"/>
      <c r="C81" s="147"/>
      <c r="D81" s="147"/>
      <c r="E81" s="160"/>
      <c r="F81" s="147"/>
      <c r="G81" s="147"/>
      <c r="H81" s="147"/>
      <c r="I81" s="160"/>
      <c r="J81" s="147"/>
      <c r="K81" s="147"/>
      <c r="L81" s="147"/>
      <c r="M81" s="160"/>
      <c r="N81" s="147"/>
      <c r="O81" s="147"/>
      <c r="P81" s="147"/>
      <c r="Q81" s="160"/>
      <c r="R81" s="161">
        <f t="shared" si="16"/>
        <v>0</v>
      </c>
      <c r="S81" s="162">
        <f t="shared" si="17"/>
        <v>0</v>
      </c>
      <c r="T81" s="163"/>
      <c r="U81" s="163"/>
      <c r="V81" s="163"/>
      <c r="W81" s="163"/>
      <c r="X81" s="163"/>
      <c r="Y81" s="164"/>
      <c r="Z81" s="164"/>
      <c r="AA81" s="164"/>
      <c r="AB81" s="164"/>
      <c r="AC81" s="164"/>
      <c r="AD81" s="164"/>
      <c r="AE81" s="164"/>
      <c r="AG81" s="147" t="s">
        <v>292</v>
      </c>
      <c r="AH81" s="147"/>
      <c r="AI81" s="147"/>
      <c r="AJ81" s="147">
        <v>3</v>
      </c>
      <c r="AK81" s="147"/>
      <c r="AL81" s="147">
        <v>2</v>
      </c>
      <c r="AM81" s="147">
        <v>3</v>
      </c>
      <c r="AN81" s="178">
        <v>3</v>
      </c>
      <c r="AO81" s="160"/>
      <c r="AP81" s="147"/>
      <c r="AQ81" s="147"/>
      <c r="AR81" s="147"/>
      <c r="AS81" s="160"/>
      <c r="AT81" s="147"/>
      <c r="AU81" s="147"/>
      <c r="AV81" s="147"/>
      <c r="AW81" s="160"/>
      <c r="AX81" s="161">
        <f t="shared" si="19"/>
        <v>11</v>
      </c>
      <c r="AY81" s="162">
        <f t="shared" si="18"/>
        <v>0</v>
      </c>
      <c r="AZ81" s="164"/>
      <c r="BA81" s="164"/>
      <c r="BB81" s="164"/>
      <c r="BC81" s="164"/>
      <c r="BD81" s="164"/>
      <c r="BE81" s="164"/>
      <c r="BF81" s="164"/>
      <c r="BG81" s="164"/>
      <c r="BH81" s="164"/>
      <c r="BI81" s="164"/>
      <c r="BJ81" s="164"/>
      <c r="BK81" s="164"/>
    </row>
    <row r="82" spans="1:63" ht="15">
      <c r="A82" s="147" t="s">
        <v>293</v>
      </c>
      <c r="B82" s="147"/>
      <c r="C82" s="147"/>
      <c r="D82" s="147"/>
      <c r="E82" s="160"/>
      <c r="F82" s="147"/>
      <c r="G82" s="147"/>
      <c r="H82" s="147"/>
      <c r="I82" s="160"/>
      <c r="J82" s="147"/>
      <c r="K82" s="147"/>
      <c r="L82" s="147"/>
      <c r="M82" s="160"/>
      <c r="N82" s="147"/>
      <c r="O82" s="147"/>
      <c r="P82" s="147"/>
      <c r="Q82" s="160"/>
      <c r="R82" s="161">
        <f t="shared" si="16"/>
        <v>0</v>
      </c>
      <c r="S82" s="162">
        <f t="shared" si="17"/>
        <v>0</v>
      </c>
      <c r="T82" s="163"/>
      <c r="U82" s="163"/>
      <c r="V82" s="163"/>
      <c r="W82" s="163"/>
      <c r="X82" s="163"/>
      <c r="Y82" s="164"/>
      <c r="Z82" s="164"/>
      <c r="AA82" s="164"/>
      <c r="AB82" s="164"/>
      <c r="AC82" s="164"/>
      <c r="AD82" s="164"/>
      <c r="AE82" s="164"/>
      <c r="AG82" s="147" t="s">
        <v>293</v>
      </c>
      <c r="AH82" s="147"/>
      <c r="AI82" s="147">
        <v>1</v>
      </c>
      <c r="AJ82" s="147">
        <v>2</v>
      </c>
      <c r="AK82" s="147"/>
      <c r="AL82" s="147">
        <v>2</v>
      </c>
      <c r="AM82" s="147">
        <v>3</v>
      </c>
      <c r="AN82" s="178">
        <v>3</v>
      </c>
      <c r="AO82" s="160"/>
      <c r="AP82" s="147"/>
      <c r="AQ82" s="147"/>
      <c r="AR82" s="147"/>
      <c r="AS82" s="160"/>
      <c r="AT82" s="147"/>
      <c r="AU82" s="147"/>
      <c r="AV82" s="147"/>
      <c r="AW82" s="160"/>
      <c r="AX82" s="161">
        <f t="shared" si="19"/>
        <v>11</v>
      </c>
      <c r="AY82" s="162">
        <f t="shared" si="18"/>
        <v>0</v>
      </c>
      <c r="AZ82" s="164"/>
      <c r="BA82" s="164"/>
      <c r="BB82" s="164"/>
      <c r="BC82" s="164"/>
      <c r="BD82" s="164"/>
      <c r="BE82" s="164"/>
      <c r="BF82" s="164"/>
      <c r="BG82" s="164"/>
      <c r="BH82" s="164"/>
      <c r="BI82" s="164"/>
      <c r="BJ82" s="164"/>
      <c r="BK82" s="164"/>
    </row>
    <row r="83" spans="1:63" ht="15">
      <c r="A83" s="147" t="s">
        <v>294</v>
      </c>
      <c r="B83" s="147"/>
      <c r="C83" s="147"/>
      <c r="D83" s="147"/>
      <c r="E83" s="160"/>
      <c r="F83" s="147"/>
      <c r="G83" s="147"/>
      <c r="H83" s="147"/>
      <c r="I83" s="160"/>
      <c r="J83" s="147"/>
      <c r="K83" s="147"/>
      <c r="L83" s="147"/>
      <c r="M83" s="160"/>
      <c r="N83" s="147"/>
      <c r="O83" s="147"/>
      <c r="P83" s="147"/>
      <c r="Q83" s="160"/>
      <c r="R83" s="161">
        <f t="shared" si="16"/>
        <v>0</v>
      </c>
      <c r="S83" s="162">
        <f t="shared" si="17"/>
        <v>0</v>
      </c>
      <c r="T83" s="163"/>
      <c r="U83" s="163"/>
      <c r="V83" s="163"/>
      <c r="W83" s="163"/>
      <c r="X83" s="163"/>
      <c r="Y83" s="164"/>
      <c r="Z83" s="164"/>
      <c r="AA83" s="164"/>
      <c r="AB83" s="164"/>
      <c r="AC83" s="164"/>
      <c r="AD83" s="164"/>
      <c r="AE83" s="164"/>
      <c r="AG83" s="147" t="s">
        <v>294</v>
      </c>
      <c r="AH83" s="147"/>
      <c r="AI83" s="147">
        <v>1</v>
      </c>
      <c r="AJ83" s="147">
        <v>2</v>
      </c>
      <c r="AK83" s="147"/>
      <c r="AL83" s="147">
        <v>1</v>
      </c>
      <c r="AM83" s="147">
        <v>3</v>
      </c>
      <c r="AN83" s="178">
        <v>3</v>
      </c>
      <c r="AO83" s="160"/>
      <c r="AP83" s="147"/>
      <c r="AQ83" s="147"/>
      <c r="AR83" s="147"/>
      <c r="AS83" s="160"/>
      <c r="AT83" s="147"/>
      <c r="AU83" s="147"/>
      <c r="AV83" s="147"/>
      <c r="AW83" s="160"/>
      <c r="AX83" s="161">
        <f t="shared" si="19"/>
        <v>10</v>
      </c>
      <c r="AY83" s="162">
        <f t="shared" si="18"/>
        <v>0</v>
      </c>
      <c r="AZ83" s="164"/>
      <c r="BA83" s="164"/>
      <c r="BB83" s="164"/>
      <c r="BC83" s="164"/>
      <c r="BD83" s="164"/>
      <c r="BE83" s="164"/>
      <c r="BF83" s="164"/>
      <c r="BG83" s="164"/>
      <c r="BH83" s="164"/>
      <c r="BI83" s="164"/>
      <c r="BJ83" s="164"/>
      <c r="BK83" s="164"/>
    </row>
    <row r="84" spans="1:63" ht="15">
      <c r="A84" s="147" t="s">
        <v>295</v>
      </c>
      <c r="B84" s="147"/>
      <c r="C84" s="147"/>
      <c r="D84" s="147"/>
      <c r="E84" s="160"/>
      <c r="F84" s="147"/>
      <c r="G84" s="147"/>
      <c r="H84" s="147"/>
      <c r="I84" s="160"/>
      <c r="J84" s="147"/>
      <c r="K84" s="147"/>
      <c r="L84" s="147"/>
      <c r="M84" s="160"/>
      <c r="N84" s="147"/>
      <c r="O84" s="147"/>
      <c r="P84" s="147"/>
      <c r="Q84" s="160"/>
      <c r="R84" s="161">
        <f t="shared" si="16"/>
        <v>0</v>
      </c>
      <c r="S84" s="162">
        <f t="shared" si="17"/>
        <v>0</v>
      </c>
      <c r="T84" s="163"/>
      <c r="U84" s="163"/>
      <c r="V84" s="163"/>
      <c r="W84" s="163"/>
      <c r="X84" s="163"/>
      <c r="Y84" s="164"/>
      <c r="Z84" s="164"/>
      <c r="AA84" s="164"/>
      <c r="AB84" s="164"/>
      <c r="AC84" s="164"/>
      <c r="AD84" s="164"/>
      <c r="AE84" s="164"/>
      <c r="AG84" s="147" t="s">
        <v>295</v>
      </c>
      <c r="AH84" s="147"/>
      <c r="AI84" s="147">
        <v>1</v>
      </c>
      <c r="AJ84" s="147">
        <v>2</v>
      </c>
      <c r="AK84" s="147"/>
      <c r="AL84" s="147">
        <v>1</v>
      </c>
      <c r="AM84" s="147">
        <v>2</v>
      </c>
      <c r="AN84" s="178">
        <v>3</v>
      </c>
      <c r="AO84" s="160"/>
      <c r="AP84" s="147"/>
      <c r="AQ84" s="147"/>
      <c r="AR84" s="147"/>
      <c r="AS84" s="160"/>
      <c r="AT84" s="147"/>
      <c r="AU84" s="147"/>
      <c r="AV84" s="147"/>
      <c r="AW84" s="160"/>
      <c r="AX84" s="161">
        <f t="shared" si="19"/>
        <v>9</v>
      </c>
      <c r="AY84" s="162">
        <f t="shared" si="18"/>
        <v>0</v>
      </c>
      <c r="AZ84" s="164"/>
      <c r="BA84" s="164"/>
      <c r="BB84" s="164"/>
      <c r="BC84" s="164"/>
      <c r="BD84" s="164"/>
      <c r="BE84" s="164"/>
      <c r="BF84" s="164"/>
      <c r="BG84" s="164"/>
      <c r="BH84" s="164"/>
      <c r="BI84" s="164"/>
      <c r="BJ84" s="164"/>
      <c r="BK84" s="164"/>
    </row>
    <row r="85" spans="1:63" ht="15">
      <c r="A85" s="147" t="s">
        <v>296</v>
      </c>
      <c r="B85" s="147"/>
      <c r="C85" s="147"/>
      <c r="D85" s="147"/>
      <c r="E85" s="160"/>
      <c r="F85" s="147"/>
      <c r="G85" s="147"/>
      <c r="H85" s="147"/>
      <c r="I85" s="160"/>
      <c r="J85" s="147"/>
      <c r="K85" s="147"/>
      <c r="L85" s="147"/>
      <c r="M85" s="160"/>
      <c r="N85" s="147"/>
      <c r="O85" s="147"/>
      <c r="P85" s="147"/>
      <c r="Q85" s="160"/>
      <c r="R85" s="161">
        <f t="shared" si="16"/>
        <v>0</v>
      </c>
      <c r="S85" s="162">
        <f t="shared" si="17"/>
        <v>0</v>
      </c>
      <c r="T85" s="163"/>
      <c r="U85" s="163"/>
      <c r="V85" s="163"/>
      <c r="W85" s="163"/>
      <c r="X85" s="163"/>
      <c r="Y85" s="164"/>
      <c r="Z85" s="164"/>
      <c r="AA85" s="164"/>
      <c r="AB85" s="164"/>
      <c r="AC85" s="164"/>
      <c r="AD85" s="164"/>
      <c r="AE85" s="164"/>
      <c r="AG85" s="147" t="s">
        <v>296</v>
      </c>
      <c r="AH85" s="147"/>
      <c r="AI85" s="147">
        <v>1</v>
      </c>
      <c r="AJ85" s="147">
        <v>2</v>
      </c>
      <c r="AK85" s="147"/>
      <c r="AL85" s="147">
        <v>2</v>
      </c>
      <c r="AM85" s="147">
        <v>3</v>
      </c>
      <c r="AN85" s="178">
        <v>3</v>
      </c>
      <c r="AO85" s="160"/>
      <c r="AP85" s="147"/>
      <c r="AQ85" s="147"/>
      <c r="AR85" s="147"/>
      <c r="AS85" s="160"/>
      <c r="AT85" s="147"/>
      <c r="AU85" s="147"/>
      <c r="AV85" s="147"/>
      <c r="AW85" s="160"/>
      <c r="AX85" s="161">
        <f t="shared" si="19"/>
        <v>11</v>
      </c>
      <c r="AY85" s="162">
        <f t="shared" si="18"/>
        <v>0</v>
      </c>
      <c r="AZ85" s="164"/>
      <c r="BA85" s="164"/>
      <c r="BB85" s="164"/>
      <c r="BC85" s="164"/>
      <c r="BD85" s="164"/>
      <c r="BE85" s="164"/>
      <c r="BF85" s="164"/>
      <c r="BG85" s="164"/>
      <c r="BH85" s="164"/>
      <c r="BI85" s="164"/>
      <c r="BJ85" s="164"/>
      <c r="BK85" s="164"/>
    </row>
    <row r="86" spans="1:63" ht="15">
      <c r="A86" s="147" t="s">
        <v>297</v>
      </c>
      <c r="B86" s="147"/>
      <c r="C86" s="147"/>
      <c r="D86" s="147"/>
      <c r="E86" s="160"/>
      <c r="F86" s="147"/>
      <c r="G86" s="147"/>
      <c r="H86" s="147"/>
      <c r="I86" s="160"/>
      <c r="J86" s="147"/>
      <c r="K86" s="147"/>
      <c r="L86" s="147"/>
      <c r="M86" s="160"/>
      <c r="N86" s="147"/>
      <c r="O86" s="147"/>
      <c r="P86" s="147"/>
      <c r="Q86" s="160"/>
      <c r="R86" s="161">
        <f t="shared" si="16"/>
        <v>0</v>
      </c>
      <c r="S86" s="162">
        <f t="shared" si="17"/>
        <v>0</v>
      </c>
      <c r="T86" s="163"/>
      <c r="U86" s="163"/>
      <c r="V86" s="163"/>
      <c r="W86" s="163"/>
      <c r="X86" s="163"/>
      <c r="Y86" s="164"/>
      <c r="Z86" s="164"/>
      <c r="AA86" s="164"/>
      <c r="AB86" s="164"/>
      <c r="AC86" s="164"/>
      <c r="AD86" s="164"/>
      <c r="AE86" s="164"/>
      <c r="AG86" s="147" t="s">
        <v>297</v>
      </c>
      <c r="AH86" s="147"/>
      <c r="AI86" s="147"/>
      <c r="AJ86" s="147">
        <v>3</v>
      </c>
      <c r="AK86" s="147"/>
      <c r="AL86" s="147">
        <v>2</v>
      </c>
      <c r="AM86" s="147">
        <v>3</v>
      </c>
      <c r="AN86" s="178">
        <v>3</v>
      </c>
      <c r="AO86" s="160"/>
      <c r="AP86" s="147"/>
      <c r="AQ86" s="147"/>
      <c r="AR86" s="147"/>
      <c r="AS86" s="160"/>
      <c r="AT86" s="147"/>
      <c r="AU86" s="147"/>
      <c r="AV86" s="147"/>
      <c r="AW86" s="160"/>
      <c r="AX86" s="161">
        <f>AH86+AI86+AJ86+AL86+AM86+AN86+AP86+AQ86+AR86+AT86+AU86+AV86</f>
        <v>11</v>
      </c>
      <c r="AY86" s="162">
        <f t="shared" si="18"/>
        <v>0</v>
      </c>
      <c r="AZ86" s="164"/>
      <c r="BA86" s="164"/>
      <c r="BB86" s="164"/>
      <c r="BC86" s="164"/>
      <c r="BD86" s="164"/>
      <c r="BE86" s="164"/>
      <c r="BF86" s="164"/>
      <c r="BG86" s="164"/>
      <c r="BH86" s="164"/>
      <c r="BI86" s="164"/>
      <c r="BJ86" s="164"/>
      <c r="BK86" s="164"/>
    </row>
    <row r="87" spans="1:63" ht="15">
      <c r="A87" s="147" t="s">
        <v>298</v>
      </c>
      <c r="B87" s="147"/>
      <c r="C87" s="147"/>
      <c r="D87" s="147"/>
      <c r="E87" s="160"/>
      <c r="F87" s="147"/>
      <c r="G87" s="147"/>
      <c r="H87" s="147"/>
      <c r="I87" s="160"/>
      <c r="J87" s="147"/>
      <c r="K87" s="147"/>
      <c r="L87" s="147"/>
      <c r="M87" s="160"/>
      <c r="N87" s="147"/>
      <c r="O87" s="147"/>
      <c r="P87" s="147"/>
      <c r="Q87" s="160"/>
      <c r="R87" s="161">
        <f t="shared" si="16"/>
        <v>0</v>
      </c>
      <c r="S87" s="162">
        <f t="shared" si="17"/>
        <v>0</v>
      </c>
      <c r="T87" s="163"/>
      <c r="U87" s="163"/>
      <c r="V87" s="163"/>
      <c r="W87" s="163"/>
      <c r="X87" s="163"/>
      <c r="Y87" s="164"/>
      <c r="Z87" s="164"/>
      <c r="AA87" s="164"/>
      <c r="AB87" s="164"/>
      <c r="AC87" s="164"/>
      <c r="AD87" s="164"/>
      <c r="AE87" s="164"/>
      <c r="AG87" s="147" t="s">
        <v>298</v>
      </c>
      <c r="AH87" s="147"/>
      <c r="AI87" s="147"/>
      <c r="AJ87" s="147">
        <v>2</v>
      </c>
      <c r="AK87" s="147"/>
      <c r="AL87" s="147">
        <v>1</v>
      </c>
      <c r="AM87" s="147">
        <v>2</v>
      </c>
      <c r="AN87" s="178">
        <v>1</v>
      </c>
      <c r="AO87" s="160"/>
      <c r="AP87" s="147"/>
      <c r="AQ87" s="147"/>
      <c r="AR87" s="147"/>
      <c r="AS87" s="160"/>
      <c r="AT87" s="147"/>
      <c r="AU87" s="147"/>
      <c r="AV87" s="147"/>
      <c r="AW87" s="160"/>
      <c r="AX87" s="161">
        <f t="shared" si="19"/>
        <v>6</v>
      </c>
      <c r="AY87" s="162">
        <f t="shared" si="18"/>
        <v>0</v>
      </c>
      <c r="AZ87" s="164"/>
      <c r="BA87" s="164"/>
      <c r="BB87" s="164"/>
      <c r="BC87" s="164"/>
      <c r="BD87" s="164"/>
      <c r="BE87" s="164"/>
      <c r="BF87" s="164"/>
      <c r="BG87" s="164"/>
      <c r="BH87" s="164"/>
      <c r="BI87" s="164"/>
      <c r="BJ87" s="164"/>
      <c r="BK87" s="164"/>
    </row>
    <row r="88" spans="1:63" ht="15">
      <c r="A88" s="165" t="s">
        <v>299</v>
      </c>
      <c r="B88" s="166">
        <f aca="true" t="shared" si="20" ref="B88:AE88">SUM(B67:B87)</f>
        <v>0</v>
      </c>
      <c r="C88" s="166">
        <f t="shared" si="20"/>
        <v>0</v>
      </c>
      <c r="D88" s="166">
        <f t="shared" si="20"/>
        <v>60</v>
      </c>
      <c r="E88" s="167">
        <f t="shared" si="20"/>
        <v>290900000</v>
      </c>
      <c r="F88" s="166">
        <f t="shared" si="20"/>
        <v>0</v>
      </c>
      <c r="G88" s="166">
        <f t="shared" si="20"/>
        <v>0</v>
      </c>
      <c r="H88" s="166">
        <f t="shared" si="20"/>
        <v>60</v>
      </c>
      <c r="I88" s="167">
        <f t="shared" si="20"/>
        <v>0</v>
      </c>
      <c r="J88" s="166">
        <f t="shared" si="20"/>
        <v>0</v>
      </c>
      <c r="K88" s="166">
        <f t="shared" si="20"/>
        <v>0</v>
      </c>
      <c r="L88" s="166">
        <f t="shared" si="20"/>
        <v>60</v>
      </c>
      <c r="M88" s="167">
        <f t="shared" si="20"/>
        <v>0</v>
      </c>
      <c r="N88" s="166">
        <f t="shared" si="20"/>
        <v>0</v>
      </c>
      <c r="O88" s="166">
        <f t="shared" si="20"/>
        <v>0</v>
      </c>
      <c r="P88" s="166">
        <f t="shared" si="20"/>
        <v>60</v>
      </c>
      <c r="Q88" s="167">
        <f t="shared" si="20"/>
        <v>0</v>
      </c>
      <c r="R88" s="166">
        <f t="shared" si="20"/>
        <v>60</v>
      </c>
      <c r="S88" s="162">
        <f t="shared" si="20"/>
        <v>290900000</v>
      </c>
      <c r="T88" s="166">
        <f t="shared" si="20"/>
        <v>0</v>
      </c>
      <c r="U88" s="166">
        <f t="shared" si="20"/>
        <v>0</v>
      </c>
      <c r="V88" s="166">
        <f t="shared" si="20"/>
        <v>0</v>
      </c>
      <c r="W88" s="166">
        <f t="shared" si="20"/>
        <v>0</v>
      </c>
      <c r="X88" s="166">
        <f t="shared" si="20"/>
        <v>0</v>
      </c>
      <c r="Y88" s="166">
        <f t="shared" si="20"/>
        <v>0</v>
      </c>
      <c r="Z88" s="166">
        <f t="shared" si="20"/>
        <v>0</v>
      </c>
      <c r="AA88" s="166">
        <f t="shared" si="20"/>
        <v>0</v>
      </c>
      <c r="AB88" s="166">
        <f t="shared" si="20"/>
        <v>0</v>
      </c>
      <c r="AC88" s="166">
        <f t="shared" si="20"/>
        <v>0</v>
      </c>
      <c r="AD88" s="166">
        <f t="shared" si="20"/>
        <v>0</v>
      </c>
      <c r="AE88" s="166">
        <f t="shared" si="20"/>
        <v>0</v>
      </c>
      <c r="AG88" s="165" t="s">
        <v>299</v>
      </c>
      <c r="AH88" s="166">
        <f>SUM(AH67:AH87)</f>
        <v>0</v>
      </c>
      <c r="AI88" s="166">
        <f aca="true" t="shared" si="21" ref="AI88:BK88">SUM(AI67:AI87)</f>
        <v>14</v>
      </c>
      <c r="AJ88" s="166">
        <f t="shared" si="21"/>
        <v>46</v>
      </c>
      <c r="AK88" s="167">
        <f t="shared" si="21"/>
        <v>220060000</v>
      </c>
      <c r="AL88" s="166">
        <f t="shared" si="21"/>
        <v>34</v>
      </c>
      <c r="AM88" s="166">
        <f t="shared" si="21"/>
        <v>52</v>
      </c>
      <c r="AN88" s="166">
        <f t="shared" si="21"/>
        <v>52</v>
      </c>
      <c r="AO88" s="167">
        <f t="shared" si="21"/>
        <v>0</v>
      </c>
      <c r="AP88" s="166">
        <f t="shared" si="21"/>
        <v>0</v>
      </c>
      <c r="AQ88" s="166">
        <f t="shared" si="21"/>
        <v>0</v>
      </c>
      <c r="AR88" s="166">
        <f t="shared" si="21"/>
        <v>0</v>
      </c>
      <c r="AS88" s="167">
        <f t="shared" si="21"/>
        <v>0</v>
      </c>
      <c r="AT88" s="166">
        <f t="shared" si="21"/>
        <v>0</v>
      </c>
      <c r="AU88" s="166">
        <f t="shared" si="21"/>
        <v>0</v>
      </c>
      <c r="AV88" s="166">
        <f t="shared" si="21"/>
        <v>0</v>
      </c>
      <c r="AW88" s="167">
        <f t="shared" si="21"/>
        <v>0</v>
      </c>
      <c r="AX88" s="168">
        <f t="shared" si="21"/>
        <v>197</v>
      </c>
      <c r="AY88" s="169">
        <f t="shared" si="21"/>
        <v>220060000</v>
      </c>
      <c r="AZ88" s="166">
        <f t="shared" si="21"/>
        <v>0</v>
      </c>
      <c r="BA88" s="166">
        <f t="shared" si="21"/>
        <v>0</v>
      </c>
      <c r="BB88" s="166">
        <f t="shared" si="21"/>
        <v>0</v>
      </c>
      <c r="BC88" s="166">
        <f t="shared" si="21"/>
        <v>0</v>
      </c>
      <c r="BD88" s="166">
        <f t="shared" si="21"/>
        <v>0</v>
      </c>
      <c r="BE88" s="166">
        <f t="shared" si="21"/>
        <v>0</v>
      </c>
      <c r="BF88" s="166">
        <f t="shared" si="21"/>
        <v>0</v>
      </c>
      <c r="BG88" s="166">
        <f t="shared" si="21"/>
        <v>0</v>
      </c>
      <c r="BH88" s="166">
        <f t="shared" si="21"/>
        <v>0</v>
      </c>
      <c r="BI88" s="166">
        <f t="shared" si="21"/>
        <v>0</v>
      </c>
      <c r="BJ88" s="166">
        <f t="shared" si="21"/>
        <v>0</v>
      </c>
      <c r="BK88" s="166">
        <f t="shared" si="21"/>
        <v>0</v>
      </c>
    </row>
  </sheetData>
  <sheetProtection/>
  <mergeCells count="64">
    <mergeCell ref="AR37:AS37"/>
    <mergeCell ref="AV37:AW37"/>
    <mergeCell ref="AR9:AS9"/>
    <mergeCell ref="AV9:AW9"/>
    <mergeCell ref="B7:BK7"/>
    <mergeCell ref="T9:Y9"/>
    <mergeCell ref="R37:S37"/>
    <mergeCell ref="T37:Y37"/>
    <mergeCell ref="AZ9:BE9"/>
    <mergeCell ref="Z37:AE37"/>
    <mergeCell ref="AG37:AG38"/>
    <mergeCell ref="AJ37:AK37"/>
    <mergeCell ref="AN37:AO37"/>
    <mergeCell ref="BF9:BK9"/>
    <mergeCell ref="AX9:AY9"/>
    <mergeCell ref="B34:BK34"/>
    <mergeCell ref="AJ9:AK9"/>
    <mergeCell ref="AN9:AO9"/>
    <mergeCell ref="AG9:AG10"/>
    <mergeCell ref="AX37:AY37"/>
    <mergeCell ref="A37:A38"/>
    <mergeCell ref="D37:E37"/>
    <mergeCell ref="H37:I37"/>
    <mergeCell ref="L37:M37"/>
    <mergeCell ref="P37:Q37"/>
    <mergeCell ref="A5:AE5"/>
    <mergeCell ref="Z9:AE9"/>
    <mergeCell ref="L9:M9"/>
    <mergeCell ref="P9:Q9"/>
    <mergeCell ref="B35:BK35"/>
    <mergeCell ref="AG5:BK5"/>
    <mergeCell ref="A9:A10"/>
    <mergeCell ref="D9:E9"/>
    <mergeCell ref="H9:I9"/>
    <mergeCell ref="B6:BK6"/>
    <mergeCell ref="R9:S9"/>
    <mergeCell ref="BI4:BK4"/>
    <mergeCell ref="A4:BH4"/>
    <mergeCell ref="BI1:BK1"/>
    <mergeCell ref="BI2:BK2"/>
    <mergeCell ref="BI3:BK3"/>
    <mergeCell ref="A1:BH1"/>
    <mergeCell ref="A2:BH2"/>
    <mergeCell ref="A3:BH3"/>
    <mergeCell ref="B62:BK62"/>
    <mergeCell ref="B63:BK63"/>
    <mergeCell ref="A65:A66"/>
    <mergeCell ref="D65:E65"/>
    <mergeCell ref="H65:I65"/>
    <mergeCell ref="L65:M65"/>
    <mergeCell ref="P65:Q65"/>
    <mergeCell ref="R65:S65"/>
    <mergeCell ref="AR65:AS65"/>
    <mergeCell ref="T65:Y65"/>
    <mergeCell ref="Z65:AE65"/>
    <mergeCell ref="AG65:AG66"/>
    <mergeCell ref="AJ65:AK65"/>
    <mergeCell ref="AN65:AO65"/>
    <mergeCell ref="AZ37:BE37"/>
    <mergeCell ref="BF37:BK37"/>
    <mergeCell ref="AV65:AW65"/>
    <mergeCell ref="AX65:AY65"/>
    <mergeCell ref="AZ65:BE65"/>
    <mergeCell ref="BF65:BK65"/>
  </mergeCells>
  <printOptions/>
  <pageMargins left="0.7" right="0.7" top="0.75" bottom="0.75" header="0.3" footer="0.3"/>
  <pageSetup fitToHeight="1" fitToWidth="1" horizontalDpi="600" verticalDpi="600" orientation="landscape" scale="17"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N46"/>
  <sheetViews>
    <sheetView zoomScale="90" zoomScaleNormal="90" zoomScalePageLayoutView="0" workbookViewId="0" topLeftCell="A1">
      <selection activeCell="P9" sqref="P9"/>
    </sheetView>
  </sheetViews>
  <sheetFormatPr defaultColWidth="11.421875" defaultRowHeight="15"/>
  <cols>
    <col min="1" max="2" width="11.421875" style="0" customWidth="1"/>
    <col min="3" max="3" width="6.8515625" style="0" customWidth="1"/>
    <col min="4" max="4" width="8.8515625" style="0" customWidth="1"/>
    <col min="5" max="5" width="10.8515625" style="0" customWidth="1"/>
  </cols>
  <sheetData>
    <row r="1" spans="2:14" ht="15">
      <c r="B1" t="s">
        <v>300</v>
      </c>
      <c r="C1" s="803" t="s">
        <v>301</v>
      </c>
      <c r="D1" s="803"/>
      <c r="E1" s="803"/>
      <c r="F1" s="803"/>
      <c r="G1" s="804" t="s">
        <v>302</v>
      </c>
      <c r="H1" s="805"/>
      <c r="I1" s="805"/>
      <c r="J1" s="806"/>
      <c r="K1" s="802" t="s">
        <v>303</v>
      </c>
      <c r="L1" s="802"/>
      <c r="M1" s="802"/>
      <c r="N1" s="802"/>
    </row>
    <row r="2" spans="3:14" ht="15">
      <c r="C2" s="4"/>
      <c r="D2" s="4"/>
      <c r="E2" s="4"/>
      <c r="F2" s="4" t="s">
        <v>304</v>
      </c>
      <c r="G2" s="30"/>
      <c r="H2" s="4"/>
      <c r="I2" s="4"/>
      <c r="J2" s="31" t="s">
        <v>304</v>
      </c>
      <c r="K2" s="4"/>
      <c r="L2" s="4"/>
      <c r="M2" s="4"/>
      <c r="N2" s="4" t="s">
        <v>304</v>
      </c>
    </row>
    <row r="3" spans="1:14" ht="15">
      <c r="A3" s="801" t="s">
        <v>305</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ht="15">
      <c r="A4" s="801"/>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ht="15">
      <c r="A5" s="801"/>
      <c r="B5" s="5">
        <v>3</v>
      </c>
      <c r="C5" s="6">
        <v>0.05</v>
      </c>
      <c r="D5" s="6">
        <v>0.05</v>
      </c>
      <c r="E5" s="6">
        <v>0.1</v>
      </c>
      <c r="F5" s="7">
        <f>(C5+D5+E5)</f>
        <v>0.2</v>
      </c>
      <c r="G5" s="32">
        <v>0.1</v>
      </c>
      <c r="H5" s="6">
        <v>0.1</v>
      </c>
      <c r="I5" s="6">
        <v>0.1</v>
      </c>
      <c r="J5" s="33">
        <f>(G5+H5+I5)</f>
        <v>0.30000000000000004</v>
      </c>
      <c r="K5" s="24"/>
      <c r="L5" s="5"/>
      <c r="M5" s="5"/>
      <c r="N5" s="5"/>
    </row>
    <row r="6" spans="1:14" ht="15">
      <c r="A6" s="801"/>
      <c r="B6" s="5">
        <v>4</v>
      </c>
      <c r="C6" s="6">
        <v>0.1</v>
      </c>
      <c r="D6" s="6">
        <v>0.1</v>
      </c>
      <c r="E6" s="6">
        <v>0.2</v>
      </c>
      <c r="F6" s="7">
        <f>(C6+D6+E6)</f>
        <v>0.4</v>
      </c>
      <c r="G6" s="32">
        <v>0</v>
      </c>
      <c r="H6" s="6">
        <v>0</v>
      </c>
      <c r="I6" s="6">
        <v>0.1</v>
      </c>
      <c r="J6" s="33">
        <f>(G6+H6+I6)</f>
        <v>0.1</v>
      </c>
      <c r="K6" s="24"/>
      <c r="L6" s="5"/>
      <c r="M6" s="5"/>
      <c r="N6" s="5"/>
    </row>
    <row r="7" spans="1:14" ht="15">
      <c r="A7" s="801"/>
      <c r="B7" s="5">
        <v>5</v>
      </c>
      <c r="C7" s="6">
        <v>0</v>
      </c>
      <c r="D7" s="6">
        <v>0</v>
      </c>
      <c r="E7" s="6">
        <v>0</v>
      </c>
      <c r="F7" s="7">
        <f>(C7+D7+E7)</f>
        <v>0</v>
      </c>
      <c r="G7" s="32">
        <v>0</v>
      </c>
      <c r="H7" s="6">
        <v>0</v>
      </c>
      <c r="I7" s="6">
        <v>0</v>
      </c>
      <c r="J7" s="33">
        <f>(G7+H7+I7)</f>
        <v>0</v>
      </c>
      <c r="K7" s="24"/>
      <c r="L7" s="5"/>
      <c r="M7" s="5"/>
      <c r="N7" s="5"/>
    </row>
    <row r="8" spans="1:14" ht="15">
      <c r="A8" s="801" t="s">
        <v>306</v>
      </c>
      <c r="B8" s="9">
        <v>6</v>
      </c>
      <c r="C8" s="10">
        <v>0.1</v>
      </c>
      <c r="D8" s="10">
        <v>0.1</v>
      </c>
      <c r="E8" s="10">
        <v>0.1</v>
      </c>
      <c r="F8" s="11">
        <f>C8+D8+E8</f>
        <v>0.30000000000000004</v>
      </c>
      <c r="G8" s="34"/>
      <c r="H8" s="9"/>
      <c r="I8" s="9"/>
      <c r="J8" s="35"/>
      <c r="K8" s="25"/>
      <c r="L8" s="9"/>
      <c r="M8" s="9"/>
      <c r="N8" s="9"/>
    </row>
    <row r="9" spans="1:14" ht="15">
      <c r="A9" s="801"/>
      <c r="B9" s="9">
        <v>7</v>
      </c>
      <c r="C9" s="9"/>
      <c r="D9" s="9"/>
      <c r="E9" s="9"/>
      <c r="F9" s="19"/>
      <c r="G9" s="36"/>
      <c r="H9" s="9"/>
      <c r="I9" s="9"/>
      <c r="J9" s="35"/>
      <c r="K9" s="25"/>
      <c r="L9" s="9"/>
      <c r="M9" s="9"/>
      <c r="N9" s="9"/>
    </row>
    <row r="10" spans="1:14" ht="15">
      <c r="A10" s="801"/>
      <c r="B10" s="9">
        <v>8</v>
      </c>
      <c r="C10" s="9"/>
      <c r="D10" s="9"/>
      <c r="E10" s="9"/>
      <c r="F10" s="19"/>
      <c r="G10" s="36"/>
      <c r="H10" s="9"/>
      <c r="I10" s="9"/>
      <c r="J10" s="35"/>
      <c r="K10" s="25"/>
      <c r="L10" s="9"/>
      <c r="M10" s="9"/>
      <c r="N10" s="9"/>
    </row>
    <row r="11" spans="1:14" ht="15">
      <c r="A11" s="801"/>
      <c r="B11" s="9">
        <v>9</v>
      </c>
      <c r="C11" s="9"/>
      <c r="D11" s="9"/>
      <c r="E11" s="9"/>
      <c r="F11" s="19"/>
      <c r="G11" s="36"/>
      <c r="H11" s="9"/>
      <c r="I11" s="9"/>
      <c r="J11" s="35"/>
      <c r="K11" s="25"/>
      <c r="L11" s="9"/>
      <c r="M11" s="9"/>
      <c r="N11" s="9"/>
    </row>
    <row r="12" spans="1:14" ht="15">
      <c r="A12" s="801" t="s">
        <v>307</v>
      </c>
      <c r="B12" s="14">
        <v>10</v>
      </c>
      <c r="C12" s="14"/>
      <c r="D12" s="14"/>
      <c r="E12" s="14"/>
      <c r="F12" s="20"/>
      <c r="G12" s="37"/>
      <c r="H12" s="14"/>
      <c r="I12" s="14"/>
      <c r="J12" s="38"/>
      <c r="K12" s="26"/>
      <c r="L12" s="14"/>
      <c r="M12" s="14"/>
      <c r="N12" s="14"/>
    </row>
    <row r="13" spans="1:14" ht="15">
      <c r="A13" s="801"/>
      <c r="B13" s="14">
        <v>11</v>
      </c>
      <c r="C13" s="14"/>
      <c r="D13" s="14"/>
      <c r="E13" s="14"/>
      <c r="F13" s="20"/>
      <c r="G13" s="37"/>
      <c r="H13" s="14"/>
      <c r="I13" s="14"/>
      <c r="J13" s="38"/>
      <c r="K13" s="26"/>
      <c r="L13" s="14"/>
      <c r="M13" s="14"/>
      <c r="N13" s="14"/>
    </row>
    <row r="14" spans="1:14" ht="15">
      <c r="A14" s="801"/>
      <c r="B14" s="14">
        <v>12</v>
      </c>
      <c r="C14" s="14"/>
      <c r="D14" s="14"/>
      <c r="E14" s="14"/>
      <c r="F14" s="20"/>
      <c r="G14" s="37"/>
      <c r="H14" s="14"/>
      <c r="I14" s="14"/>
      <c r="J14" s="38"/>
      <c r="K14" s="26"/>
      <c r="L14" s="14"/>
      <c r="M14" s="14"/>
      <c r="N14" s="14"/>
    </row>
    <row r="15" spans="1:14" ht="15">
      <c r="A15" s="801"/>
      <c r="B15" s="14">
        <v>13</v>
      </c>
      <c r="C15" s="14"/>
      <c r="D15" s="14"/>
      <c r="E15" s="14"/>
      <c r="F15" s="20"/>
      <c r="G15" s="37"/>
      <c r="H15" s="14"/>
      <c r="I15" s="14"/>
      <c r="J15" s="38"/>
      <c r="K15" s="26"/>
      <c r="L15" s="14"/>
      <c r="M15" s="14"/>
      <c r="N15" s="14"/>
    </row>
    <row r="16" spans="1:14" ht="15">
      <c r="A16" s="801" t="s">
        <v>308</v>
      </c>
      <c r="B16" s="15">
        <v>14</v>
      </c>
      <c r="C16" s="15"/>
      <c r="D16" s="15"/>
      <c r="E16" s="15"/>
      <c r="F16" s="21"/>
      <c r="G16" s="39"/>
      <c r="H16" s="15"/>
      <c r="I16" s="15"/>
      <c r="J16" s="40"/>
      <c r="K16" s="27"/>
      <c r="L16" s="15"/>
      <c r="M16" s="15"/>
      <c r="N16" s="15"/>
    </row>
    <row r="17" spans="1:14" ht="15">
      <c r="A17" s="801"/>
      <c r="B17" s="15">
        <v>15</v>
      </c>
      <c r="C17" s="15"/>
      <c r="D17" s="15"/>
      <c r="E17" s="15"/>
      <c r="F17" s="21"/>
      <c r="G17" s="39"/>
      <c r="H17" s="15"/>
      <c r="I17" s="15"/>
      <c r="J17" s="40"/>
      <c r="K17" s="27"/>
      <c r="L17" s="15"/>
      <c r="M17" s="15"/>
      <c r="N17" s="15"/>
    </row>
    <row r="18" spans="1:14" ht="15">
      <c r="A18" s="801"/>
      <c r="B18" s="15">
        <v>16</v>
      </c>
      <c r="C18" s="15"/>
      <c r="D18" s="15"/>
      <c r="E18" s="15"/>
      <c r="F18" s="21"/>
      <c r="G18" s="39"/>
      <c r="H18" s="15"/>
      <c r="I18" s="15"/>
      <c r="J18" s="40"/>
      <c r="K18" s="27"/>
      <c r="L18" s="15"/>
      <c r="M18" s="15"/>
      <c r="N18" s="15"/>
    </row>
    <row r="19" spans="1:14" ht="15">
      <c r="A19" s="801" t="s">
        <v>309</v>
      </c>
      <c r="B19" s="18">
        <v>17</v>
      </c>
      <c r="C19" s="18"/>
      <c r="D19" s="18"/>
      <c r="E19" s="18"/>
      <c r="F19" s="22"/>
      <c r="G19" s="41"/>
      <c r="H19" s="18"/>
      <c r="I19" s="18"/>
      <c r="J19" s="42"/>
      <c r="K19" s="28"/>
      <c r="L19" s="18"/>
      <c r="M19" s="18"/>
      <c r="N19" s="18"/>
    </row>
    <row r="20" spans="1:14" ht="15">
      <c r="A20" s="801"/>
      <c r="B20" s="18">
        <v>18</v>
      </c>
      <c r="C20" s="18"/>
      <c r="D20" s="18"/>
      <c r="E20" s="18"/>
      <c r="F20" s="22"/>
      <c r="G20" s="41"/>
      <c r="H20" s="18"/>
      <c r="I20" s="18"/>
      <c r="J20" s="42"/>
      <c r="K20" s="28"/>
      <c r="L20" s="18"/>
      <c r="M20" s="18"/>
      <c r="N20" s="18"/>
    </row>
    <row r="21" spans="1:14" ht="15">
      <c r="A21" s="801"/>
      <c r="B21" s="18">
        <v>19</v>
      </c>
      <c r="C21" s="18"/>
      <c r="D21" s="18"/>
      <c r="E21" s="18"/>
      <c r="F21" s="22"/>
      <c r="G21" s="41"/>
      <c r="H21" s="18"/>
      <c r="I21" s="18"/>
      <c r="J21" s="42"/>
      <c r="K21" s="28"/>
      <c r="L21" s="18"/>
      <c r="M21" s="18"/>
      <c r="N21" s="18"/>
    </row>
    <row r="22" spans="1:14" ht="15">
      <c r="A22" s="801"/>
      <c r="B22" s="18">
        <v>20</v>
      </c>
      <c r="C22" s="18"/>
      <c r="D22" s="18"/>
      <c r="E22" s="18"/>
      <c r="F22" s="22"/>
      <c r="G22" s="41"/>
      <c r="H22" s="18"/>
      <c r="I22" s="18"/>
      <c r="J22" s="42"/>
      <c r="K22" s="28"/>
      <c r="L22" s="18"/>
      <c r="M22" s="18"/>
      <c r="N22" s="18"/>
    </row>
    <row r="23" spans="1:14" ht="15">
      <c r="A23" s="801" t="s">
        <v>310</v>
      </c>
      <c r="B23" s="13">
        <v>21</v>
      </c>
      <c r="C23" s="13"/>
      <c r="D23" s="13"/>
      <c r="E23" s="13"/>
      <c r="F23" s="23"/>
      <c r="G23" s="43"/>
      <c r="H23" s="13"/>
      <c r="I23" s="13"/>
      <c r="J23" s="44"/>
      <c r="K23" s="29"/>
      <c r="L23" s="13"/>
      <c r="M23" s="13"/>
      <c r="N23" s="13"/>
    </row>
    <row r="24" spans="1:14" ht="15">
      <c r="A24" s="801"/>
      <c r="B24" s="13">
        <v>22</v>
      </c>
      <c r="C24" s="13"/>
      <c r="D24" s="13"/>
      <c r="E24" s="13"/>
      <c r="F24" s="23"/>
      <c r="G24" s="43"/>
      <c r="H24" s="13"/>
      <c r="I24" s="13"/>
      <c r="J24" s="44"/>
      <c r="K24" s="29"/>
      <c r="L24" s="13"/>
      <c r="M24" s="13"/>
      <c r="N24" s="13"/>
    </row>
    <row r="25" spans="1:14" ht="15">
      <c r="A25" s="801"/>
      <c r="B25" s="13">
        <v>23</v>
      </c>
      <c r="C25" s="13"/>
      <c r="D25" s="13"/>
      <c r="E25" s="13"/>
      <c r="F25" s="23"/>
      <c r="G25" s="43"/>
      <c r="H25" s="13"/>
      <c r="I25" s="13"/>
      <c r="J25" s="44"/>
      <c r="K25" s="29"/>
      <c r="L25" s="13"/>
      <c r="M25" s="13"/>
      <c r="N25" s="13"/>
    </row>
    <row r="26" spans="1:14" ht="15">
      <c r="A26" s="801"/>
      <c r="B26" s="13">
        <v>24</v>
      </c>
      <c r="C26" s="13"/>
      <c r="D26" s="13"/>
      <c r="E26" s="13"/>
      <c r="F26" s="23"/>
      <c r="G26" s="43"/>
      <c r="H26" s="13"/>
      <c r="I26" s="13"/>
      <c r="J26" s="44"/>
      <c r="K26" s="29"/>
      <c r="L26" s="13"/>
      <c r="M26" s="13"/>
      <c r="N26" s="13"/>
    </row>
    <row r="27" spans="1:14" ht="15">
      <c r="A27" s="801" t="s">
        <v>311</v>
      </c>
      <c r="B27" s="9">
        <v>25</v>
      </c>
      <c r="C27" s="9"/>
      <c r="D27" s="9"/>
      <c r="E27" s="9"/>
      <c r="F27" s="9"/>
      <c r="G27" s="9"/>
      <c r="H27" s="9"/>
      <c r="I27" s="9"/>
      <c r="J27" s="9"/>
      <c r="K27" s="9"/>
      <c r="L27" s="9"/>
      <c r="M27" s="9"/>
      <c r="N27" s="9"/>
    </row>
    <row r="28" spans="1:14" ht="15">
      <c r="A28" s="801"/>
      <c r="B28" s="9">
        <v>26</v>
      </c>
      <c r="C28" s="9"/>
      <c r="D28" s="9"/>
      <c r="E28" s="9"/>
      <c r="F28" s="9"/>
      <c r="G28" s="9"/>
      <c r="H28" s="9"/>
      <c r="I28" s="9"/>
      <c r="J28" s="9"/>
      <c r="K28" s="9"/>
      <c r="L28" s="9"/>
      <c r="M28" s="9"/>
      <c r="N28" s="9"/>
    </row>
    <row r="29" spans="1:14" ht="15">
      <c r="A29" s="801"/>
      <c r="B29" s="9">
        <v>27</v>
      </c>
      <c r="C29" s="9"/>
      <c r="D29" s="9"/>
      <c r="E29" s="9"/>
      <c r="F29" s="9"/>
      <c r="G29" s="9"/>
      <c r="H29" s="9"/>
      <c r="I29" s="9"/>
      <c r="J29" s="9"/>
      <c r="K29" s="9"/>
      <c r="L29" s="9"/>
      <c r="M29" s="9"/>
      <c r="N29" s="9"/>
    </row>
    <row r="30" spans="1:14" ht="15">
      <c r="A30" s="801"/>
      <c r="B30" s="9">
        <v>28</v>
      </c>
      <c r="C30" s="9"/>
      <c r="D30" s="9"/>
      <c r="E30" s="9"/>
      <c r="F30" s="9"/>
      <c r="G30" s="9"/>
      <c r="H30" s="9"/>
      <c r="I30" s="9"/>
      <c r="J30" s="9"/>
      <c r="K30" s="9"/>
      <c r="L30" s="9"/>
      <c r="M30" s="9"/>
      <c r="N30" s="9"/>
    </row>
    <row r="31" spans="1:14" ht="15">
      <c r="A31" s="801"/>
      <c r="B31" s="9">
        <v>29</v>
      </c>
      <c r="C31" s="9"/>
      <c r="D31" s="9"/>
      <c r="E31" s="9"/>
      <c r="F31" s="9"/>
      <c r="G31" s="9"/>
      <c r="H31" s="9"/>
      <c r="I31" s="9"/>
      <c r="J31" s="9"/>
      <c r="K31" s="9"/>
      <c r="L31" s="9"/>
      <c r="M31" s="9"/>
      <c r="N31" s="9"/>
    </row>
    <row r="32" spans="1:14" ht="15">
      <c r="A32" s="801" t="s">
        <v>312</v>
      </c>
      <c r="B32" s="16">
        <v>30</v>
      </c>
      <c r="C32" s="16"/>
      <c r="D32" s="16"/>
      <c r="E32" s="16"/>
      <c r="F32" s="16"/>
      <c r="G32" s="16"/>
      <c r="H32" s="16"/>
      <c r="I32" s="16"/>
      <c r="J32" s="16"/>
      <c r="K32" s="16"/>
      <c r="L32" s="16"/>
      <c r="M32" s="16"/>
      <c r="N32" s="16"/>
    </row>
    <row r="33" spans="1:14" ht="15">
      <c r="A33" s="801"/>
      <c r="B33" s="16">
        <v>31</v>
      </c>
      <c r="C33" s="16"/>
      <c r="D33" s="16"/>
      <c r="E33" s="16"/>
      <c r="F33" s="16"/>
      <c r="G33" s="16"/>
      <c r="H33" s="16"/>
      <c r="I33" s="16"/>
      <c r="J33" s="16"/>
      <c r="K33" s="16"/>
      <c r="L33" s="16"/>
      <c r="M33" s="16"/>
      <c r="N33" s="16"/>
    </row>
    <row r="34" spans="1:14" ht="15">
      <c r="A34" s="801"/>
      <c r="B34" s="16">
        <v>32</v>
      </c>
      <c r="C34" s="16"/>
      <c r="D34" s="16"/>
      <c r="E34" s="16"/>
      <c r="F34" s="16"/>
      <c r="G34" s="16"/>
      <c r="H34" s="16"/>
      <c r="I34" s="16"/>
      <c r="J34" s="16"/>
      <c r="K34" s="16"/>
      <c r="L34" s="16"/>
      <c r="M34" s="16"/>
      <c r="N34" s="16"/>
    </row>
    <row r="35" spans="1:14" ht="15">
      <c r="A35" s="801" t="s">
        <v>313</v>
      </c>
      <c r="B35" s="17">
        <v>33</v>
      </c>
      <c r="C35" s="14"/>
      <c r="D35" s="14"/>
      <c r="E35" s="14"/>
      <c r="F35" s="14"/>
      <c r="G35" s="14"/>
      <c r="H35" s="14"/>
      <c r="I35" s="14"/>
      <c r="J35" s="14"/>
      <c r="K35" s="14"/>
      <c r="L35" s="14"/>
      <c r="M35" s="14"/>
      <c r="N35" s="14"/>
    </row>
    <row r="36" spans="1:14" ht="15">
      <c r="A36" s="801"/>
      <c r="B36" s="14">
        <v>34</v>
      </c>
      <c r="C36" s="14"/>
      <c r="D36" s="14"/>
      <c r="E36" s="14"/>
      <c r="F36" s="14"/>
      <c r="G36" s="14"/>
      <c r="H36" s="14"/>
      <c r="I36" s="14"/>
      <c r="J36" s="14"/>
      <c r="K36" s="14"/>
      <c r="L36" s="14"/>
      <c r="M36" s="14"/>
      <c r="N36" s="14"/>
    </row>
    <row r="37" spans="1:14" ht="15">
      <c r="A37" s="801"/>
      <c r="B37" s="45">
        <v>35</v>
      </c>
      <c r="C37" s="14"/>
      <c r="D37" s="14"/>
      <c r="E37" s="14"/>
      <c r="F37" s="14"/>
      <c r="G37" s="14"/>
      <c r="H37" s="14"/>
      <c r="I37" s="14"/>
      <c r="J37" s="14"/>
      <c r="K37" s="14"/>
      <c r="L37" s="14"/>
      <c r="M37" s="14"/>
      <c r="N37" s="14"/>
    </row>
    <row r="38" spans="1:14" ht="15">
      <c r="A38" s="801" t="s">
        <v>314</v>
      </c>
      <c r="B38" s="8">
        <v>36</v>
      </c>
      <c r="C38" s="8"/>
      <c r="D38" s="8"/>
      <c r="E38" s="8"/>
      <c r="F38" s="8"/>
      <c r="G38" s="8"/>
      <c r="H38" s="8"/>
      <c r="I38" s="8"/>
      <c r="J38" s="8"/>
      <c r="K38" s="8"/>
      <c r="L38" s="8"/>
      <c r="M38" s="8"/>
      <c r="N38" s="8"/>
    </row>
    <row r="39" spans="1:14" ht="15">
      <c r="A39" s="801"/>
      <c r="B39" s="8">
        <v>37</v>
      </c>
      <c r="C39" s="8"/>
      <c r="D39" s="8"/>
      <c r="E39" s="8"/>
      <c r="F39" s="8"/>
      <c r="G39" s="8"/>
      <c r="H39" s="8"/>
      <c r="I39" s="8"/>
      <c r="J39" s="8"/>
      <c r="K39" s="8"/>
      <c r="L39" s="8"/>
      <c r="M39" s="8"/>
      <c r="N39" s="8"/>
    </row>
    <row r="40" spans="1:14" ht="15">
      <c r="A40" s="801"/>
      <c r="B40" s="8">
        <v>38</v>
      </c>
      <c r="C40" s="8"/>
      <c r="D40" s="8"/>
      <c r="E40" s="8"/>
      <c r="F40" s="8"/>
      <c r="G40" s="8"/>
      <c r="H40" s="8"/>
      <c r="I40" s="8"/>
      <c r="J40" s="8"/>
      <c r="K40" s="8"/>
      <c r="L40" s="8"/>
      <c r="M40" s="8"/>
      <c r="N40" s="8"/>
    </row>
    <row r="41" spans="1:14" ht="15">
      <c r="A41" s="808" t="s">
        <v>315</v>
      </c>
      <c r="B41" s="46">
        <v>39</v>
      </c>
      <c r="C41" s="47"/>
      <c r="D41" s="47"/>
      <c r="E41" s="47"/>
      <c r="F41" s="47"/>
      <c r="G41" s="47"/>
      <c r="H41" s="47"/>
      <c r="I41" s="47"/>
      <c r="J41" s="47"/>
      <c r="K41" s="47"/>
      <c r="L41" s="47"/>
      <c r="M41" s="47"/>
      <c r="N41" s="47"/>
    </row>
    <row r="42" spans="1:14" ht="15">
      <c r="A42" s="808"/>
      <c r="B42" s="47">
        <v>40</v>
      </c>
      <c r="C42" s="47"/>
      <c r="D42" s="47"/>
      <c r="E42" s="47"/>
      <c r="F42" s="47"/>
      <c r="G42" s="47"/>
      <c r="H42" s="47"/>
      <c r="I42" s="47"/>
      <c r="J42" s="47"/>
      <c r="K42" s="47"/>
      <c r="L42" s="47"/>
      <c r="M42" s="47"/>
      <c r="N42" s="47"/>
    </row>
    <row r="43" spans="1:14" ht="15">
      <c r="A43" s="808"/>
      <c r="B43" s="47">
        <v>41</v>
      </c>
      <c r="C43" s="47"/>
      <c r="D43" s="47"/>
      <c r="E43" s="47"/>
      <c r="F43" s="47"/>
      <c r="G43" s="47"/>
      <c r="H43" s="47"/>
      <c r="I43" s="47"/>
      <c r="J43" s="47"/>
      <c r="K43" s="47"/>
      <c r="L43" s="47"/>
      <c r="M43" s="47"/>
      <c r="N43" s="47"/>
    </row>
    <row r="44" spans="1:14" ht="15">
      <c r="A44" s="808"/>
      <c r="B44" s="48">
        <v>42</v>
      </c>
      <c r="C44" s="47"/>
      <c r="D44" s="47"/>
      <c r="E44" s="47"/>
      <c r="F44" s="47"/>
      <c r="G44" s="47"/>
      <c r="H44" s="47"/>
      <c r="I44" s="47"/>
      <c r="J44" s="47"/>
      <c r="K44" s="47"/>
      <c r="L44" s="47"/>
      <c r="M44" s="47"/>
      <c r="N44" s="47"/>
    </row>
    <row r="45" spans="1:14" ht="15">
      <c r="A45" s="807" t="s">
        <v>316</v>
      </c>
      <c r="B45" s="12">
        <v>43</v>
      </c>
      <c r="C45" s="12"/>
      <c r="D45" s="12"/>
      <c r="E45" s="12"/>
      <c r="F45" s="12"/>
      <c r="G45" s="12"/>
      <c r="H45" s="12"/>
      <c r="I45" s="12"/>
      <c r="J45" s="12"/>
      <c r="K45" s="12"/>
      <c r="L45" s="12"/>
      <c r="M45" s="12"/>
      <c r="N45" s="12"/>
    </row>
    <row r="46" spans="1:14" ht="15">
      <c r="A46" s="807"/>
      <c r="B46" s="12">
        <v>44</v>
      </c>
      <c r="C46" s="12"/>
      <c r="D46" s="12"/>
      <c r="E46" s="12"/>
      <c r="F46" s="12"/>
      <c r="G46" s="12"/>
      <c r="H46" s="12"/>
      <c r="I46" s="12"/>
      <c r="J46" s="12"/>
      <c r="K46" s="12"/>
      <c r="L46" s="12"/>
      <c r="M46" s="12"/>
      <c r="N46" s="12"/>
    </row>
  </sheetData>
  <sheetProtection/>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Michael David Gil Muñoz</cp:lastModifiedBy>
  <dcterms:created xsi:type="dcterms:W3CDTF">2011-04-26T22:16:52Z</dcterms:created>
  <dcterms:modified xsi:type="dcterms:W3CDTF">2023-07-13T20:17:58Z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