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6915" tabRatio="939" activeTab="0"/>
  </bookViews>
  <sheets>
    <sheet name="Meta 1 ATENCIONES LPD" sheetId="1" r:id="rId1"/>
    <sheet name="Meta 1..n" sheetId="2" state="hidden" r:id="rId2"/>
    <sheet name="Meta 2 SEGUIMIENTO LPD" sheetId="3" r:id="rId3"/>
    <sheet name="Meta 3 OPERAR CR" sheetId="4" r:id="rId4"/>
    <sheet name="Meta 4 ATENCION CR" sheetId="5" r:id="rId5"/>
    <sheet name="Meta 5 FORTALECER SOFIA " sheetId="6" r:id="rId6"/>
    <sheet name="Meta 6 ESTRATEGIA PREVENCION" sheetId="7" r:id="rId7"/>
    <sheet name="Meta 7 CLS" sheetId="8" r:id="rId8"/>
    <sheet name="Meta 8 PROTOCOLO TP" sheetId="9" r:id="rId9"/>
    <sheet name="Meta 9 ATENCIONES DUPLAS" sheetId="10" r:id="rId10"/>
    <sheet name="Indicadores PA" sheetId="11" r:id="rId11"/>
    <sheet name="Territorialización PA" sheetId="12" r:id="rId12"/>
    <sheet name="Instructivo" sheetId="13" state="hidden" r:id="rId13"/>
    <sheet name="Generalidades" sheetId="14" state="hidden" r:id="rId14"/>
    <sheet name="Hoja13" sheetId="15" state="hidden" r:id="rId15"/>
    <sheet name="Hoja1" sheetId="16" state="hidden" r:id="rId16"/>
  </sheets>
  <definedNames>
    <definedName name="_xlnm._FilterDatabase" localSheetId="10" hidden="1">'Indicadores PA'!$A$12:$AY$63</definedName>
    <definedName name="_xlfn.IFERROR" hidden="1">#NAME?</definedName>
    <definedName name="_xlnm.Print_Area" localSheetId="0">'Meta 1 ATENCIONES LPD'!$A$1:$AD$43</definedName>
    <definedName name="_xlnm.Print_Area" localSheetId="2">'Meta 2 SEGUIMIENTO LPD'!$A$1:$AD$39</definedName>
    <definedName name="_xlnm.Print_Area" localSheetId="3">'Meta 3 OPERAR CR'!$A$1:$AD$41</definedName>
    <definedName name="_xlnm.Print_Area" localSheetId="4">'Meta 4 ATENCION CR'!$A$1:$AD$41</definedName>
    <definedName name="_xlnm.Print_Area" localSheetId="5">'Meta 5 FORTALECER SOFIA '!$A$1:$AD$45</definedName>
    <definedName name="_xlnm.Print_Area" localSheetId="6">'Meta 6 ESTRATEGIA PREVENCION'!$A$1:$AD$45</definedName>
    <definedName name="_xlnm.Print_Area" localSheetId="7">'Meta 7 CLS'!$A$1:$AD$43</definedName>
    <definedName name="_xlnm.Print_Area" localSheetId="8">'Meta 8 PROTOCOLO TP'!$A$1:$AD$41</definedName>
    <definedName name="_xlnm.Print_Area" localSheetId="9">'Meta 9 ATENCIONES DUPLAS'!$A$1:$AD$43</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comments2.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<sst xmlns="http://schemas.openxmlformats.org/spreadsheetml/2006/main" count="2565" uniqueCount="744">
  <si>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</si>
  <si>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</si>
  <si>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</si>
  <si>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</si>
  <si>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</si>
  <si>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</si>
  <si>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</si>
  <si>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</si>
  <si>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</si>
  <si>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</si>
  <si>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</si>
  <si>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</si>
  <si>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</si>
  <si>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</si>
  <si>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</si>
  <si>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</si>
  <si>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</si>
  <si>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</si>
  <si>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</si>
  <si>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</si>
  <si>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</si>
  <si>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</si>
  <si>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</si>
  <si>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</si>
  <si>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</si>
  <si>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</si>
  <si>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</si>
  <si>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</si>
  <si>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</si>
  <si>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</si>
  <si>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</si>
  <si>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</si>
  <si>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</si>
  <si>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</si>
  <si>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</si>
  <si>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</si>
  <si>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</si>
  <si>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</si>
  <si>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</si>
  <si>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</si>
  <si>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</si>
  <si>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</si>
  <si>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</si>
  <si>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</si>
  <si>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</si>
  <si>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</si>
  <si>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</si>
  <si>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</si>
  <si>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</si>
  <si>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</si>
  <si>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</si>
  <si>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</si>
  <si>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</si>
  <si>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</si>
  <si>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</si>
  <si>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</si>
  <si>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</si>
  <si>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</si>
  <si>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</si>
  <si>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</si>
  <si>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</si>
  <si>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</si>
  <si>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</si>
  <si>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</si>
  <si>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</si>
  <si>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</si>
  <si>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</si>
  <si>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</si>
  <si>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</si>
  <si>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</si>
  <si>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</si>
  <si>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</si>
  <si>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</si>
  <si>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</si>
  <si>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</si>
  <si>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</si>
  <si>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</si>
  <si>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</si>
  <si>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</si>
  <si>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</si>
  <si>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</si>
  <si>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</si>
  <si>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</si>
  <si>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</si>
  <si>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</si>
  <si>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</si>
  <si>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</si>
  <si>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</si>
  <si>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</si>
  <si>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</si>
  <si>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</si>
  <si>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</si>
  <si>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</si>
  <si>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</si>
  <si>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</si>
  <si>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</si>
  <si>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</si>
  <si>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</si>
  <si>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</si>
  <si>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</si>
  <si>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</si>
  <si>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</si>
  <si>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</si>
  <si>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</si>
  <si>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</si>
  <si>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</si>
  <si>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</si>
  <si>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</si>
  <si>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</si>
  <si>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</si>
  <si>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</si>
  <si>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</si>
  <si>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</si>
  <si>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</si>
  <si>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</si>
  <si>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</si>
  <si>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</si>
  <si>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</si>
  <si>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</si>
  <si>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</si>
  <si>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</si>
  <si>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</si>
  <si>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</si>
  <si>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</si>
  <si>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</si>
  <si>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</si>
  <si>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</si>
  <si>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</si>
  <si>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</si>
  <si>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</si>
  <si>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</si>
  <si>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</si>
  <si>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</si>
  <si>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</si>
  <si>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</si>
  <si>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</si>
  <si>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</si>
  <si>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</si>
  <si>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</si>
  <si>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</si>
  <si>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</si>
  <si>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</si>
  <si>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</si>
  <si>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</si>
  <si>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</si>
  <si>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</si>
  <si>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</si>
  <si>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</si>
  <si>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</si>
  <si>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</si>
  <si>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</si>
  <si>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</si>
  <si>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</si>
  <si>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</si>
  <si>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</si>
  <si>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</si>
  <si>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</si>
  <si>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</si>
  <si>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</si>
  <si>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</si>
  <si>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</si>
  <si>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</si>
  <si>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</si>
  <si>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</si>
  <si>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</si>
  <si>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</si>
  <si>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</si>
  <si>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</si>
  <si>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</si>
  <si>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</si>
  <si>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</si>
  <si>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</si>
  <si>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</si>
  <si>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</si>
  <si>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</si>
  <si>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</si>
  <si>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</si>
  <si>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</si>
  <si>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</si>
  <si>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</si>
  <si>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</si>
  <si>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</si>
  <si>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</si>
  <si>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</si>
  <si>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</si>
  <si>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</si>
  <si>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</si>
  <si>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</si>
  <si>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</si>
  <si>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</si>
  <si>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</si>
  <si>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</si>
  <si>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</si>
  <si>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</si>
  <si>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</si>
  <si>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</si>
  <si>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</si>
  <si>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</si>
  <si>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</si>
  <si>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</si>
  <si>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</si>
  <si>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</si>
  <si>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</si>
  <si>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</si>
  <si>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</si>
  <si>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</si>
  <si>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</si>
  <si>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</si>
  <si>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</si>
  <si>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</si>
  <si>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</si>
  <si>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</si>
  <si>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</si>
  <si>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</si>
  <si>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</si>
  <si>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</si>
  <si>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</si>
  <si>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</si>
  <si>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</si>
  <si>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</si>
  <si>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</si>
  <si>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</si>
  <si>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</si>
  <si>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</si>
  <si>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</si>
  <si>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</si>
  <si>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</si>
  <si>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</si>
  <si>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</si>
  <si>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</si>
  <si>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</si>
  <si>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</si>
  <si>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</si>
  <si>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</si>
  <si>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</si>
  <si>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</si>
  <si>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</si>
  <si>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</si>
  <si>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</si>
  <si>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</si>
  <si>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</si>
  <si>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</si>
  <si>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</si>
  <si>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</si>
  <si>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</si>
  <si>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</si>
  <si>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</si>
  <si>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</si>
  <si>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</si>
  <si>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</si>
  <si>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</si>
  <si>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</si>
  <si>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</si>
  <si>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</si>
  <si>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</si>
  <si>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</si>
  <si>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</si>
  <si>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</si>
  <si>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</si>
  <si>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</si>
  <si>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</si>
  <si>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</si>
  <si>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</si>
  <si>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</si>
  <si>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</si>
  <si>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</si>
  <si>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</si>
  <si>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</si>
  <si>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</si>
  <si>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</si>
  <si>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</si>
  <si>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</si>
  <si>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</si>
  <si>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</si>
  <si>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</si>
  <si>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</si>
  <si>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</si>
  <si>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</si>
  <si>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</si>
  <si>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</si>
  <si>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</si>
  <si>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</si>
  <si>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</si>
  <si>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</si>
  <si>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</si>
  <si>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</si>
  <si>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</si>
  <si>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</si>
  <si>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</si>
  <si>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</si>
  <si>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</si>
  <si>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</si>
  <si>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</si>
  <si>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</si>
  <si>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</si>
  <si>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</si>
  <si>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</si>
  <si>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</si>
  <si>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</si>
  <si>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</si>
  <si>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</si>
  <si>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</si>
  <si>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</si>
  <si>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</si>
  <si>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</si>
  <si>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</si>
  <si>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</si>
  <si>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</si>
  <si>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</si>
  <si>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</si>
  <si>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</si>
  <si>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</si>
  <si>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</si>
  <si>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</si>
  <si>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</si>
  <si>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</si>
  <si>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</si>
  <si>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</si>
  <si>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</si>
  <si>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</si>
  <si>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</si>
  <si>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</si>
  <si>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</si>
  <si>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</si>
  <si>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</si>
  <si>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</si>
  <si>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</si>
  <si>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</si>
  <si>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</si>
  <si>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</si>
  <si>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</si>
  <si>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</si>
  <si>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</si>
  <si>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</si>
  <si>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</si>
  <si>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</si>
  <si>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</si>
  <si>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</si>
  <si>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</si>
  <si>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</si>
  <si>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</si>
  <si>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</si>
  <si>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</si>
  <si>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</si>
  <si>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</si>
  <si>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</si>
  <si>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</si>
  <si>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</si>
  <si>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</si>
  <si>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</si>
  <si>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</si>
  <si>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</si>
  <si>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</si>
  <si>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</si>
  <si>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</si>
  <si>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</si>
  <si>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</si>
  <si>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</si>
  <si>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</si>
  <si>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</si>
  <si>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</si>
  <si>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</si>
  <si>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</si>
  <si>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</si>
  <si>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</si>
  <si>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</si>
  <si>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</si>
  <si>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</si>
  <si>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</si>
  <si>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</si>
  <si>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</si>
  <si>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</si>
  <si>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</si>
  <si>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</si>
  <si>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</si>
  <si>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</si>
  <si>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</si>
  <si>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</si>
  <si>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</si>
  <si>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</si>
  <si>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</si>
  <si>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</si>
  <si>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</si>
  <si>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</si>
  <si>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</si>
  <si>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</si>
  <si>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</si>
  <si>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</si>
  <si>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</si>
  <si>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</si>
  <si>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</si>
  <si>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</si>
  <si>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</si>
  <si>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</si>
  <si>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</si>
  <si>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</si>
  <si>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</si>
  <si>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</si>
  <si>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</si>
  <si>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</si>
  <si>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</si>
  <si>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</si>
  <si>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</si>
  <si>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</si>
  <si>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</si>
  <si>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</si>
  <si>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</si>
  <si>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</si>
  <si>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</si>
  <si>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</si>
  <si>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</si>
  <si>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</si>
  <si>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</si>
  <si>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</si>
  <si>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</si>
  <si>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</si>
  <si>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</si>
  <si>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</si>
  <si>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</si>
  <si>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</si>
  <si>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</si>
  <si>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 xml:space="preserve">Fortalecimiento a la implementación del Sistema Distrital de Protección integral a las mujeres víctimas de violencias –SOFIA en Bogotá.  </t>
  </si>
  <si>
    <t>Número 3. Inspirar confianza y legitimidad para vivir sin miedo y ser epicentro de cultura ciudadana, paz y reconciliación.</t>
  </si>
  <si>
    <t>Reducir la aceptación cultural e institucional del machismo y las violencias contra las mujeres, y garantizar el acceso efectivo a la justicia</t>
  </si>
  <si>
    <t>40 Más mujeres viven una vida libre de violencias, se sienten seguras y acceden con confianza al sistema de justicia.</t>
  </si>
  <si>
    <t>Realizar 115.103 atenciones efectivas a través de la Línea Púrpura Distrital</t>
  </si>
  <si>
    <t>Realizar seguimiento al 100% de los casos reportados en la Línea Purpura Distrital</t>
  </si>
  <si>
    <t xml:space="preserve"> Operar 6 casas refugio para mujeres víctimas de violencia y personas a cargo </t>
  </si>
  <si>
    <t>Realizar atención al 100% de personas (Mujeres víctimas de violencia y personas a cargo) acogidas en Casa Refugio</t>
  </si>
  <si>
    <t>Realizar atención al 100% de personas (mujeres víctimas de violencia y personas a cargo) acogidas en las Casas Refugio.</t>
  </si>
  <si>
    <t xml:space="preserve">Operar 6 casas refugio para mujeres víctimas de violencia y personas a cargo </t>
  </si>
  <si>
    <t>Fortalecer los 4 componentes del Sistema SOFIA</t>
  </si>
  <si>
    <t xml:space="preserve">Fortalecer los 4 componentes del Sistema SOFIA </t>
  </si>
  <si>
    <t>Implementar una estrategia de Prevención de Riesgo de feminicidio</t>
  </si>
  <si>
    <t>Dinamizar 20 consejos Locales de seguridad para las mujeres y sus respectivos planes locales de seguridad</t>
  </si>
  <si>
    <t>Implementar un protocolo de prevención, atención y seguimiento a casos de violencia en el transporte público</t>
  </si>
  <si>
    <t>Realizar 11.983 atenciones a mujeres víctimas de violencias, a través de las duplas de atención psicosocial</t>
  </si>
  <si>
    <t>Alcanzar al menos el 80% de efectividad (respuesta inmediata, llamadas devueltas y contactos por chat) en la atención de la linea purpura  “Mujeres escuchan mujeres” integrando un equipo de la misma a la linea de emergencias 123</t>
  </si>
  <si>
    <t>CONSTANTE</t>
  </si>
  <si>
    <t>Porcentaje</t>
  </si>
  <si>
    <t>(Llamadas contestadas + llamadas buzón)/
Llamadas efectivas</t>
  </si>
  <si>
    <t>Trimestral</t>
  </si>
  <si>
    <t>Matriz de efectividad LPD</t>
  </si>
  <si>
    <t>Ampliar a 6 el modelo de operación de Casa refugio priorizando la ruralidad (Acuerdo 631/2015) y modalidad intermedia.</t>
  </si>
  <si>
    <t>CRECIENTE</t>
  </si>
  <si>
    <t>Casas</t>
  </si>
  <si>
    <t>Sumatoria del número de casas refugio en operación, tomando como operación aquellas que cuentan con contrato suscrito</t>
  </si>
  <si>
    <t>Contratos de operación suscritos</t>
  </si>
  <si>
    <t>Implementar el protocolo de prevención, atención, y sanción a la violencia contra las mujeres en el transporte público que garantice la atención del 100% de los casos y promueva su disminución.</t>
  </si>
  <si>
    <t>Número</t>
  </si>
  <si>
    <t xml:space="preserve">Implementación constante de las siguientes acciones estratégicas en el marco de los componentes del Sistema SOFIA:
1. Acciones estratégicas de formación y sensibilización para el fortalecimiento de capacidades. 
2. Implementación del Sistema Articulado de Alertas Tempranas - SAAT - como estrategia para la prevención del riesgo de feminicidio.
3. Territorialización del Sistema SOFIA a través de la formulación e implementación de planes locales de seguridad para las mujeres y el desarrollo de la secretaría técnica de los Consejos Locales de Seguridad para las Mujeres.
4. Acciones estrategias para la prevención y atención de violencias en el espacio y el transporte público.
5. Atención a mujeres a través de las Duplas de atención psicosocial. </t>
  </si>
  <si>
    <t>Reportes mensuales de plan de acción del proyecto de inversión 7734</t>
  </si>
  <si>
    <t>Mujeres, hijos e hijas</t>
  </si>
  <si>
    <t xml:space="preserve">Sumatoria del número de mujeres víctimas de violencias y su sistema familiar, acogidas y atendidas a través del modelo de Casas Refugio incluyendo modalidad intermedia de acogida y ruralidad </t>
  </si>
  <si>
    <t>Mensual</t>
  </si>
  <si>
    <t>Simisional</t>
  </si>
  <si>
    <t>Atenciones</t>
  </si>
  <si>
    <t>Sumatoria del número de atenciones a mujeres víctimas de violencias, a través de las Duplas de atención psicosocial</t>
  </si>
  <si>
    <t>Mujeres</t>
  </si>
  <si>
    <t xml:space="preserve">Sumatoria del número de mujeres participantes en las actividades implementadas en el marco de los Planes Locales de Seguridad para las Mujeres </t>
  </si>
  <si>
    <t>Reportes equipo Sofía Local</t>
  </si>
  <si>
    <t>Sumatoria del número de atenciones efectivas a través de la Línea Púrpura Distrital</t>
  </si>
  <si>
    <t>47. Número de mujeres en posible riesgo de feminicidio en seguimiento jurídico y psicosocial en el marco del Sistema Articulado de Alertas Tempranas (SAAT)</t>
  </si>
  <si>
    <t>Sumatoria del número de mujeres en posible riesgo de feminicidio en seguimiento jurídico y psicosocial en el marco del Sistema Articulado de Alertas Tempranas (SAAT)</t>
  </si>
  <si>
    <t>N.A.</t>
  </si>
  <si>
    <t>Reportes equipo Sistema articulado de alertas tempranas -SAAT- para la prevención del riesgo de feminicidio en Bogotá</t>
  </si>
  <si>
    <t>48. Número de atenciones (asesorías y orientaciones) a través de la Estrategia intersectorial para la prevención y atención a víctimas de violencia de género con énfasis en violencia sexual y feminicidio.</t>
  </si>
  <si>
    <t>Sumatoria del número de atenciones (asesorías y orientaciones) a través de la Estrategia intersectorial para la prevención y atención a víctimas de violencia de género con énfasis en violencia sexual y feminicidio.</t>
  </si>
  <si>
    <t>1. Realizar 115.103 atenciones efectivas a través de la Línea Púrpura Distrital</t>
  </si>
  <si>
    <t>Sumatoria del número total de intervenciones brindadas a las mujeres a través de la Línea Púrpura Distrital "Mujeres que escuchan mujeres"</t>
  </si>
  <si>
    <t>Sumatoria del número de incidentes analizados o gestionados</t>
  </si>
  <si>
    <t>Sumatoria del número de incidentes direccionados para atención postemergencia</t>
  </si>
  <si>
    <t xml:space="preserve">Sumatoria del número  de casos recepcionados y gestionados </t>
  </si>
  <si>
    <t>Sumatoria del número total de orientaciones psico-juridicas efectivas</t>
  </si>
  <si>
    <t>Sumatoria del número de casos gestionados con intento fallido de contacto</t>
  </si>
  <si>
    <t>2. Realizar seguimiento al 100% de los casos reportados en la Línea Purpura Distrital</t>
  </si>
  <si>
    <t>Sumatoria del número de seguimientos efectivos a mujeres mediante la LPD realizados (Bogotá y alertantes)</t>
  </si>
  <si>
    <t>Sumatoria del número de seguimientos a llamadas desde la LPD realizados</t>
  </si>
  <si>
    <t>3. Operar 6 casas refugio para mujeres víctimas de violencia y personas a cargo</t>
  </si>
  <si>
    <t>Sumatoria del número de reuniones de supervisión administrativa, financiera y contable con los operadores de Casa Refugio</t>
  </si>
  <si>
    <t>Reportes equipo Casa Refugio</t>
  </si>
  <si>
    <t>Sumatoria del número de reuniones de supervisión técnica con los operadores de Casa Refugio</t>
  </si>
  <si>
    <t>4. Realizar atención al 100% de Personas (Mujeres víctimas de violencia y personas a cargo) acogidas en Casa Refugio</t>
  </si>
  <si>
    <t>Sumatoria del número de solicitudes de cupo recibidas para acogida en Casa Refugio</t>
  </si>
  <si>
    <t>Sumatoria del número de solicitudes de cupo tramitadas que cumplieron criterios de ingreso a Casa Refugio</t>
  </si>
  <si>
    <t>Sumatoria del número de personas  acogidas en la modalidad tradicional de Casa  Refugio que cumplen criterios de ingreso</t>
  </si>
  <si>
    <t>Sumatoria del número de personas  acogidas en la modalidad intermedia de Casa  Refugio que cumplen criterios de ingreso</t>
  </si>
  <si>
    <t>Sumatoria del número de personas  acogidas en la modalidad rural de Casa  Refugio que cumplen criterios de ingreso</t>
  </si>
  <si>
    <t>Sumatoria del número total de personas acogidas en las tres modalidades de Casa Refugio</t>
  </si>
  <si>
    <t>5. Fortalecer los 4 componentes del Sistema SOFIA</t>
  </si>
  <si>
    <t>Sumatoria del número de servidores (as) sensibilizados</t>
  </si>
  <si>
    <t>Reportes equipo Sofía Distrital</t>
  </si>
  <si>
    <t>Sumatoria del número de sesiones de espacios de articulación y coordinación acompañados o con desarrollo de secretaría técnica</t>
  </si>
  <si>
    <t>Sumatoria del número de acciones de divulgación y visibilización realizada</t>
  </si>
  <si>
    <t>Sumatoria del número de asistencias técnicas realizadas</t>
  </si>
  <si>
    <t>6. Implementar una estrategia de Prevención de Riesgo de feminicidio</t>
  </si>
  <si>
    <t xml:space="preserve">Sumatoria del número de mujeres en riesgo de feminicidio con seguimiento jurídico y/o psicosocial </t>
  </si>
  <si>
    <t>Sumatoria del número de sesiones y/o espacios de articulación interinstitucional a nivel distrital y local en el marco del Sistema Articulado de Alertas Tempranas</t>
  </si>
  <si>
    <t>Sumatoria del número de atenciones (asesorías, orientaciones y seguimientos) a través de la Estrategia intersectorial para la prevención y atención a víctimas de violencia de género con énfasis en violencia sexual y feminicidio.</t>
  </si>
  <si>
    <t>Sumatoria del número de sesiones/espacios de trabajo realizados con el sector salud.</t>
  </si>
  <si>
    <t>Reportes equipo Estrategia intersectorial para la prevención y atención de las violencias contra las mujeres con énfasis en violencia sexual y feminicidio</t>
  </si>
  <si>
    <t>7. Dinamizar 20 consejos Locales de seguridad para las mujeres y sus respectivos planes locales de seguridad</t>
  </si>
  <si>
    <t xml:space="preserve">Sumatoria del número de Consejos Locales de Seguridad para las Mujeres realizados </t>
  </si>
  <si>
    <t>Sumatoria del número de Mesas Técnicas con entidades locales y organizaciones de mujeres realizadas para  el diseño, implementación y seguimiento de las acciones de los Planes Locales de Seguridad para las Mujeres</t>
  </si>
  <si>
    <t>Sumatoria del número de actividades de prevención de violencias realizadas en las localidades de Bogotá</t>
  </si>
  <si>
    <t>8. Implementar un protocolo de prevención, atención y segui-miento a casos de violencia en el transporte público</t>
  </si>
  <si>
    <t>Sumatoria del número de atenciones (primeras atenciones y seguimientos) a mujeres víctimas de violencias en el espacio y transporte público a través de las duplas psico-jurídicas</t>
  </si>
  <si>
    <t xml:space="preserve">Sumatoria del número reuniones/sesiones de preparación y acompañamiento técnico para el impulso de acciones de prevención, atención y sanción de las violencias contra las mujeres en el espacio y el transporte público. </t>
  </si>
  <si>
    <t>9. Realizar 11.983 atenciones a mujeres víctimas de violencias, a través de las duplas de atención psicosocial</t>
  </si>
  <si>
    <t>Sumatoria del número de remisiones recibidas por el equipo de Duplas de atención psicosocial</t>
  </si>
  <si>
    <t>Reportes equipo Duplas</t>
  </si>
  <si>
    <t>Sumatoria del número de casos nuevos atendidos de manera efectiva,  a través de las duplas de atención psicosocial</t>
  </si>
  <si>
    <t>Sumatoria del número de seguimientos realizados a través de las duplas de atención psicosocial</t>
  </si>
  <si>
    <t>Sumatoria del número total de atenciones realizadas (primeras atenciones y seguimientos)  a través de las duplas de atención psicosocial</t>
  </si>
  <si>
    <t>Prevención y atención a mujeres víctimas de violencias</t>
  </si>
  <si>
    <t xml:space="preserve">Realizar asistencias técnicas a las entidades integrantes del Sistema SOFIA para la formulación, ajuste e implementación de acciones afirmativas para mujeres en riesgo de feminicidio y las víctimas indirectas del delito. </t>
  </si>
  <si>
    <t>Porcentaje de asistencias técnicas realizadas frente a acciones afirmativas para mujeres en riesgo de feminicidio y las víctimas indirectas del delito</t>
  </si>
  <si>
    <t xml:space="preserve">(Número de asistencias técnicas realizadas frente acciones afirmativas/Número de asistencias técnicas programadas frente a acciones afirmativas)*100 </t>
  </si>
  <si>
    <t>GA-FO-25 Evidencia de reunión internas y externas</t>
  </si>
  <si>
    <t xml:space="preserve">Brindar asistencia técnico legal al sector salud para el fortalecimiento de capacidades institucionales en la atención a mujeres víctimas de violencia con énfasis en violencia sexual y riesgo de feminicidio, en el marco del Sistema SOFIA </t>
  </si>
  <si>
    <t>Asistencia técnico legal con énfasis en violencia sexual y riesgo de feminicidio</t>
  </si>
  <si>
    <t>(Número de asistencias técnico legales realizadas/Número de asistencias técnico legales programadas)*100</t>
  </si>
  <si>
    <t xml:space="preserve">Realizar procesos de divulgación y sensibilización internos y externos sobre las modalidades de Casa Refugio con especial énfasis en las modalidades intermedia y rural </t>
  </si>
  <si>
    <t>Procesos de divulgación y sensibilización sobre las modalidades de Casa Refugio</t>
  </si>
  <si>
    <t>Acciones de sensibilización y divulgación</t>
  </si>
  <si>
    <t xml:space="preserve">Sumatoria de acciones de sensibilización y divulgación realizadas </t>
  </si>
  <si>
    <t>GA-FO-25 Evidencia de reunión internas y externas
Piezas comunicativas de sensibilización y divulgación</t>
  </si>
  <si>
    <t>Brindar asistencia técnica para la formulación e implementación de estrategias locales para la territorialización del Sistema SOFIA</t>
  </si>
  <si>
    <t>Informes locales sobre la implementación de estrategias de territorialización del Sistema SOFIA</t>
  </si>
  <si>
    <t>Informes locales</t>
  </si>
  <si>
    <t>Sumatoria de informes locales sobre la implementación de estrategias de territorialización del Sistema SOFIA</t>
  </si>
  <si>
    <t>Documentos de informes locales sobre la implementación de estrategias de territorialización del Sistema SOFIA</t>
  </si>
  <si>
    <t>Verificar que todos los casos en riesgo de feminicidio son asignados a equipos de la SDMujer para seguimiento psicosocial y socio-jurídico</t>
  </si>
  <si>
    <t>Asignación de casos en riesgo de feminicidio</t>
  </si>
  <si>
    <t>(Casos asignados a equipos para seguimientos a equipos de la SDMujer/Mujeres valoradas INMLCF+Mujeres identificadas en riesgo de feminicidio por los equipos de atención de la SDMujer)*100</t>
  </si>
  <si>
    <t>Verificar que todos los casos en riesgo de feminicidio que han sido asignados cuenten con al menos un seguimiento.</t>
  </si>
  <si>
    <t>Seguimiento de casos en riesgo de feminicidio asignados</t>
  </si>
  <si>
    <t>(Casos con seguimientos realizados/Casos asignados a los equipos para seguimientos)*100</t>
  </si>
  <si>
    <t>Nombre: Diana Gómez Rojas</t>
  </si>
  <si>
    <t>Cargo: Contratista Dirección de Eliminación de Violencias contra las Mujeres y Acceso a la Justicia</t>
  </si>
  <si>
    <t>Nombre: Alexandra Quintero Benavides</t>
  </si>
  <si>
    <t>Cargo:  Lideresa Proyecto</t>
  </si>
  <si>
    <t xml:space="preserve">Nombre: Lisa Cristina Gómez Camargo </t>
  </si>
  <si>
    <t>Cargo: Gerenta Proyecto</t>
  </si>
  <si>
    <t xml:space="preserve">1. Brindar orientación psicosocial y con elementos socio jurídicos, así como información en la ruta de atención a mujeres víctimas de violencias a tráves de la Línea Púrpura Distrital "Mujeres que escuchan mujeres". </t>
  </si>
  <si>
    <t>2. Fortalecer la respuesta de atención en emergencia a través de la implementación de la Agencia Muj en el marco de la integración de la Secretaría Distrital de la Mujer con el Número Único de Seguridad y Emergencias - NUSE.</t>
  </si>
  <si>
    <t>3. Brindar atención psico jurídica en emergencia a través de la Agencia Muj en el marco de la integración de la Secretaría Distrital de la Mujer con el Número Único de Seguridad y Emergencias - NUSE</t>
  </si>
  <si>
    <t>4. Realizar seguimientos efectivos a mujeres víctimas de violencias con posible riesgo de feminicidio a través de la Línea Púrpura Distrital "Mujeres que Escuchan Mujeres"</t>
  </si>
  <si>
    <t>5. Realizar la supervisión administrativa, financiera y contable de las Casas Refugio en operación.</t>
  </si>
  <si>
    <t>6. Brindar lineamientos técnicos a los operadores de las Casas Refugio para la adecuada implementación del modelo en sus diferentes modalidades.</t>
  </si>
  <si>
    <t>7. Tramitar las solicitudes de cupo recibidas en el correo institucional de la estrategia de Casas Refugio.</t>
  </si>
  <si>
    <t>8. Brindar acogida a mujeres víctimas de violencia y sus personas a cargo en las Casa Refugio.</t>
  </si>
  <si>
    <t xml:space="preserve">9. Realizar procesos de sensibilización y formación para el fortalecimiento de capacidades a servidoras y servidores de entidades con presencia en el Distrito Capital, frente a la garantía del derecho de las mujeres a una vida libre de violencias y la atención integral a las víctimas de diferentes modalidades de violencias contra las mujeres. </t>
  </si>
  <si>
    <t xml:space="preserve">10. Participar o convocar espacios de articulación y coordinación de acciones estratégicas para la prevención, atención y sanción de las violencias contra las mujeres en el Distrito Capital, según los lineamientos técnicos y operativos para el funcionamiento y la implementación del Sistema SOFIA. </t>
  </si>
  <si>
    <t>11. Desarrollar acciones de divulgación y visibilización orientadas a la prevención de las violencias contra las mujeres, así como a la sensibilización de la sociedad en general para el reconocimiento del derecho de las mujeres a una vida libre de violencias.</t>
  </si>
  <si>
    <t>12. Brindar asistencia técnica para el desarrollo de acciones de fortalecimiento de los componentes del Sistema SOFIA</t>
  </si>
  <si>
    <t>14. Articular acciones interinstitucionales para aportar a la garantía del derecho de las mujeres en riesgo de feminicidio a una vida libre de violencias, a través del Sistema Articulado de Alertas Tempranas - SAAT.</t>
  </si>
  <si>
    <t>15. Brindar atención socio-jurídica en casos que sean reportados a través de la Estrategia Intersectorial para la Prevención y Atención de Víctimas de Violencia de Género con Énfasis en Violencia Sexual y Feminicidio.</t>
  </si>
  <si>
    <t>16. Articular acciones con el sector salud para eliminar barreras de protección, atención y acceso a la justicia de las mujeres ​víctimas de violencias o en riesgo de feminicidio, con el fin de prevenir la materialización del delito.</t>
  </si>
  <si>
    <t>13. Hacer seguimiento jurídico y psicosocial periódico a mujeres en riesgo de feminicidio en Bogotá, según los casos remitidos por entidades competentes del orden nacional, distrital o local, y equipos de atención de la Secretaría Distrital de la Mujer.</t>
  </si>
  <si>
    <t>17. Articular y coordinar con las Alcaldías Locales la agenda, fechas y desarrollo de las sesiones de los Consejos Locales de Seguridad para las Mujeres.</t>
  </si>
  <si>
    <t>18. Dinamizar el diseño, implementación y seguimiento de las acciones incluidas en los Planes Locales de Seguridad para las Mujeres.</t>
  </si>
  <si>
    <t xml:space="preserve">19. Liderar, articular y dinamizar acciones de prevención de violencias contra las mujeres en el espacio público y privado, en cada una de las localidades de Bogotá.  </t>
  </si>
  <si>
    <t xml:space="preserve">21. Acompañar técnicamente los procesos de articulación intra e interinstitucional para el impulso de acciones de prevención, atención y sanción de las violencias contra las mujeres en el espacio y el transporte público. </t>
  </si>
  <si>
    <t>20. Brindar atención en dupla a mujeres víctimas de violencias en el espacio y el transporte público.</t>
  </si>
  <si>
    <t>22. Realizar el primer contacto efectivo con las mujeres nuevas remitidas por los diferentes equipos para atención psicosocial.</t>
  </si>
  <si>
    <t>23. Aportar a la garantía del derecho de las mujeres a una vida libre de violencias a través de las sesiones de seguimiento.</t>
  </si>
  <si>
    <t xml:space="preserve">24. Dinamizar la activación de rutas y sesiones de atención psicosocial a mujeres víctimas de violencias. </t>
  </si>
  <si>
    <t>1. Número total de intervenciones brindadas a las mujeres a través de la Línea Púrpura Distrital "Mujeres que escuchan mujeres"</t>
  </si>
  <si>
    <t>2. Número de incidentes contestados, analizados o gestionados</t>
  </si>
  <si>
    <t>2. Número de incidentes direccionados para atención postemergencia</t>
  </si>
  <si>
    <t xml:space="preserve">3. Número de casos recepcionados y gestionados </t>
  </si>
  <si>
    <t>3. Número total de orientaciones psico-juridicas efectivas</t>
  </si>
  <si>
    <t>3. Número de casos gestionados con intento fallido de contacto</t>
  </si>
  <si>
    <t>4. Número de seguimientos efectivos a mujeres mediante la LPD realizados (Bogotá y alertantes)</t>
  </si>
  <si>
    <t>4. Número de seguimientos a llamadas desde la LPD realizados</t>
  </si>
  <si>
    <t>5. Número de reuniones de supervisión administrativa, financiera y contable con los operadores de Casa Refugio</t>
  </si>
  <si>
    <t>6. Número de reuniones de supervisión técnica con los operadores de Casa Refugio</t>
  </si>
  <si>
    <t>7. Número de solicitudes de cupo recibidas para acogida en Casa Refugio</t>
  </si>
  <si>
    <t>7. Número de solicitudes de cupo tramitadas que cumplieron criterios de ingreso a Casa Refugio</t>
  </si>
  <si>
    <t>8. Número de personas acogidas en la modalidad tradicional de Casa  Refugio que cumplen criterios de ingreso</t>
  </si>
  <si>
    <t>8. Número de personas acogidas en la modalidad intermedia de Casa  Refugio que cumplen criterios de ingreso</t>
  </si>
  <si>
    <t>8. Número de personas acogidas en la modalidad rural de Casa  Refugio que cumplen criterios de ingreso</t>
  </si>
  <si>
    <t>8. Número total de personas acogidas en las tres modalidades de Casa Refugio</t>
  </si>
  <si>
    <t xml:space="preserve">9. Número de servidores (as) sensibilizados </t>
  </si>
  <si>
    <t>10. Número de sesiones de espacios de articulación y coordinación acompañados o con desarrollo de secretaría técnica</t>
  </si>
  <si>
    <t>11. Número de acciones de divulgación y visibilización realizadas</t>
  </si>
  <si>
    <t>12. Número de asistencias técnicas realizadas</t>
  </si>
  <si>
    <t xml:space="preserve">13. Número de mujeres en riesgo de feminicidio con seguimiento jurídico y/o psicosocial  </t>
  </si>
  <si>
    <t>14. Número de sesiones y/o espacios de articulación interinstitucional a nivel distrital y local en el marco del Sistema Articulado de Alertas Tempranas</t>
  </si>
  <si>
    <t>15. Número de atenciones (asesorías, orientaciones y seguimientos) a través de la Estrategia intersectorial para la prevención y atención a víctimas de violencia de género con énfasis en violencia sexual y feminicidio.</t>
  </si>
  <si>
    <t>16. Número de sesiones/espacios de trabajo realizados con el sector salud.</t>
  </si>
  <si>
    <t xml:space="preserve">17. Número de Consejos Locales de Seguridad para las Mujeres realizados </t>
  </si>
  <si>
    <t>18. Número de Mesas Técnicas con entidades locales y organizaciones de mujeres realizadas para el diseño, implementación y seguimiento de las acciones de los Planes Locales de Seguridad para las Mujeres</t>
  </si>
  <si>
    <t>19. Número de actividades de prevención de violencias realizadas en las localidades de Bogotá</t>
  </si>
  <si>
    <t>20. Número de atenciones brindadas en dupla (primeras atenciones y seguimientos) a mujeres víctimas de violencias en el espacio y transporte público</t>
  </si>
  <si>
    <t xml:space="preserve">21. Número reuniones/sesiones de preparación y acompañamiento técnico para el impulso de acciones de prevención, atención y sanción de las violencias contra las mujeres en el espacio y el transporte público. </t>
  </si>
  <si>
    <t>22. Número de remisiones recibidas por el equipo de Duplas de atención psicosocial</t>
  </si>
  <si>
    <t>22. Número de casos nuevos atendidos de manera efectiva,  a través de las duplas de atención psicosocial</t>
  </si>
  <si>
    <t xml:space="preserve">23. Número de seguimientos realizados a través de las duplas de atención psicosocial </t>
  </si>
  <si>
    <t>24. Número total de atenciones realizadas (primeras atenciones y seguimientos)  a través de las duplas de atención psicosocial</t>
  </si>
  <si>
    <t>No aplica</t>
  </si>
  <si>
    <t>No se presentaron retrasos</t>
  </si>
  <si>
    <t>No se presentaron retrasos.</t>
  </si>
  <si>
    <t>Los seguimientos realizados a través de la Línea Púrpura Distrital "Mujeres que Escuchan Mujeres" permitieron identificar los avances y dificultades que enfrentan las mujeres en la dinamización de las rutas de atención, así como minimizar los impactos psicosociales generados por los procesos administrativos o penales de exigibilidad de sus derechos.</t>
  </si>
  <si>
    <t>El proceso de atención psicosocial facilitado por las Duplas permitió:                                      
- Promover espacios de conversación empática y reflexiva con las mujeres víctimas de violencias. 
- Promover prácticas de autocuidado en las mujeres y sus redes de apoyo. 
- Identificar sus recursos de afrontamiento. 
- Acercar la institucionalidad a las mujeres a través de la orientación de procesos, y aclaración de competencias de las entidades que hacen parte de la ruta de atención a mujeres víctimas de violencias. 
- Brindar atención integral a familiares de mujeres víctimas de feminicidio.</t>
  </si>
  <si>
    <t>Con el fortalecimiento de los componentes del Sistema SOFIA se aporta al goce efectivo del derecho a una vida libre de violencias para las mujeres habitantes del territorio urbano y rural de Bogotá, contribuyendo con la desnaturalización de las violencias, la prevención del delito de feminicidio, así como con la eliminación de barreras de acceso a la oferta de medidas de prevención, protección, atención y sanción de las violencias contra las mujeres, tanto en el espacio público como en el privado, mitigando que cualquier acción u omisión por parte del Estado cause daño o sufrimiento a las mujeres por el hecho de ser mujeres.
Desde el componente de prevención, se ha contribuido a la reducción de la exposición de las mujeres a ser víctimas de múltiples expresiones de las violencias en los ámbitos público y privado, garantizando acciones de coordinación interinstitucional dirigidas a la sensibilización y capacitación; el cambio cultural; la identificación, caracterización, prevención y seguimiento de factores de riesgo para las mujeres y el reconocimiento y exigibilidad del derecho de las mujeres a una vida libre de violencias.</t>
  </si>
  <si>
    <t xml:space="preserve">La atención realizada por parte de la Línea Púrpura Distrital, contribuyó en gran medida en el conocimiento y reconocimiento de las ciudadanas sobre la exigibilidad de sus derechos, a identificar los trámites que se deben adelantar ante las entidades competentes, conocer e identificar factores de riesgo y prácticas de auto protección, así como los servicios disponibles para la garantía de sus derechos y la contribuición en la prevención de nuevos hechos de violencias contra las mujeres.
La implementación y consolidación de la Agencia MUJ, ha posibilitado avanzar en garantizar una atención de urgencias y emergencias para casos de mujeres víctimas de violencia, acorde con los protocolos y procedimientos establecidos, con enfoque de género y de manera articulada con las demás agencias de la Línea 123 evitando así re-victimización. Bajo este marco, a través de la móvil mujer, las mujeres cuentan con un recurso de respuesta oportuna en situaciones de riesgo de feminicidio permitiendo generar acciones rápidas de atención y protección. Asimismo, el abordaje psico-jurídico de la móvil mujer promueve en las mujeres la capacidad de toma de decisiones, así como la identificación de la situación de riesgo, y mecanismos de activación de rutas para salvaguardar su vida. </t>
  </si>
  <si>
    <t xml:space="preserve">Todas las mujeres y sistemas familiares que ingresaron a Casas Refugio durante el período recibieron acogida y atención integral e ininterrumpida a través de acompañamiento psicosocial y la orientación, asesoría y/o representación jurídica, así como el apoyo de las áreas de pedagogía, trabajo social, primeros auxilios y nutrición a través de atención individual, familiar y acciones colectivas, de acuerdo con la modalidad de acogida y acorde con sus necesidades y condiciones. </t>
  </si>
  <si>
    <t>Las mujeres y sistemas familiares que ingresaron a Casas Refugio, recibieron acogida y atención integral a través de acompañamiento psicosocial y la orientación, asesoría y/o representación jurídica, así como apoyo de las áreas de pedagogía, trabajo social, primeros auxilios y nutrición a través de la atención individual, familiar y acciones colectivas.</t>
  </si>
  <si>
    <t>La dinamización de la articulación interinstitucional busca fortalecer la identificación y prevención de violencias contra las mujeres en el transporte público</t>
  </si>
  <si>
    <t>El equipo trabaja permanentemente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t>
  </si>
  <si>
    <t xml:space="preserve">Se avanzó en la consolidación de un escenario (CLSM) y una herramienta (PLSM) para el abordaje de la seguridad y violencias contra las mujeres desde un enfoque de género, de derechos y diferencial, incorporando a la categoría de delitos de alto impacto a los delitos sexuales y la violencia intrafamiliar. </t>
  </si>
  <si>
    <t>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</si>
  <si>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De manera permanente las profesionales trabajan en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t>
  </si>
  <si>
    <t>Hacer seguimiento socio jurídico y psicosocial a las mujeres en riesgo de feminicidio e impulsar acciones interinstitucionales para la atención oportuna de las víctimas, la afirmación de sus derechos y la superación de barreras que limiten su derecho a una vida libre de violencias, permite prevenir la materialización del feminicidio y contribuir a la garantía del derecho de las mujeres a vivir libres de violencias.
Adicionalmente, la atención a mujeres que llegaron a los servicios de salud -principalmente de urgencias- de las 4 IPS Priorizadas y de las 4 IPS que prestaron atención remota, buscando atención médica por hechos derivados de violencias en su contra, permitió facilitar su derecho al acceso de la administración de justicia, así como gestionar medidas que garantizaran su protección y la asistencia técnica legal brindada al personal de salud contribuyó en la cualificación de la atención brindada a las ciudadanas víctimas de VBG que acuden a los servicios de urgencias de las IPS Priorizadas.</t>
  </si>
  <si>
    <t xml:space="preserve">En este periodo no se cuenta con acta de la sesión directiva del Grupo de género y prevención del feminicidio del Consejo Distrital de Seguridad, porque la secretaría técnica a cargo de la Secretaría Distrital de Seguridad, Convivencia y Justicia, no la ha remitido. </t>
  </si>
  <si>
    <t>5. Fortalecer y coordinar la respuesta institucional para la implementación del Sistema Distrital de Protección integral a las mujeres víctimas de violencias -SOFIA-, aportando a la garantía del derecho de las mujeres a una vida libre de violencias en el Distrito Capital</t>
  </si>
  <si>
    <t>Durante el mes de mayo, las Duplas de Atención Psicosocial realizaron un total de 474 atenciones, de las cuales 114 corresponden a primeras atenciones y 360 a seguimientos efectivos. El proceso de orientación, atención y acompañamiento psicosocial facilitado por las profesionales aportó al reconocimiento de las violencias y a la garantía del derecho de las mujeres a una vida libre de las mismas. De igual manera, a través de la atención se generó el reconocimiento de la oferta institucional de la Secretaría Distrital de la Mujer, adherencia e ingreso a otros servicios de atención socio- jurídica y vinculación a actividades de autocuidado.</t>
  </si>
  <si>
    <t>De enero a mayo  las profesionales de las Duplas de Atención Psicosocial han realizado un total de 1.633 atenciones psicosociales,  de las cuales 372 corresponden a primeras atenciones y 1.261 a seguimientos efectivos. Estas atenciones incluyen primer contacto con las ciudadanas, primera atención y seguimiento. El proceso de orientación, atención y acompañamiento psicosocial facilitado por las profesionales aportó al reconocimiento de las violencias y a la garantía del derecho de las mujeres a una vida libre de las mismas.</t>
  </si>
  <si>
    <t>En el marco de la gestión para la atención, durante el mes de mayo se registraron un total de 223 seguimientos fallidos los cuales corresponden a acciones de seguimiento que son gestionadas por las profesionales y acordadas con las ciudadanas.  El número de seguimientos fallidos aumentó de manera subsecuente con el aumento de remisiones, atenciones nuevas y seguimientos. Los registros de seguimientos fallidos se deben a la imposibilidad de contacto,  el incumplimiento de los acuerdos de corresponsabilidad y/o  falta de voluntad por parte de las ciudadanas, para continuar con el acompañamiento. De manera permanente las profesionales trabajan en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t>
  </si>
  <si>
    <t>Logros: Durante el mes de mayo se dio continuidad al fortalecimiento de la articulación con las abogadas de la Estrategia de Justicia de Género en los niveles de orientación y asesoría  de tal manera que el plan de acompañamiento con cada mujer contempla  la atención interdisciplinaria e integral. Asimismo, fue posible generar acciones estrategicas para la prevención del feminicido a través de la articulación con el Sistema Articulador de Alertas Tempranas -SAAT-, y la Estrategia de prevención y atención para los delitos de ataque con agentes quimicos y trata de personas. Se destacó también, la articulación con la profesional encargada de la ruta de empleabilidad en la Dirección de Eliminación de Violencias contra las Mujeres y Acceso a la Justicia, lo anterior permite que las profesionales informen a las mujeres de ofertas laborales que pueden aportar a su independencia economica y la garantía de sus derechos.
Desde enero y hasta mayo se ha fortalecido la articulación y trabajo conjunto entre las Duplas y los equipos de la Estrategia de Justicia de Género, SAAT, Casa Refugio y la Estrategia de prevención y atención para los delitos de ataque con agentes quimicos y trata de personas y el SOFIA distrital.
Beneficios: Como parte del proceso de acompañamiento psicosocial, las profesionales de las Duplas aportaron al proceso de activación de rutas para la garantía de derechos como la salud integral, el acceso a la justicia, educación, acceso a oportunidades laborales, entre otras. 
No se presentaron retrasos</t>
  </si>
  <si>
    <t>En el marco de la gestión para la atención, durante el mes de mayo se registraron un total de 223 seguimientos fallidos los cuales corresponden a acciones de seguimiento que son gestionadas por las profesionales y acordadas con las ciudadanas.  El número de seguimientos fallidos aumentó de manera subsecuente con el aumento de remisiones, atenciones nuevas y seguimientos. Los registros de seguimientos fallidos se deben a la imposibilidad de contacto,  el incumplimiento de los acuerdos de corresponsabilidad y/o  falta de voluntad por parte de las ciudadanas, para continuar con el acompañamiento.</t>
  </si>
  <si>
    <t>Entre enero y mayo las Duplas han recibido un total de 403 solicitudes de atención psicosocial. De esta cifra se ha logrado iniciar el proceso de orientación en 372 casos.</t>
  </si>
  <si>
    <t xml:space="preserve">Durante el mes de mayo a través de las Duplas de atención psicosocial, se atendieron 114 casos nuevos. </t>
  </si>
  <si>
    <t>Durante el mes de mayo, las profesionales realizaron un total de 360 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t>
  </si>
  <si>
    <t>Entre enero y mayo, las profesionales han realizado 1.261 seguimientos efectivos. A través de los seguimientos se reforzaron elementos para robustecer la capacidad de toma de decisiones de las mujeres y el reconocimiento de sus recursos de afrontamiento; acceso a la justicia y garantía del derecho a una vida libre de violencias.</t>
  </si>
  <si>
    <t>Desde enero y hasta mayo las Duplas de Atención Psicosocial han realizado un total 372 de orientaciones y/o nuevas atenciones.</t>
  </si>
  <si>
    <t>Logros: Durante el mes de mayo, las profesionales realizaron un total de 360 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 Con respecto al mes anterior, hubo un aumento de los seguimientos que corresponde también al aumento de casos nuevos remitidos. Los seguimientos incluyen también, gestiones como la concertación de la sesión psicosocial.
Entre enero y mayo las profesionales han realizado 1.261 seguimientos efectivos.
Beneficios: A través de los seguimientos se reforzaron elementos para robustecer la capacidad de toma de decisiones de las mujeres y el reconocimiento de sus recursos de afrontamiento; acceso a la justicia y garantía del derecho a una vida libre de violencias.
Retrasos: En el marco de la gestión para la atención, durante el mes de mayo se registraron un total de 223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 
Alternativas de solución: El equipo trabaja permanentemente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t>
  </si>
  <si>
    <t>Durante el mes de mayo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</si>
  <si>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Entre los meses de enero a mayo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</si>
  <si>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Logros: Durante el mes de mayo se llevaron a cabo 69 reuniones de apoyo a la supervisión administrativa, financiera y contable con los operadores de las 6 Casas Refugio que operaron durante el mes, sobre temas como: revisión de insumos, inventario y gastos; seguimiento y cierre de informes presentados; y verificación del cumplimiento de obligaciones contractuales, garantizando la prestación del servicio.
En el periodo de enero a mayo se llevaron a cabo 286 reuniones de apoyo a la supervisión administrativa, financiera y contable, incluyendo la supervisión del cumplimiento de las obligaciones generales y específicas de los operadores de las Casas Refugio durante el proceso de atención que se brinda a las mujeres acogidas, garantizando la prestación del servicio de las Casas que funcionaron en este período.
Beneficios: La continuidad de las acciones de la supervisión del componente administrativo, financiero y contable de los contratos de operación de las Casas Refugio, se aporta a garantizar la correcta ejecución de los procesos de acogida de las mujeres víctimas de violencia y sus sistemas familiares. 
No se presentaron retrasos.</t>
  </si>
  <si>
    <t>Logros: Durante el mes de mayo se realizaron 47 reuniones de supervisión técnica en las 6 Casas Refugio que operaron durante el mes, de las cuales 12 se relacionaron con el área de primeros auxilios, 6 con jurídica, 7 con pedagogía, 6 con el área de nutrición, 5 con trabajo social y 5 con psicología; al igual que se desarrollaron 6 actividades para la revisión del proceso de atención que se brinda a las mujeres acogidas, garantizando una adecuada prestación del servicio.
En el periodo de enero a mayo se desarrollaron 196 reuniones relacionadas con el componente técnico de las 6 Casas Refugio que operaron en este periodo, relacionadas con la supervisión general de las áreas de atención de primeros auxilios, jurídica, trabajo social, nutrición, pedagogía y psicología, al igual que actividades de fortalecimiento técnico del proceso de atención que se brinda a las mujeres acogidas, asegurando la continuidad de la supervisión técnica de las Casas Refugio.
Beneficios: La orientación técnica a los operadores de las Casas Refugio, desde las diferentes áreas de atención aportó a la correcta ejecución de los contratos de operación, garantizando la prestación del servicio integral y de calidad para las mujeres, sus hijos e hijas con énfasis en las características y particularidades de cada modalidad de atención y acogida. 
No se presentaron retrasos.</t>
  </si>
  <si>
    <t>Con corte al mes de mayo se dio cumplimiento a la operación de la Estrategia Casas Refugio a través del funcionamiento de 6 casas, 4 en la Modalidad de Atención Tradicional, 1 de la Modalidad Intermedia y 1 de la Modalidad Rural.</t>
  </si>
  <si>
    <t>En los meses de enero a mayo se dio cumplimiento a la operación de la Estrategia Casas Refugio a través del funcionamiento de 6 casas, 4 en la Modalidad de Atención Tradicional, 1 de la Modalidad Intermedia y 1 de la Modalidad Rural.</t>
  </si>
  <si>
    <t>Durante el mes de mayo se llevaron a cabo 69 reuniones de apoyo a la supervisión administrativa,  financiera y contable con los operadores de las 6 Casas Refugio que operaron durante el mes, sobre temas como: revisión de insumos, inventario y gastos; seguimiento y cierres de informes presentados; y verificación del cumplimiento de obligaciones contractuales.</t>
  </si>
  <si>
    <t>En los meses de enero a mayo se llevaron a cabo 286 reuniones de apoyo a la supervisión administrativa,  financiera y contable con los operadores de las 6 Casas Refugio que operaron durante este periodo, sobre temas como: revisión de insumos, inventario y gastos; seguimiento y cierres de informes presentados; y verificación del cumplimiento de obligaciones contractuales.</t>
  </si>
  <si>
    <t>Durante el mes de mayo se realizaron 47 reuniones de supervisión técnica en las 6 Casas Refugio que operaron durante el mes, de las cuales 12 se relacionaron con el área de primeros auxilios, 6 con jurídica, 7 con pedagogía, 6 con el área de nutrición, 5 con trabajo social, 5 con psicología y 6 actividades de revisión del proceso de atención que se brinda a las mujeres acogidas.</t>
  </si>
  <si>
    <t>En los meses de enero a mayo se realizaron 196 reuniones de supervisión técnica en las 6 Casas Refugio que operaron durante este periodo, relacionadas con la supervisión general de las áreas de atención de primeros auxilios, jurídica, trabajo social, nutrición, pedagogía y psicología, sí como actividades de revisión del proceso de atención que se brinda a las mujeres acogidas.</t>
  </si>
  <si>
    <t>Logros: En el mes de mayo se brindó acogida a 149 personas nuevas (mujeres víctimas de violencia y personas a cargo) que cumplieron los criterios de ingreso a las Casas Refugio, de las cuales 69 fueron mujeres adultas y adultas mayores, 6 adolescentes, 56 niñas y niños y 18 bebés. Bajo ese marco, en mayo estuvieron acogidas un total de 296 personas en la Estrategia de Casas Refugio en sus tres Modalidades: Tradicional, Intermedia y Rural. 
En el periodo de enero a mayo se brindó acogida a 592 personas nuevas (mujeres víctimas de violencia y personas a cargo) que cumplieron los criterios de ingreso a las Casas Refugio, de las cuales 274 son mujeres y mujeres adultas mayores, 22 adolescentes, 226 niñas y niños y 70 bebés . 
Beneficios: La acogida a mujeres víctimas de violencia y los miembros de sus sistemas familiares aportó a salvaguardar su vida e integridad personal y garantizó un proceso de atención integral que fomenta sus capacidades y oportunidades.
No se presentaron retrasos.</t>
  </si>
  <si>
    <t>En el mes de mayo se acogieron un total de 107 personas nuevas en la Modalidad Tradicional de las Casas Refugio, de las cuales 48 fueron mujeres adultas víctimas de violencia y 59 niños, niñas y adolescentes.</t>
  </si>
  <si>
    <t>En los meses de enero a mayo se acogieron un total de 361 personas nuevas en la Modalidad Tradicional de las Casas Refugio, de las cuales 157 fueron mujeres adultas víctimas de violencia y 204 niños, niñas y adolescentes.</t>
  </si>
  <si>
    <t>En el mes de mayo se acogieron un total de 38 personas nuevas en la Modalidad Intermedia de las Casas Refugio, de las cuales 20 fueron mujeres adultas víctimas de violencia y 18 niños, niñas y adolescentes.</t>
  </si>
  <si>
    <t>En los meses de enero a mayo se acogieron un total de 179 personas nuevas en la Modalidad Intermedia de las Casas Refugio, de las cuales 93 fueron mujeres adultas víctimas de violencia y 86 niños, niñas y adolescentes.</t>
  </si>
  <si>
    <t>En el mes de mayo se acogieron un total de 4 personas nuevas en la Modalidad Rural de las Casas Refugio, de las cuales 1 fue una mujer adulta víctima de violencia y 3 niños, niñas y adolescentes.</t>
  </si>
  <si>
    <t>En los meses de enero a mayo se acogieron un total de 52 personas nuevas en la Modalidad Rural de las Casas Refugio, de las cuales 24 fueron mujeres adultas víctimas de violencia y 28 niños, niñas y adolescentes.</t>
  </si>
  <si>
    <t>Durante el mes de mayo ingresaron un total de 149 personas nuevas en las Casas Refugio, de las cuales 69 fueron mujeres adultas víctimas de violencia y 80 niños, niñas y adolescentes.</t>
  </si>
  <si>
    <t xml:space="preserve">En los meses de enero a mayo ingresaron un total de 592 personas nuevas en las Casas Refugio, de las cuales 274 fueron mujeres adultas víctimas de violencia y 318 niños, niñas y adolescentes. </t>
  </si>
  <si>
    <t xml:space="preserve">Durante el mes de mayo ingresaron un total de 149 personas nuevas en las Casas Refugio, de las cuales 69 fueron mujeres adultas víctimas de violencia y 80 niños, niñas y adolescentes. </t>
  </si>
  <si>
    <t>Logros: En mayo se fortalecieron las capacidades de 927 servidoras y servidores, con diferentes modalidades de vinculación, para el reconocimiento y garantía del derecho de las mujeres a una vida libre de violencias. Al respecto, se realizaron en primer lugar 38 jornadas, fortaleciendo las capacidades a 877 servidoras y servidores. Los contenidos abarcaron el derecho a una vida libre de violencias, la Ruta única de atención a mujeres víctimas de violencias y en riesgo de feminicidio, Presentación Estrategia en Hospitales, Modelo de Atención y Protocolo de ingreso, permanencia y Egreso de la Estrategia de Casas Refugio para mujeres. Las jornadas fueron lideradas por el equipo SOFIA Local y Distrital; se destaca la participación de las secretarías de Salud, Integración Social, Seguridad, Educación, Comisarias de Familia, así como Policía Metropolitana, Alcaldías Locales entre otras, tanto de orden nacional, distrital y local. En segundo lugar, a través del curso virtual "El derecho de las mujeres a una vida libre de violencias: Herramientas prácticas", se capacitaron 50 funcionarios(as) y 33 ciudadanas(os) a través de los 4 módulos y las 9 unidades temáticas. 
Entre enero y mayo se han fortalecido un total de 3.122 servidoras(es), 2894 a través de 123 jornadas y 228 a través del curso virtual.
Beneficios: Realizar la capacitación a servidores y servidoras permite el fortalecimiento de capacidades en materia de respuestas integrales a las mujeres víctimas de violencia, y hacer el proceso formativo con taxistas permite generar espacios seguros para las mujeres
No se presentaron retrasos.</t>
  </si>
  <si>
    <t>Logros: En mayo se participó en 10 espacios de articulación con entidades: (1) 1a sesión directiva de la mesa sistema SOFIA. (2) 3a Mesa técnica de seguimiento a casos de presunto abuso de autoridad. (3) Reunión de articulación con la DTS de Transmilenio. (4) 2a Mesa técnica de Prevención de trata de personas, en el marco del Comité Distrital de Lucha contra la Trata de Personas de Bogotá. (5) 2a mesa de diálogo para la prevención y atención de violencias de género – violencia sexual – en las IES en la cual se trabajó sobre experiencias de las universidades en la implementación del Protocolo (6) 2a Sesión del Comité técnico Distrital de Lucha contra la Trata de Personas de Bogotá. (7) 2a Mesa técnica de Asistencia y protección, en el marco del Comité Distrital de Lucha contra la Trata de Personas de Bogotá. (8)  Segunda sesión del Comité Directivo de Lucha contra la trata de personas (9) Mesa de trabajo PAA – SDHT – e Directivas. (10) Mesa de trabajo PAA - SED - Directivas
Entre enero y mayo, se participó en 28 espacios de articulación y coordinación de acciones estratégicas para la prevención, atención y sanción de las violencias contra las mujeres en el Distrito Capital. 
Beneficios: Las mujeres del Distrito Capital se benefician de la articulación de acciones estratégicas ya que se incide desde allí en la prevención, atención y sanción de las violencias contra mujeres. En estos espacios se logró fortalecer la respuesta coordinada en la atención a víctimas de VBG; programar asistencias técnicas a los funcionarios/as del distrito en la prevencion de las violencias en el contexto familiar, violencias sexuales y la promoción del buen trato; así como el fortalecimiento de la estrategia ruta de empleabilidad para mujeres víctimas-sobrevivientes de VBG, fundamental para  la autonomía económica de las mujeres  y el aumento de sus recursos para enfrentar el ciclo de VBG. 
No se presentaron retrasos</t>
  </si>
  <si>
    <t>En mayo se fortalecieron las capacidades de 927 servidoras y servidores, con diferentes modalidades de vinculación, para el reconocimiento y garantía del derecho de las mujeres a una vida libre de violencias. De estas, 877 servidoras y servidores fueron fortalecidos en sus capacidades a través de 38 jornadas y 50 a través del curso virtual "El derecho de las mujeres a una vida libre de violencias: Herramientas prácticas".</t>
  </si>
  <si>
    <t>Entre enero y mayo se fortalecieron las capacidades de 3.122 servidoras y servidores, con diferentes modalidades de vinculación, para el reconocimiento y garantía del derecho de las mujeres a una vida libre de violencias. De estas, 2.894 servidoras y servidores fueron fortalecidos en sus capacidades a través de 123  jornadas y 228 a través del curso virtual "El derecho de las mujeres a una vida libre de violencias: Herramientas prácticas".</t>
  </si>
  <si>
    <t>En mayo se participó en diez (10) espacios de articulación con entidades: (1) 1a sesión directiva de la mesa sistema SOFIA. (2) 3a Mesa técnica de seguimiento a casos de presunto abuso de autoridad. (3) Reunión de articulación con la DTS de Transmilenio. (4) 2a Mesa técnica de Prevención de trata de personas, en el marco del Comité Distrital de Lucha contra la Trata de Personas de Bogotá. (5) 2a mesa de diálogo para la prevención y atención de violencias de género – violencia sexual – en las IES en la cual se trabajó sobre experiencias de las universidades en la implementación del Protocolo (6) 2a Sesión del Comité técnico Distrital de Lucha contra la Trata de Personas de Bogotá. (7) 2a Mesa técnica de Asistencia y protección, en el marco del Comité Distrital de Lucha contra la Trata de Personas de Bogotá. (8)  Segunda sesión del Comité Directivo de Lucha contra la trata de personas (9) Mesa de trabajo PAA – SDHT – e Directivas. (10) Mesa de trabajo PAA - SED - Directivas</t>
  </si>
  <si>
    <t xml:space="preserve">Entre enero y mayo, se participó en 28 espacios de articulación y coordinación de acciones estratégicas para la prevención, atención y sanción de las violencias contra las mujeres en el Distrito Capital. </t>
  </si>
  <si>
    <t xml:space="preserve">En mayo se realizaron 17 acciones de divulgación descritas a continuación: 1. Video Redes qué es violencia sexual, 2. Video Redes qué es violencia física, 3. Video Redes qué es violencia económica, 4. Video Redes qué es violencia psicológica, 5. Video saca lo mejor de ti, 6. Comunicado plan de seguridad día de la madre, 7. Comunicado Violencia extrema contra las mujeres, 8. Post en redes en Toma Cultural barrio Santa Fe, 9. Post en redes Taller sobre violencia y ruta a ejercito Nacional, 10. Textos día de la madre, 11. Ajuste guión Ruta de atención para Secretaria, 12. Adaptación piezas hospitales, 13. Correcciones piezas de trata y ataque con agente químico, 14. Textos para sinergia distrital en contra de feminicidios, 15. Contacto para entrevista Blu Radio sobre beneficiaria Casa Refugio, 16. Cubrimiento mesa universidades, 17. Solicitud cambios en pieza de taxistas </t>
  </si>
  <si>
    <t xml:space="preserve">Logros: En mayo se realizaron 17 acciones de divulgación descritas a continuación: 
1. Video Redes qué es violencia sexual, 2. Video Redes qué es violencia física, 3. Video Redes qué es violencia económica, 4. Video Redes qué es violencia psicológica, 5. Video saca lo mejor de ti, 6. Comunicado plan de seguridad día de la madre, 7. Comunicado Violencia extrema contra las mujeres, 8. Post en redes en Toma Cultural barrio Santa Fe, 9. Post en redes Taller sobre violencia y ruta a ejercito Nacional, 10. Textos día de la madre, 11. Ajuste guión Ruta de atención para Secretaria, 12. Adaptación piezas hospitales, 13. Correcciones piezas de trata y ataque con agente químico, 14. Textos para sinergia distrital en contra de feminicidios, 15. Contacto para entrevista Blu Radio sobre beneficiaria Casa Refugio, 16. Cubrimiento mesa universidades, 17. Solicitud cambios en pieza de taxistas 
Entre enero y mayo, se desarrollaron 58 acciones de divulgación  orientadas a la prevención de las violencias contra las mujeres, así como a la sensibilización de la sociedad en general para el reconocimiento del derecho de las mujeres a una vida libre de violencias. 
Beneficios: Se hace divulgación de contenido para que las mujeres conozcan la ruta de atención a mujeres víctimas de violencia, asi como contenido edu pedagógico que permita cuestionar las actitudes machistas que normalizan las violencias contra las mujeres. 
No se presentaron retrasos. </t>
  </si>
  <si>
    <t>Entre enero y mayo, se desarrollaron 58 acciones de divulgación  orientadas a la prevención de las violencias contra las mujeres, así como a la sensibilización de la sociedad en general para el reconocimiento del derecho de las mujeres a una vida libre de violencias.</t>
  </si>
  <si>
    <t>Logros: Durante el mes de mayo se recibieron 91 solicitudes de cupo (mujeres víctimas de violencia y personas a cargo) en el correo institucional de Casas Refugio, de las cuales se aceptaron y se realizaron los trámites de ingreso para 70 solicitudes al evidenciar que cumplían con los criterios, 16 resultaron en desistimiento de cupo, 2 no cumplieron los criterios para el ingreso a Casa Refugio y 3 se encuentran en lista de espera.
En el periodo de enero a mayo se recibieron 327 solicitudes de cupo (mujeres víctimas de violencia y personas a cargo) en el correo institucional de Casas Refugio, de las cuales se aceptaron y se realizaron los trámites de ingreso para 271 solicitudes al evidenciar que cumplían con los criterios, a través de 6 Casas Refugio; 43 resultaron en desistimiento de cupo para el ingreso a Casa Refugio, 10 no cumplieron con los criterios para el ingreso a Casa Refugio y 3 se encuentran en lista de espera.
Beneficios: Durante el período se atendieron y revisaron todas las solicitudes de cupo reportadas por los equipos de atención de la Secretaría Distrital de la Mujer y las demás entidades que remiten mujeres victimas de violencia a las Casas Refugio, con el fin de acoger a aquellas mujeres que cumplían los criterios y así contribuir a salvaguardar su vida e integridad personal.
No se presentaron retrasos.</t>
  </si>
  <si>
    <t>Durante el mes de mayo se recibieron 91 solicitudes de cupo en el correo institucional de Casas Refugio, reportadas por los equipos de atención de la Secretaría Distrital de la Mujer y por las demás entidades que remiten mujeres victimas de violencia.</t>
  </si>
  <si>
    <t>En los meses de enero a mayo se recibieron 327 solicitudes de cupo en el correo institucional de Casas Refugio, reportadas por los equipos de atención de la Secretaría Distrital de la Mujer y por las demás entidades que remiten mujeres victimas de violencia.</t>
  </si>
  <si>
    <t>Durante el mes de mayo se aceptaron y se realizaron los trámites de ingreso para 70 solicitudes de cupo de mujeres víctimas de violencia que fueron recibidas en el correo institucional de Casas Refugio, al evidenciar que cumplían con los criterios de ingreso.</t>
  </si>
  <si>
    <t>En los meses de enero a mayo se aceptaron y se realizaron los trámites de ingreso para 271 solicitudes de cupo de mujeres víctimas de violencia que fueron recibidas en el correo institucional de Casas Refugio, al evidenciar que cumplían con los criterios de ingreso.</t>
  </si>
  <si>
    <t xml:space="preserve">En mayo, en el marco de la estrategia de prevención del feminicidio (desde la Estrategia Intersectorial para la Prevención y Atención de Víctimas de Violencia de Género con Énfasis en Violencia Sexual y Feminicidio - Estrategia en Hospitales) se habilitaron 6 IPS para la atención presencial  (USS Bosa, UMHES Meissen, UMHES Santa Clara, CES Suba - Simón Bolívar, UMHES La Víctoria y USS Kennedy) y 1 IPS  que contó con atención de manera remota (UMHES Engativa Calle 80, ), a través de los cuales se realizaron 470 atenciones de las cuales 271 corresponden a asesorías y 199 a orientaciones. </t>
  </si>
  <si>
    <t xml:space="preserve">Entre abril y mayo, en el marco de la estrategia de prevención del feminicidio (desde la Estrategia Intersectorial para la Prevención y Atención de Víctimas de Violencia de Género con Énfasis en Violencia Sexual y Feminicidio - Estrategia en Hospitales) se habilitaron 6 IPS para la atención presencial  (USS Bosa, UMHES Meissen, UMHES Santa Clara, CES Suba - Simón Bolívar, UMHES La Víctoria y USS Kennedy) y 1 IPS  que contó con atención de manera remota (UMHES Engativa Calle 80), a través de las cuales se realizaron 640 atenciones de las cuales 360 corresponden a asesorías y 280 a orientaciones. </t>
  </si>
  <si>
    <t>Logros: En el marco de la estrategia de prevención del feminicidio (desde la Estrategia Intersectorial para la Prevención y Atención de Víctimas de Violencia de Género con Énfasis en Violencia Sexual y Feminicidio - Estrategia en Hospitales) en el mes de mayo se habilitaron 6 IPS para la atención presencial  (USS Bosa, UMHES Meissen, UMHES Santa Clara, CES Suba - Simón Bolívar, UMHES La Víctoria y USS Kennedy) y 1 IPS  que contó con atención de manera remota ( UMHES Engativa Calle 80, ), a través de los cuales se realizaron 470 atenciones de las cuales 271 corresponden a asesorías y 199 a orientaciones. 
Entre abril y mayo, en el marco de la estrategia de prevención del feminicidio (desde la Estrategia Intersectorial para la Prevención y Atención de Víctimas de Violencia de Género con Énfasis en Violencia Sexual y Feminicidio - Estrategia en Hospitales) se habilitaron 6 IPS para la atención presencial  (USS Bosa, UMHES Meissen, UMHES Santa Clara, CES Suba - Simón Bolívar, UMHES La Víctoria y USS Kennedy) y 1 IPS  que contó con atención de manera remota (UMHES Engativa Calle 80), a través de las cuales se realizaron 640 atenciones de las cuales 360 corresponden a asesorías y 280 a orientaciones. 
Beneficios: Las mujeres que llegaron a los servicios de salud -principalmente de urgencias- de las 4 IPS Priorizadas hasta el momento (USS Bosa, UMHES Meissen, UMHES Santa Clara, CES Suba - Simón Bolívar) buscando atención médica por hechos derivados de violencias en su contra, contaron con atención socio jurídica con enfoque de género de manera presencial. Así mismo, las mujeres que llegaron a IPS que aún no se encuentran priorizadas (USS Vista Hermosa, UMHES Engativa Calle 80, UMHES La Víctoria y USS Kennedy)  contaron con atención socio jurídica con enfoque de género de manera remota. Esto permitió facilitar su derecho al acceso de la administración de justicia, así como gestionar medidas que garantizaran su protección. 
No se presentaron retrasos</t>
  </si>
  <si>
    <t>Logros: En el  mes de mayo se adelantó reunión con la Secretaría Distrital de Salud con el fin de articular la Estrategia Intersectorial para la Prevención y Atención de Víctimas de Violencia de Género con Énfasis en Violencia Sexual y Feminicidio - Estrategia en Hospitales, con los nuevos servicios que desde el sector salud se están prestando. Así mismo, se llevaron a cabo 6  jornadas de capacitaciones y sensibilizaciones en temas como: socialización de la Estrategia Intersectorial, tipos de violencias contra las mujeres y Ley 1257 de 2008.
Beneficios: La asistencia técnica legal brindada al personal de salud contribuyó en la cualificación de la atención brindada a las ciudadanas víctimas de VBG que acuden a los servicios de urgencias de las IPS Priorizadas. 
No se presentaron retrasos</t>
  </si>
  <si>
    <t>En mayo, en el marco de la estrategia de prevención del feminicidio (desde la Estrategia Intersectorial para la Prevención y Atención de Víctimas de Violencia de Género con Énfasis en Violencia Sexual y Feminicidio (Estrategia en hospitales)), se llevaron a cabo 6 jornadas de capacitaciones y sensibilizaciones en temas como: socialización de la Estrategia Intersectorial, tipos de violencias contra las mujeres y Ley 1257 de 2008. Igualmente, se llevó a cabo 1 sesión de trabajo con el sector salud, donde se articuló la Estrategia Intersectorial para la Prevención y Atención de Víctimas de Violencia de Género con Énfasis en Violencia Sexual y Feminicidio - Estrategia en Hospitales, con los nuevos servicios que desde el sector salud se están prestando.</t>
  </si>
  <si>
    <t>Entre abril y mayo, en el marco de la estrategia de prevención del feminicidio (desde la Estrategia Intersectorial para la Prevención y Atención de Víctimas de Violencia de Género con Énfasis en Violencia Sexual y Feminicidio (Estrategia en hospitales)), se llevaron a cabo 11 jornadas de capacitaciones y sensibilizaciones en temas como: socialización de la Estrategia Intersectorial, tipos de violencias contra las mujeres y Ley 1257 de 2008. Igualmente, se llevó a cabo 2 sesiones de trabajo con el sector salud, donde se articuló la Estrategia Intersectorial para la Prevención y Atención de Víctimas de Violencia de Género con Énfasis en Violencia Sexual y Feminicidio - Estrategia en Hospitales, con los nuevos servicios que desde el sector salud se están prestando.</t>
  </si>
  <si>
    <t>En abril  en el marco de la estrategia de prevención del feminicidio (desde la Estrategia Intersectorial para la Prevención y Atención de Víctimas de Violencia de Género con Énfasis en Violencia Sexual y Feminicidio (Estrategia en hospitales)) se realizaron 1.291 atenciones, de las cuales 271 corresponden a asesorías, 199 a orientaciones y 821 a seguimientos de ciudadanas que ya habían sido atendidas con anterioridad por la Estrategia en Hospitales.</t>
  </si>
  <si>
    <t>Entre abril y mayo  en el marco de la estrategia de prevención del feminicidio (desde la Estrategia Intersectorial para la Prevención y Atención de Víctimas de Violencia de Género con Énfasis en Violencia Sexual y Feminicidio (Estrategia en hospitales)) se realizaron 1.601 atenciones, de las cuales 360 corresponden a asesorías, 280 a orientaciones y 961 a seguimientos de ciudadanas que ya habían sido atendidas con anterioridad por la Estrategia en Hospitales.</t>
  </si>
  <si>
    <t>Logros: Durante el mes de mayo la estrategia Duplas Psico-Jurídicas de atención a mujeres víctimas en el espacio y el transporte público realizó un total de 122 atenciones psico-jurídicas, de las cuales 58 fueron primeras atenciones y 64 seguimientos efectivos. Dichas atenciones incluyeron primeros acercamientos, orientaciones y seguimientos a los casos de mujeres que requirieron acompañamiento integral.
Beneficios: A través de las atenciones facilitadas por las profesionales se dio lugar a los impactos de las violencias, así mismo las mujeres reconocieron la ocurrencia de violencias fuera del espacio intrafamiliar, y tuvieron la oportunidad de conocer la ruta para la atención jurídica y el acceso a la justicia. Durante el periodo reportado se destaca la gestión de las profesionales para adelantar denuncias de oficio, escalonar casos para la representación y articular con otros servicios de la Secretaría Distrital de la Mujer, de acuerdo con las necesidades y características de los casos atendidos.
Entre febrero y mayo las Duplas psico-jurídicas han realizado un total de 443 atenciones psico-jurídicas en dupla a mujeres víctimas de violencias en el espacio y el transporte público.
Retrasos: En el marco de la gestión para la atención durante el mes de mayo se registraron un total de 42 seguimientos fallidos, los cuales se deben a la imposibilidad de contacto con las ciudadanas, el incumplimiento de los acuerdos de corresponsabilidad y la falta de voluntad para continuar con el acompañamiento.
Alternativas de solución: 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</si>
  <si>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Durante el mes de mayo  se brindaron 122 atenciones psico-jurídicas en dupla a mujeres víctimas de violencias en el espacio y el transporte público, de las cuales 58 fueron primeras atenciones y 64 seguimientos efectivos. Dichas atenciones incluyeron primeros acercamientos, orientaciones y seguimientos a los casos de mujeres que requirieron acompañamiento integral</t>
  </si>
  <si>
    <t>Entre febrero y mayo se realizaron 443 atenciones psico-jurídicas en dupla a mujeres víctimas de violencias en el espacio y el transporte público, de las cuales 187 fueron primeras atenciones y 256 seguimientos efectivos. Dichas atenciones incluyeron primeros acercamientos, orientaciones y seguimientos a los casos de mujeres que requirieron acompañamiento integral.</t>
  </si>
  <si>
    <t>En el marco de la gestión para la atención durante el mes de mayo se registraron un total de 42 seguimientos fallidos, los cuales se deben a la imposibilidad de contacto con las ciudadanas, el incumplimiento de los acuerdos de corresponsabilidad y la falta de voluntad para continuar con el acompañamiento.</t>
  </si>
  <si>
    <t>Durante el mes de mayo se avanzó en la implementación del Sistema SOFIA a través del desarrollo de las siguientes acciones estratégicas:
1. Fortalecimiento del componente de prevención y atención a través de espacios de fortalecimiento de capacidades frente a la garantía del derecho de las mujeres a una vida libre de violencias y la atención integral a las víctimas de diferentes modalidades de violencias contra las mujeres; espacios de articulación y coordinación de acciones estratégicas para la prevención, atención y sanción de las violencias contra las mujeres; acciones de divulgación y visibilización orientadas a la prevención de las violencias contra las mujeres y asistencia técnica para el desarrollo de acciones de fortalecimiento de los componentes del Sistema SOFIA. 
2. Implementación de la estrategia de prevención del riesgo de feminicidio (Sistema Articulado de Alertas Tempranas-SAAT) y de la Estrategia Intersectorial para la Prevención y Atención de Víctimas de Violencia de Género con Énfasis en Violencia Sexual y Feminicidio - Estrategia en Hospitales.
3. Dinamización de los Consejos y Planes Locales de Seguridad para las Mujeres.
4. Implementación del Protocolo de prevención, atención y sanción de las violencias contra las mujeres en el espacio y transporte público y la atención a mujeres víctimas de violencias en el espacio y el transporte público a través de las Duplas Psico-jurídicas.
5. Atención a través de las Duplas de Atención Psicosocial que facilitaron el proceso de acompañamiento para la activación de rutas a las mujeres víctimas de violencias.</t>
  </si>
  <si>
    <t>Entre enero y  mayo se avanzó en la implementación del Sistema SOFIA a través del desarrollo de las siguientes acciones estratégicas:
1. Fortalecimiento del componente de prevención y atención a través de espacios de fortalecimiento de capacidades frente a la garantía del derecho de las mujeres a una vida libre de violencias y la atención integral a las víctimas de diferentes modalidades de violencias contra las mujeres; espacios de articulación y coordinación de acciones estratégicas para la prevención, atención y sanción de las violencias contra las mujeres; acciones de divulgación y visibilización orientadas a la prevención de las violencias contra las mujeres y asistencia técnica para el desarrollo de acciones de fortalecimiento de los componentes del Sistema SOFIA. 
2. Implementación de la estrategia de prevención del riesgo de feminicidio (Sistema Articulado de Alertas Tempranas-SAAT) y de la Estrategia Intersectorial para la Prevención y Atención de Víctimas de Violencia de Género con Énfasis en Violencia Sexual y Feminicidio - Estrategia en Hospitales.
3. Dinamización de los Consejos y Planes Locales de Seguridad para las Mujeres.
4. Implementación del Protocolo de prevención, atención y sanción de las violencias contra las mujeres en el espacio y transporte público y la atención a mujeres víctimas de violencias en el espacio y el transporte público a través de las Duplas Psico-jurídicas.
5. Atención a través de las Duplas de Atención Psicosocial que facilitaron el proceso de acompañamiento para la activación de rutas a las mujeres víctimas de violencias.</t>
  </si>
  <si>
    <t>Logros: Durante el mes de mayo las Duplas de Atención Psicosocial realizaron atención inicial a 114 casos nuevos; de estos, 92 casos corresponden a casos recibidos durante el mismo mes y 22 a casos pendientes por atención en meses anteriores.  Se dio tramite oportuno a las 123 remisiones del mes de mayo, garantizando la atención a las mujeres con las que se logró contacto efectivo y quienes expresaron interés y voluntad en inciar el proceso de acompañamiento. Se evidenció un aumento en la remisión de casos nuevos, respecto a los meses anteriores del 2023, lo anterior se debe, posiblemente, a la ampliación de algunos servicios como la Estrategia de Hospitales y la solicitud de atención integral en casos remitidos por entidades del sector salud y/o Comisarías de Familia.
Entre enero y mayo las Duplas han recibido un total de 403 solicitudes de atención psicosocial. De esta cifra se ha logrado iniciar el proceso de orientación en 372 casos.
Beneficios: Las mujeres remitidas por los diferentes equipos y/o profesionales tuvieron la oportunidad de recibir la oferta de acompañamiento psicosocial dentro de las 24 horas siguientes a la asignación del caso, lo que permitió para ellas sentirse escuchadas y orientadas durante las situaciones críticas o aquellas en las que manifiestan miedo, angustia, tristeza entre otras emociones generadas por las violencias.  Se destaca la capacidad móvil del equipo lo que permitó para las mujeres escoger entre recibir la atención de manera telefonica, virtual o presencial. 
No se presentaron retrasos</t>
  </si>
  <si>
    <t xml:space="preserve">Se dio tramite oportuno a las 123 remisiones del mes de mayo, garantizando la atención a las mujeres con las que se logró contacto efectivo y quienes expresaron interés y voluntad en iniciar el proceso de acompañamiento. De esta forma, en el mes de mayo las Duplas de Atención Psicosocial realizaron atención inicial a 114 casos nuevos; de estos, 92 casos corresponden a casos recibidos durante el mismo mes y 22 a casos pendientes por atención en meses anteriores. 
</t>
  </si>
  <si>
    <t>En mayo para el fortalecimiento de los componentes del Sistema SOFIA, se desarrollaron las siguientes acciones: 
- El fortalecimiento de las capacidades de novecientos 927 servidoras y servidores sobre el derecho de las mujeres a una vida libre de violencias
- Participación en 10 espacios de articulación y coordinación de acciones estratégicas para la prevención, atención y sanción de las violencias contra las mujeres en el Distrito Capital.
- La implementación de 17 acciones de divulgación orientadas a la prevención de las violencias contra las mujeres, así como a la sensibilización de la sociedad en general para el reconocimiento del derecho de las mujeres a una vida libre de violencias.
- El desarrollo de 6 asistencias técnicas para el desarrollo de acciones de fortalecimiento de los componentes del Sistema SOFIA</t>
  </si>
  <si>
    <t xml:space="preserve">Entre los meses de enero y mayo para el fortalecimiento de los componentes del Sistema SOFIA, se desarrollaron las siguientes acciones: 
- El fortalecimiento de las capacidades de 3.122 servidoras y servidores sobre el derecho de las mujeres a una vida libre de violencias
- Participación en 28 espacios de articulación y coordinación de acciones estratégicas para la prevención, atención y sanción de las violencias contra las mujeres en el Distrito Capital.
-  La implementación de 58 acciones de divulgación orientadas a la prevención de las violencias contra las mujeres, así como a la sensibilización de la sociedad en general para el reconocimiento del derecho de las mujeres a una vida libre de violencias.
- El desarrollo de 12 asistencias técnicas para el desarrollo de acciones de fortalecimiento de los componentes del Sistema SOFIA
</t>
  </si>
  <si>
    <t>Logros: En mayo se realizaron 6 asistencias técnicas para el desarrollo de acciones de fortalecimiento de los componentes del Sistema SOFIA:  (1) Mesa de trabajo  SDHT N°1, asistencia técnica a Secretaria Distrital de Habitat para el cumplimiento de las acciones concertadas en el Plan de Acciones Afirmativas (PAA) 2023 por la entidad. (2) Asistencia técnica a servidores y servidoras de la Secretaría de Gobierno que operan en la Casa de Justicia de Chapinero, espacio en el que se socializó el marco normativo, conceptos claves, caracterización, impactos psicosociales y rutas de atención establecidas para cada uno de los delitos de trata de personas y ataques con agentes químicos. (3) Mesa de trabajo SDDE N°1, asistencia técnica a  la Secretaria Distrital de Desarrollo Económico para el cumplimiento de las acciones  concertadas en el PAA 2023 por la entidad. (4) Mesa de trabajo SDDE N°2, asistencia técnica a Secretaria Distrital de Desarrollo Económico para el cumplimiento de las acciones concertadas en el PAA 2023 por la entidad. (5) Mesa de trabajo SDDE N°3, asistencia técnica a la Secretaria Distrital de Desarrollo Económico para el cumplimiento de las acciones  concertadas en el PAA 2023 por la entidad. (6) Mesa de trabajo SED N°1, asistencia técnica a Secretaria Distrital de Educación para el cumplimiento de las acciones concertadas en el PAA 2023 por la entidad.
Durante los meses de enero y mayo, se desarrollaron 12 asistencias técnicas para el fortalecimiento del Sistema SOFIA 
Beneficios: Las entidades cuentan con lineamientos para prevenir y atender las violencias contra las mujeres e insumos para políticas públicas que aportan a la transversalización del derecho de las mujeres a una vida libre de violencia
No se presentaron retrasos</t>
  </si>
  <si>
    <t>En mayo se realizaron 6 asistencias técnicas para el desarrollo de acciones de fortalecimiento de los componentes del Sistema SOFIA:  (1) Mesa de trabajo  SDHT N°1, asistencia técnica a Secretaria Distrital de Habitat para el cumplimiento de las acciones concertadas en el Plan de Acciones Afirmativas (PAA) 2023 por la entidad. (2) Asistencia técnica a servidores y servidoras de la Secretaría de Gobierno que operan en la Casa de Justicia de Chapinero, espacio en el que se socializó el marco normativo, conceptos claves, caracterización, impactos psicosociales y rutas de atención establecidas para cada uno de los delitos de trata de personas y ataques con agentes químicos. (3) Mesa de trabajo SDDE N°1, asistencia técnica a  la Secretaria Distrital de Desarrollo Económico para el cumplimiento de las acciones  concertadas en el PAA 2023 por la entidad. (4) Mesa de trabajo SDDE N°2, asistencia técnica a Secretaria Distrital de Desarrollo Económico para el cumplimiento de las acciones concertadas en el PAA 2023 por la entidad. (5) Mesa de trabajo SDDE N°3, asistencia técnica a la Secretaria Distrital de Desarrollo Económico para el cumplimiento de las acciones  concertadas en el PAA 2023 por la entidad. (6) Mesa de trabajo SED N°1, asistencia técnica a Secretaria Distrital de Educación para el cumplimiento de las acciones concertadas en el PAA 2023 por la entidad.</t>
  </si>
  <si>
    <t xml:space="preserve">Entre enero y mayo, se desarrollaron 12 asistencias técnicas para el fortalecimiento del Sistema SOFIA </t>
  </si>
  <si>
    <t>Entre enero y abril se completó la primera ronda de sesiones de los  Consejos Locales de Seguridad para las Mujeres en las 20 localidades del Distrito Capital y en mayo se dio inicio a la segunda ronda con el Consejo realizado en la localidad de Bosa</t>
  </si>
  <si>
    <t>En mayo se realizó 1 sesión del Consejo Local de Seguridad para las Mujeres en la localidad de Bosa.</t>
  </si>
  <si>
    <t>En abril se realizaron 19 encuentros con las entidades locales para la concertación y definición de los compromisos y estrategias de prevención de violencias contra las mujeres de los Planes Locales de Seguridad para las Mujeres de Usaquén, Chapinero, Santa Fe, San Cristóbal, Usme, Tunjuelito, Bosa, Kennedy, Fontibón, Engativá, Suba, Barrios Unidos, Teusaquillo, Los Mártires, Puente Aranda, La Candelaria, Rafael Uribe, Ciudad Bolívar y Sumapaz.</t>
  </si>
  <si>
    <t>Entre enero y  mayo se han realizado 71 mesas para la concertación de los Planes Locales de Seguridad para las Mujeres.</t>
  </si>
  <si>
    <t>Logros: En mayo se realizaron 19 encuentros con las entidades locales para la retroalimentación de los compromisos y estrategias de prevención de violencias contra las mujeres de los Planes Locales de Seguridad para las Mujeres de Usaquén, Chapinero, Santa Fe, San Cristóbal, Usme, Tunjuelito, Bosa, Kennedy, Fontibón, Engativá, Suba, Barrios Unidos, Teusaquillo, Los Mártires, Puente Aranda, La Candelaria, Rafael Uribe, Ciudad Bolívar y Sumapaz.
De enero a mayo se realizaron 71 reuniones con las entidades locales para la concertación de los Planes Locales de Seguridad para las Mujeres. Así, se logró la retroalimentación de las acciones para la prevención de las violencias en el espacio público y en el ámbito privado, y para la prevención del delito de feminicidio, y la puesta en marcha de éstos. 
Beneficios: En estos espacios se logró generar acuerdos para definir las estrategias sectoriales locales para la prevención de las violencias contra las mujeres que contemplan los Planes de Seguridad para las Mujeres, en articulación con la MEBOG, Comisarías de Familia, Personerías Locales, Secretaría Distrital de Educación, Secretaría Distrital de Seguridad, Convivencia y Justicia, Secretaría Distrital de Salud, Secretaría Distrital de Movilidad, Secretaría Distrital de Cultura y lideresas de las localidades.
No se presentaron retrasos.</t>
  </si>
  <si>
    <t xml:space="preserve">En mayose avanzó en el desarrollo de 64 acciones de prevención de violencias contra las mujeres tanto en el espacio público como en el espacio privado y para la prevención del delito de feminicidio en las localidades. </t>
  </si>
  <si>
    <t xml:space="preserve">Entre enero y  mayo se han realizado 209 acciones para la prevención de las violencias contra las mujeres tanto en el espacio público como en el espacio privado y para la prevención del delito de feminicidio en las localidades. </t>
  </si>
  <si>
    <t>Logros: En mayo se avanzó en el desarrollo de 64 acciones de prevención de violencias contra las mujeres tanto en el espacio público como en el espacio privado, y para la prevención del delito de feminicidio en las localidades. 
De enero a mayo se realizaron 209 acciones de prevención de violencias contra las mujeres en las 20 localidades. 
Beneficios: Estas actividades contaron con la articulación y participación de las entidades locales, las organizaciones de mujeres y las ciudadanas en general, logrando el reconocimiento del derecho a una vida libre de violencias, la ruta de atención a mujeres víctimas de violencias, los servicios de la entidad y la detección de casos de violencias donde se activó el acompañamiento institucional correspondiente. 
No se presentaron retrasos.</t>
  </si>
  <si>
    <t>Logros: En mayo se realizaron 18 espacios técnicos con las Alcaldías Locales de: Usaquén, Chapinero, Santa Fe, San Cristóbal, Usme, Tunjuelito, Bosa, Kennedy, Fontibon, Engativá, Suba, Barrios Unidos, Teusaquillo, Los Mártires, Antonio Nariño, Puente Aranda, La Candelaria, y Ciudad Bolívar donde se hizo seguimiento a los compromisos establecidos en las primeras sesiones de los Consejos Locales de Seguridad para las Mujeres, y se discutieron los temas para las segundas sesiones del año los cuales se programaron para mayo, junio y julio con base en la agenda propuesta desde la SDMujer.
De enero a mayo se realizaron 70 mesas de trabajo y reuniones con las Alcaldías Locales donde se brindaron elementos técnicos, operativos y estratégicos para el funcionamiento de los Consejos Locales de Seguridad para las Mujer y la concertación y puesta en marcha de los Planes Locales de Seguridad para las Mujeres. 
Beneficios: Se inició la concertación de las estrategias de los Planes Locales de Seguridad para las Mujeres con las Alcaldías y entidades Locales.
No se presentaron retrasos.</t>
  </si>
  <si>
    <t>En mayo se llevaron a cabo 18 espacios técnicos con las Alcaldías Locales donde se avanzó en el seguimiento de los temas estratégicos y compromisos de las primeras sesiones del año de los Consejos Locales de Seguridad para las Mujeres y se revisaron los temas de cara a las segundas sesiones. Igualmente, se realizó la retroalimentación de los Planes Locales de Seguridad para las Mujeres y su puesta en marcha. De esta manera, se realizó una sesión del Consejo en la localidad de Bosa, donde se posicionó la agenda concertada previamente relacionada con: i. Revisión de cifras de delitos de alto impacto contra las mujeres, ii. Acuerdos para la implementación y seguimiento al Plan de Seguridad para las Mujeres, iii. Seguimiento a acciones de prevención de violencias y riesgo de feminicidio en el marco de los proyectos de inversión local, iv. Análisis de riesgos, amenazas y hechos de violencias en contra de lideresas y defensoras de derechos humanos, v. Seguimiento a casos en riesgo de feminicidio. 
Así mismo, se realizaron 19 encuentros con las entidades locales para la retroalimentación de las estrategias de prevención de violencias contra las mujeres de los Planes Locales de Seguridad para las Mujeres, logrando su puesta en marcha y se realizaron 64 acciones de prevención de violencias contra las mujeres tanto en el espacio público como en el espacio privado, y para la prevención del delito de feminicidio en las localidades.</t>
  </si>
  <si>
    <t>Entre enero y mayo se brindó acompañamiento técnico a las Alcaldías Locales a través de reuniones y mesas de trabajo a partir de las cuales se logró desarrollar las primeras sesiones del año de los Consejos Locales de Seguridad para las Mujeres del año, donde se adoptó la propuesta de agenda y temas estratégicos para la prevención de violencias contra las mujeres propuestos por la secretaría técnica a cargo de la SDMujer. También se avanzó en la realización del segundo Consejo Local de Seguridad para las Mujeres en la localidad de Bosa, dando inicio a esta ronda del año y posicionando la línea técnica brindada por la Secretaría de la Mujer.
Así mismo, se realizaron 71 mesas para la concertación de los Planes Locales de Seguridad para las Mujeres dando como resultado su retroalimentación por parte de las entidades locales y las ciudadanas y su puesta en marcha. Y se desarrollaron 209 acciones para la prevención de las violencias contra las mujeres tanto en el espacio público como en el espacio privado, y para la prevención del delito de feminicidio en las localidades.</t>
  </si>
  <si>
    <t>Durante el mes de mayo, el equipo de Enlaces Sofía, en el marco de la implementación del sistema Sofia en las localidades, adelantó las siguientes acciones en las que participaron 4.572 mujeres:
Recorridos por puntos y sectores estratégicos para la difusión y oferta de servicios para la atención a mujeres víctimas de violencia y socialización de la ruta de atención a mujeres víctimas de violencias y en riesgo de feminicidio.
Socialización de la ruta de atención a mujeres víctimas de violencias y en riesgo de feminicidio en el marco de los Encuentros Comunitarios con la MEBOG. 
Mesas de trabajo sobre seguridad y el derecho de las mujeres a una vida libre de violencias para la concertación y formulación de los PLSM.
Sensibilizaciones sobre el derecho a una vida libre de violencias en las Instituciones Educativas Distritales e Instituciones de Educación Superior.
Jornadas territoriales de prevención de violencias en las UPZ priorizadas por delitos de alto impacto contra las mujeres y participación en jornadas Contigo en tu barrio.
Jornadas para la prevención de violencias contra las mujeres en el espacio y transporte público (Tomas de portales, sensibilización sector comercio, bici-rodadas).
Sensibilizaciones sobre el derecho de las mujeres a una vida libre de violencias con empleadas de empresa privada, mujeres LBT, mujeres afrocolombianas, mujeres rurales y campesinas, madres comunitarias y mujeres cuidadoras
Sensibilizaciones sobre el derecho de las mujeres a una vida libre de violencias con lideresas de Juntas de Acción Comunal, Juntas de seguridad ciudadana, Redes ciudadanas de mujeres y los Comités Operativos Locales de Mujer y Género y los Comités veredales de mujeres. 
Jornadas de prevención y denuncia de las violencias contra las mujeres.
Jornadas de prevención de violencias en entornos escolares
Acciones de rechazo y prevención del delito de feminicidio
Jornadas de conmemoración del día de las madres y el día de las familias
Sensibilización sobre el derecho a una vida libre de violencias con ciudadanas pertenecientes a escuelas deportivas
Jornadas de conmemoración del derecho de las mujeres a la salud plena</t>
  </si>
  <si>
    <t>Entre los meses de febrero y mayo, el equipo de Enlaces Sofía, en el marco de la implementación del sistema Sofia en las localidades, adelantó las siguientes acciones en las que participaron 12.756 mujeres:
Socialización de la ruta de atención a mujeres víctimas de violencias y en riesgo de feminicidio en el marco de los Encuentros Comunitarios con la MEBOG. 
Mesa de trabajo sobre seguridad y el derecho de las mujeres a una vida libre de violencias.
Velatón y difusión de la Ruta de atención para mujeres víctimas de violencias y en riesgo de feminicidio.
Jornadas  Mujer, contigo en tu barrio.
Sensibilizaciones sobre el derecho a una vida libre de violencias en las IED y IES.
Jornada territorial de prevención de violencias en las UPZ priorizadas.
Festival de prevención de violencias basadas en género en articulación con la Alcaldía Local de Barrios Unidos
Festival diverso, para la promoción y el goce de los derechos de las personas de los sectores sociales LGBTI en articulación con la Alcaldía Local de Barrios Unidos.
Actividades para el reconocimiento del derecho a una vida libre de violencias con usuarias de los servicios y estrategias de las Manzanas de Cuidado 
Jornadas para la prevención de violencias contra las mujeres en el espacio público.
Elaboración de diagnósticos y reconocimiento de problemáticas de seguridad y violencias contra las mujeres.
Sensibilizaciones sobre el derecho de las mujeres a una vida libre de violencias con empleadas de empresa privada, mujeres lideresas, mujeres LBT, mujeres mayores y mujeres rurales y campesinas. 
Actividades de prevención de violencias y el reconocimiento del derecho de las mujeres a una vida libre de violencias en el marco de la conmemoración del 8 de marzo.
Jornadas de prevención y denuncia de las violencias contra las mujeres.
Jornadas de prevención de violencias en entornos escolares
Acciones de rechazo y prevención del delito de feminicidio
Jornadas de conmemoración del día de las madres y el día de las familias
Sensibilización sobre el derecho a una vida libre de violencias con ciudadanas pertenecientes a escuelas deportivas
Jornadas de conmemoración del derecho de las mujeres a la salud plena</t>
  </si>
  <si>
    <t>Durante el mes de mayo se realizaron 3.311 atenciones efectivas a través de la Línea Púrpura Distrital "Mujeres que Escuchan Mujeres", de las cuales 2.263  fueron primeras atenciones y 1.048 seguimientos telefónicos. 
De los 1.108 incidentes contestados, gestionados y analizados por la AgenciaMuj en el mes de mayo de acuerdo a sus características y criterios, 736 fueron direccionados a equipos de la Secretaría Distrital de la Mujer para atención post-evento (326 direccionados específicamente a la Línea Púrpura Distrital)  y en urgencia-emergencia a través de la móvil mujer, recurso de despacho de la Agencia MUJ .
Durante el mes de mayo se recepcionaron y gestionaron 169 incidentes con código de tipificación 204-Tentativa de Feminicidio priorizado para la atención en urgencia/emergencia a través de la móvil mujer de la AgenciaMuj bajo un esquema de duplas psico jurídicas. Asi mismo se realizaron 109 orientaciones psico-jurídicas efectivas (incluye el estado Derivado a otras estrategias) y se gestionaron 60 incidentes como intento fallido de contacto (por desplazamiento fallido, rechaza atención o contacto inicial fallido, contacto inicial fallido alertante).</t>
  </si>
  <si>
    <t>Con corte al mes de mayo se realizaron 14.677 atenciones efectivas a través de la Línea Púrpura Distrital "Mujeres que Escuchan Mujeres", de las cuales 10.088 fueron primeras atenciones y 4.589 seguimientos telefónicos. 
De los 4.644 incidentes contestados, gestionados y analizados por la AgenciaMuj en los meses de enero a  mayo de acuerdo a sus características y criterios, 3.119 fueron direccionados a equipos de la Secretaría Distrital de la Mujer para atención post-evento (1.881 direccionados específicamente a la Línea Púrpura Distrital)  y en urgencia-emergencia a través de la móvil mujer, recurso de despacho de la Agencia MUJ. 
Con corte al mes de mayo se recepcionaron y gestionaron 640 incidentes con código de tipificación 204-Tentativa de Feminicidio priorizado para la atención en urgencia/emergencia a través de la móvil mujer de la AgenciaMuj bajo un esquema de duplas psico jurídicas. Asi mismo se realizaron 427 orientaciones psico-jurídicas efectivas (incluye el estado Derivado a otras estrategias) y se gestionaron 213 incidentes como intento fallido de contacto (por desplazamiento fallido, rechaza atención o contacto inicial fallido, contacto inicial fallido alertante).</t>
  </si>
  <si>
    <t>Para el mes de mayo, la efectividad de la Línea Púrpura Distrital fue de 94%, teniendo para el mes un total de 2.763 llamadas contestadas y llamadas que ingresan a buzón y un total de 2.939 llamadas efectivas (llamadas contestadas + llamadas abandonadas + llamadas que ingresan a buzón).</t>
  </si>
  <si>
    <t>Con corte al mes de mayo se alcanzó una efectividad acumulada de 94% en la atención de la Línea Púrpura Distrital, teniendo para el período un total de 11.869 llamadas contestadas y llamadas que ingresan a buzón y un total de 12.603 llamadas efectivas (llamadas contestadas + llamadas abandonadas + llamadas que ingresan a buzón).</t>
  </si>
  <si>
    <t>Logros: Durante el mes de mayo fueron contestados, analizados o gestionados 1.108 incidentes recepcionados por la AgenciaMuj de los códigos de tipificación priorizados. De estos, 372 incidentes fueron no procedentes y 736 fueron direccionados a equipos de la Secretaría de la Mujer para atención post-evento y en emergencia (326 direccionados específicamente a la Línea Púrpura Distrital). Se desarrollaron 7 espacios de construcción y articulación conjunta con el C4, en el cual se adelantó seguimiento al plan de trabajo, se realizaron reuniones de articulación para atención coordinada de los casos entre AgenciaMUJ - AgenciaMEBOG- AgenciaCRUE, se retomó cronograma propuesto para el inicio y aprovisionamiento de la heramienta VESTA para dar paso a la Tranferencia de Voz para AgenciaMuj en el año 2023. Adicionalmente, se enviaron vía correo electrónico alertas para promover y articular en la atención de diferentes incidentes y notificaciones de errores de asociación, clonación y registro en diferentes incidentes. Finalmente, se desarrolaron mesas de trabajo frente a conceptos claves en los códigos a priorizar para la transferencia de voz y se avaló el documento de asociación del código de tipificación 611 - Maltrato. 
De los 4.644 incidentes contestados, gestionados y analizados entre los meses de enero a mayo de acuerdo a sus características y criterios, 1.525 fueron no procedentes y 3.119 fueron direccionados a equipos de la Secretaría Distrital de la Mujer para atención post-evento y en urgencia-emergencia a través de la móvil mujer, recurso de despacho de la AgenciaMuj (1.881 direccionados específicamente a la Línea Púrpura Distrital). 
Beneficios: Se ha posibilitado dar una respuesta oportuna e integral bajo los principios de no revictimización, debida diligencia, oficiosidad, coordinación y acción sin daño.   
No se presentaron retrasos</t>
  </si>
  <si>
    <t>Logros: Durante el mes de mayo se recepcionaron y gestionaron 169 incidentes con código de tipificación 204-Tentativa de Feminicidio priorizado para la atención en urgencia/emergencia a través de la móvil mujer bajo un esquema de duplas psico jurídicas. Frente a estos incidentes, se realizaron 109 orientaciones psico-jurídicas efectivas (incluye el estado "Derivado a otras estrategias") y 60 incidentes con intento fallido de contacto (por desplazamiento fallido, rechaza atención o contacto inicial fallido, contacto inicial fallido alertante). Adicionalmente, se retomó el balance de la móvil mujer en el espacio de reunión entre la AgenciaMuj y C4, se realizó seguimiento a acciones conjuntas para el aprovisionamiento del recurso de despacho en la plataforma PremierOne para el año 2023.
Durante los meses de enero a mayo se recepcionaron y gestionaron 640 incidentes priorizados para la atención en urgencia/emergencia a través de la móvil mujer de la AgenciaMuj, se realizaron 427 orientaciones psico-jurídicas efectivas (incluye el estado Derivado a otras estrategias) y se gestionaros 213 incidentes como intento fallido de contacto o desplazamiento.
Beneficios: El abordaje psico-jurídico de la móvil mujer promueve el apoyo inmediato en territorio para las mujeres víctimas de violencia en el distrito, mediante una atención coordinada entre las agencias que componen el número de emergencias 123,  lo cual ha posibilitado la estabilización inicial mujer, la identificación de su red de apoyo y  la canalización inmediata a la ruta de atención requerida  de acuerdo a sus necesidades. Asimismo, contar con la capacidad móvil facilita y acerca a la mujer a la activación de la ruta de atención (protección –justicia) o a un lugar seguro para garantizar su derecho a vivir una vida libre de violencias.  
No se presentaron retrasos</t>
  </si>
  <si>
    <t xml:space="preserve">Durante el mes de  mayo fueron contestados, analizados o gestionados 1.108 incidentes recepcionados por la AgenciaMuj de los códigos de tipificación priorizados. </t>
  </si>
  <si>
    <t xml:space="preserve">Con corte al mes de mayo fueron contestados, analizados o gestionados 4.644  incidentes recepcionados por la AgenciaMuj de los códigos de tipificación priorizados. </t>
  </si>
  <si>
    <t>Durante el mes de mayo de los 1.108 incidentes contestados, gestionados y analizados por la AgenciaMuj, 736 fueron direccionados a equipos de la Secretaría Distrital de la Mujer para atención post-evento (326 direccionados específicamente a la Línea Púrpura Distrital)  y en urgencia-emergencia a través de la móvil mujer, recurso de despacho de la AgenciaMuj.</t>
  </si>
  <si>
    <t xml:space="preserve">Con corte al mes de mayo de los 4.644 incidentes contestados, gestionados y analizados por la AgenciaMuj, 3.119 fueron direccionados a equipos de la Secretaría Distrital de la Mujer para atención post-evento (1.881 direccionados específicamente a la Línea Púrpura Distrital)  y en urgencia-emergencia a través de la móvil mujer, recurso de despacho de la AgenciaMuj. </t>
  </si>
  <si>
    <t>Durante el mes de mayo se recepcionaron y gestionaron 169  incidentes con código de tipificación 204-Tentativa de Feminicidio priorizado para la atención en urgencia/emergencia a través de la móvil mujer de la AgenciaMuj bajo un esquema de duplas psico jurídicas.</t>
  </si>
  <si>
    <t>Con corte al mes de mayo se recepcionaron y gestionaron 640 incidentes con código de tipificación 204-Tentativa de Feminicidio priorizado para la atención en urgencia/emergencia a través de la móvil mujer de la AgenciaMuj bajo un esquema de duplas psico jurídicas.</t>
  </si>
  <si>
    <t>Durante el mes de mayo se realizaron 109 orientaciones psico-jurídicas efectivas (incluye el estado Derivado a otras estrategias) por parte de la móvil mujer de la AgenciaMuj</t>
  </si>
  <si>
    <t>Con corte al mes de mayo se realizaron 427 orientaciones psico-jurídicas efectivas (incluye el estado Derivado a otras estrategias) por parte de la móvil mujer de la AgenciaMuj</t>
  </si>
  <si>
    <t>Durante el mes de mayo se gestionaros 60 incidentes como intento fallido de contacto (por desplazamiento fallido, rechaza atención o contacto inicial fallido, contacto inicial fallido alertante), en el marco de la atención de la móvil mujer de la AgenciaMuj</t>
  </si>
  <si>
    <t>Con corte al mes de mayo se gestionaros 213 incidentes como intento fallido de contacto (por desplazamiento fallido, rechaza atención o contacto inicial fallido, contacto inicial fallido alertante), en el marco de la atención de la móvil mujer de la AgenciaMuj</t>
  </si>
  <si>
    <t xml:space="preserve">Con corte al mes de mayo se realizaron un total de 4.560 seguimientos, de los cuales 3.633 fueron seguimientos efectivos (3.490 de Bogota y 143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927 fueron seguimiento fallidos (Bogotá y alertantes) </t>
  </si>
  <si>
    <t>Durante el mes de mayo se realizaron un total de 1.045 seguimientos, de los cuales 811  fueron seguimientos efectivos, (781 de Bogota y 30 alertantes), en casos de mujeres en posible riesgo de feminicidio, mujeres que solicitaron información sobre la Interrupción Voluntaria del Embarazo y casos de mujeres que se volvieron a comunicar manifestado interés en socializar avances y/o dificultades frente a sus procesos, y ujeres que en su momento se registraron como anónimas porque no quisieron facilitar sus datos personales pero se encontraban viviendo situaciones de violencias y casos de mujeres que se volvieron a comunicar manifestando interés en socializar avances y/o dificultades frente a sus procesos.  Los restantes 234 fueron seguimientos fallidos (seguimientos en Bogotá y alertante)</t>
  </si>
  <si>
    <r>
      <t xml:space="preserve">Logros:Durante el mes de mayo se realizaron 1.761  intervenciones de las cuales 696  fueron orientaciones sobre la ruta de atención, 817 atenciones psicosociales y 248 orientaciones sociojuridicas a mujeres de acuerdo con las necesidades y demandas de las mujeres, así como los hechos victimizantes. </t>
    </r>
    <r>
      <rPr>
        <sz val="11"/>
        <color indexed="10"/>
        <rFont val="Times New Roman"/>
        <family val="1"/>
      </rPr>
      <t xml:space="preserve">
</t>
    </r>
    <r>
      <rPr>
        <sz val="11"/>
        <rFont val="Times New Roman"/>
        <family val="1"/>
      </rPr>
      <t>Con corte al mes de mayo se realizaron 7.853 intervenciones de las cuales 3.102 fueron orientaciones sobre la ruta de atención, 3.608 atenciones psicosociales y 1.143 orientaciones sociojuridicas a mujeres de acuerdo con las necesidades y demandas de las mujeres, así como los hechos victimizantes</t>
    </r>
    <r>
      <rPr>
        <sz val="11"/>
        <color indexed="10"/>
        <rFont val="Times New Roman"/>
        <family val="1"/>
      </rPr>
      <t xml:space="preserve">.
</t>
    </r>
    <r>
      <rPr>
        <sz val="11"/>
        <rFont val="Times New Roman"/>
        <family val="1"/>
      </rPr>
      <t xml:space="preserve">
Beneficios: En el marco de estas orientaciones se sensibilizó a terceras personas que se comunicaron para alertar situaciones de violencias contra otras mujeres, abordando competencias institucionales para la atención frente al ciclo de violencias y la importancia de las redes de apoyo. Asimismo, se dieron a conocer los procedimientos ante las entidades competentes con respecto a las medidas de protección y trámites para iniciar proceso de denuncia, ante  las entidades competentes como Comisarías de Familia y Fiscalía General de la Nación.  
No se presentaron retrasos.</t>
    </r>
  </si>
  <si>
    <t xml:space="preserve">Durante el mes de mayo se realizaron 3.311 atenciones efectivas a través de la Línea Púrpura Distrital "Mujeres que Escuchan Mujeres", de las cuales 2.263  fueron primeras atenciones y 1.048 seguimientos telefónicos. </t>
  </si>
  <si>
    <t xml:space="preserve">Con corte al mes de mayo se realizaron 14.677 atenciones efectivas a través de la Línea Púrpura Distrital "Mujeres que Escuchan Mujeres", de las cuales 10.088 fueron primeras atenciones y 4.589 seguimientos telefónicos. </t>
  </si>
  <si>
    <t xml:space="preserve">Durante el mes de mayo se realizaron 1.761  intervenciones de las cuales 696  fueron orientaciones sobre la ruta de atención, 817 atenciones psicosociales y 248 orientaciones sociojuridicas a mujeres de acuerdo con las necesidades y demandas de las mujeres, así como los hechos victimizantes. </t>
  </si>
  <si>
    <t>Con corte al mes de mayo se realizaron 7.853 intervenciones de las cuales 3.102 fueron orientaciones sobre la ruta de atención, 3.608 atenciones psicosociales y 1.143 orientaciones sociojuridicas a mujeres de acuerdo con las necesidades y demandas de las mujeres, así como los hechos victimizantes.</t>
  </si>
  <si>
    <t>Con corte al mes de mayo se realizaron un total de 3.633 seguimientos efectivos, de los cuales 3.490 son de Bogota y 143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</si>
  <si>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Durante el mes de  mayo se realizaron un total de 578 seguimientos a mujeres desde la Línea Púrpura Distrital.</t>
  </si>
  <si>
    <t>Con corte al mes de mayo se realizaron un total de 2.368 seguimientos a mujeres desde la Línea Púrpura Distrital.</t>
  </si>
  <si>
    <t>Durante el mes de mayo se realizaron un total de 811 seguimientos efectivos, de los cuales 781 son de Bogota y 30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</si>
  <si>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Logros: Durante el mes de mayo se realizaron un total de .1045 seguimientos, de los cuales 811  fueron seguimientos efectivos, (781 de Bogota y 30 alertantes), en casos de mujeres en posible riesgo de feminicidio, mujeres que solicitaron información sobre la Interrupción Voluntaria del Embarazo y casos de mujeres que se volvieron a comunicar manifestado interés en socializar avances y/o dificultades frente a sus procesos, y ujeres que en su momento se registraron como anónimas porque no quisieron facilitar sus datos personales pero se encontraban viviendo situaciones de violencias y casos de mujeres que se volvieron a comunicar manifestando interés en socializar avances y/o dificultades frente a sus procesos.  Los restantes 234 fueron seguimientos fallidos (seguimientos en Bogotá y alertante)
 Con corte al mes de mayo se realizaron un total de 4.560 seguimientos, de los cuales 3.633 fueron seguimientos efectivos (3.490 de Bogota y 143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927 fueron seguimiento fallidos (Bogotá y alertantes) 
Beneficios: En el marco de los seguimientos, ante la socialización por parte de las mujeres frente a posibles barreras de acceso a la justicia, el abordaje psicosocial por parte de la línea permitió minimizar los impactos psicosociales generados por los procesos administrativos o penales de exigibilidad de sus derechos y fue necesario en varios casos, canalizar al equipo de abogadas de la Estrategia Justicia de Género de la Secretaría Distrital de la Mujer. 
No se presentaron retrasos.</t>
  </si>
  <si>
    <t xml:space="preserve">En mayo de 2023 se hizo seguimiento socio jurídico y psicosocial a 24 casos de mujeres en riesgo de feminicidio, según remisiones internas de equipos de atención de la Secretaría Distrital de la Mujer. </t>
  </si>
  <si>
    <t xml:space="preserve">La estrategia de prevención del riesgo de feminicidio (Sistema Articulado de Alertas Tempranas-SAAT) entre enero mayo de 2023 hizo seguimiento socio jurídico y psicosocial a 897 casos de mujeres en riesgo de feminicidio, según remisiones externas del Instituto Nacional de Medicina Legal y Ciencias Forenses, y remisiones internas de equipos de atención de la Secretaría Distrital de la Mujer. </t>
  </si>
  <si>
    <t xml:space="preserve">En este periodo no se alcanzó a registrar el seguimiento de los casos de mujeres valoradas por el INMLCF, por retrasos en la asignación a los equipos. </t>
  </si>
  <si>
    <t>Como alternativa de solución se fortalecerán los tiempos internos de envío de seguimientos de casos del INMLCF. En junio se registrará el reporte de los 179 casos en trámite de seguimiento por parte de las profesionales de la Secretaría Distrital de la Mujer.</t>
  </si>
  <si>
    <t>Logros: En mayo  en el marco de la estrategia de prevención del riesgo de feminicidio, el Sistema Articulado de Alertas Tempranas-SAAT hizo seguimiento socio jurídico y psicosocial a 24 casos de mujeres en riesgo de feminicidio, según remisiones internas de equipos de atención de la Secretaría Distrital de la Mujer. 
(i) Trámite de seguimiento sociojurídico y psicosocial de los equipos de la Secretaría Distrital de la Mujer de 179 casos de mujeres valoradas en riesgo de feminicidio por el INMLCF en abril de 2023 y periodos anteriores. 
(ii) Acompañamiento y seguimiento sociojurídico y psicosocial de 24 mujeres en posible riesgo de feminicidio, según la remisión de los siguientes equipos de la entidad:
- Agencia MUJ-Estrategia Territorial: 1
- Atención DEVAJ: 1
- Duplas de Atención Psicosocial: 1
- Enlaces SOFIA: 1
- Estrategia de Hospitales: 5
- Estrategia Justicia de Género - CAF (CAIVAS-CAPIV): 1
- Estrategia Justicia de Género - CASAS DE JUSTICIA: 1
- Estrategia Justicia de Género - CIOM: 8
- Estrategia Justicia de Género - URI: 3
- Psicosocial - CIOM: 2
La estrategia de prevención del riesgo de feminicidio (Sistema Articulado de Alertas Tempranas-SAAT) entre enero mayo de 2023 hizo seguimiento socio jurídico y psicosocial a 897 casos de mujeres en riesgo de feminicidio, según remisiones externas del Instituto Nacional de Medicina Legal y Ciencias Forenses, y remisiones internas de equipos de atención de la Secretaría Distrital de la Mujer. 
Beneficios: Contar con información de las mujeres en riesgo de muerte permite: (i) impulsar acciones para prevenir la materialización del delito de feminicidio en contra de las mujeres víctimas de violencias; (ii) tener contacto e información periódica del estado o situación actual de las ciudadanas a través del seguimiento sociojurídico y psicosocial brindado por la entidad; (iii) fortalecer la coordinación institucional.
Retrasos: en este periodo no se alcanzó a registrar el seguimiento de los casos de mujeres valoradas por el INMLCF, por retrasos en la asignación a los equipos. 
Alternativas: se fortalecerán los tiempos internos de envío de seguimientos de casos del INMLCF. En junio se registrará el reporte de los 179 casos en trámite de seguimiento por parte de las profesionales de la Secretaría Distrital de la Mujer.</t>
  </si>
  <si>
    <t>En mayo de 2023, se articularon 16 espacios de coordinación interinstitucional a nivel distrital y local para la prevención del feminicidio en el marco de los Consejos de Seguridad.</t>
  </si>
  <si>
    <t>Entre enero y mayo de 2023, se articularon 47 espacios de coordinación interinstitucional para la prevención del feminicidio en el marco de los Consejos Distritales de Seguridad a nivel local y distrital.</t>
  </si>
  <si>
    <t xml:space="preserve">Logros: en  mayo de 2023, se articularon 16 espacios de coordinación interinstitucional para la prevención del feminicidio en el marco de los Consejos Locales de Seguridad y del Consejo Distrital de Seguridad como se describe a continuación:
(i) En mayo de 2023, se articularon 15 espacios de coordinación interinstitucional para la prevención del feminicidio en el marco de las mesas técnicas de seguimiento a mujeres en riesgo de feminicidio en el marco de los Consejos Locales de Seguridad de las Mujeres, según lo consagrado en la Circular No. 028 del 15 de diciembre de 2020 "Lineamiento para el seguimiento territorial y distrital a mujeres en riesgo de muerte en Bogotá D.C.". En estos espacios de articulación interinstitucional a nivel local, se hizo seguimiento a 94 casos de mujeres en riesgo de feminicidio y víctimas de violencias, en las localidades de: 1. Usaquén, 10. Engativá, 12. Barrios Unidos, 16. Puente Aranda, 17. La Candelaria, 18. Rafael Uribe Uribe, 19. Ciudad Bolívar, 2. Chapinero, 3. Santa Fe, 4. San Cristóbal, 5. Usme, 8. Kennedy y 9. Fontibón
(ii) En mayo de 2023 se participó y dinamizó la sesión directiva del Grupo de género y prevención del feminicidio del Consejo Distrital de Seguridad. En este escenario se presentaron los resultados de los indicadores del seguimiento a mujeres en riesgo de feminicidio. Se anexa presentación utilizada. 
Beneficios: (i) Avanzar en las acciones de articulación institucional a nivel distrital aportan a la prevención del feminicidio y a la superación de barreras que limitan el derecho de las mujeres a una vida libre de violencias. (ii) Impulsar e implementar acciones afirmativas para las hijas e hijos de las mujeres víctimas de violencias y en riesgo de feminicidio, aporta a la garantía y restablecimiento de sus derechos.
Retrasos: En este periodo no se cuenta con acta de la sesión directiva del Grupo de género y prevención del feminicidio porque la secretaría técnica a cargo de la Secretaría Distrital de Seguridad, Convivencia y Justicia no la ha enviado a las entidades participantes. 
Alternativas: Solicitar el acta de la sesión a la Secretaría Distrital de Seguridad, Convivencia y Justicia. </t>
  </si>
  <si>
    <t>Solicitar el acta de la sesión a la Secretaría Distrital de Seguridad, Convivencia y Justicia</t>
  </si>
  <si>
    <t xml:space="preserve">La estrategia de prevención del riesgo de feminicidio (Sistema Articulado de Alertas Tempranas-SAAT) entre enero mayo de 2023 hizo seguimiento socio jurídico y psicosocial a 897 casos de mujeres en riesgo de feminicidio, según remisiones externas del Instituto Nacional de Medicina Legal y Ciencias Forenses, y remisiones internas de equipos de atención de la Secretaría Distrital de la Mujer. Así mismo, se articularon 47 espacios de coordinación interinstitucional para la prevención del feminicidio en el marco de los Consejos Distritales de Seguridad a nivel local.
Desde la Estrategia Intersectorial para la Prevención y Atención de Víctimas de Violencia de Género con Énfasis en Violencia Sexual y Feminicidio -Estrategia en Hospitales entre abril y mayo se han habilitado 6 IPS para la atención presencial  (USS Bosa, UMHES Meissen, UMHES Santa Clara, CES Suba - Simón Bolívar, UMHES La Víctoria y USS Kennedy) y 1 IPS que contó con atención de manera remota (USS Vista Hermosa, UMHES Engativa Calle 80, ), a través de los cuales se han realizado 640 atenciones de las cuales 360 corresponden a asesorías y 280 a orientaciones. Así mismo, se han adelantado 2 reuniones con la Secretaría Distrital de Salud con el fin de articular la Estrategia Intersectorial para la Prevención y Atención de Víctimas de Violencia de Género con Énfasis en Violencia Sexual y Feminicidio - Estrategia en Hospitales, con los nuevos servicios que desde el sector salud se están prestando; y se han llevado a cabo 11 jornadas de capacitaciones y sensibilizaciones en temas como: socialización de la Estrategia Intersectorial, tipos de violencias contra las mujeres y Ley 1257 de 2008. </t>
  </si>
  <si>
    <t xml:space="preserve">En mayo  en el marco de la estrategia de prevención del riesgo de feminicidio, el Sistema Articulado de Alertas Tempranas-SAAT hizo seguimiento socio jurídico y psicosocial a 24 casos de mujeres en riesgo de feminicidio, según remisiones internas de equipos de atención de la Secretaría Distrital de la Mujer. Así mismo, se articularon 16 espacios de coordinación interinstitucional para la prevención del feminicidio en el marco de los Consejos Locales de Seguridad.
Desde la Estrategia Intersectorial para la Prevención y Atención de Víctimas de Violencia de Género con Énfasis en Violencia Sexual y Feminicidio -Estrategia en Hospitales en el mes de mayo se habilitaron 6 IPS para la atención presencial  (USS Bosa, UMHES Meissen, UMHES Santa Clara, CES Suba - Simón Bolívar, UMHES La Víctoria y USS Kennedy ) y 1 IPS  que contó con atención de manera remota (UMHES Engativa Calle 80, ), a través de los cuales se realizaron 470 atenciones de las cuales 271 corresponden a asesorías y 199 a orientaciones. Así mismo, se adelantó reunión con la Secretaría Distrital de Salud con el fin de articular la Estrategia Intersectorial para la Prevención y Atención de Víctimas de Violencia de Género con Énfasis en Violencia Sexual y Feminicidio - Estrategia en Hospitales, con los nuevos servicios que desde el sector salud se están prestando; y se llevaron a cabo 6  jornadas de capacitaciones y sensibilizaciones en temas como: socialización de la Estrategia Intersectorial, tipos de violencias contra las mujeres y Ley 1257 de 2008. </t>
  </si>
  <si>
    <t>En mayo no se alcanzó a registrar el seguimiento de los casos de mujeres valoradas por el INMLCF, por retrasos en la asignación a los equipos. Se fortalecerán los tiempos internos de envío de seguimientos de casos del INMLCF. En junio se registrará el reporte de los 179 casos en trámite de seguimiento por parte de las profesionales de la Secretaría Distrital de la Mujer.</t>
  </si>
  <si>
    <t xml:space="preserve">Durante el mes de mayo se recibieron 91 solicitudes de cupo (mujeres víctimas de violencia y personas a cargo) en el correo institucional de Casas Refugio, de las cuales se aceptaron y se realizaron los trámites de ingreso para 70 solicitudes al evidenciar que cumplían con los criterios, 16 resultaron en desistimiento de cupo, 2 no cumplieron con los criterios para el ingreso a Casa Refugio y 3 se encuentran en lista de espera.
Las 70 solicitudes de cupo que cumplieron con los criterios de ingreso, conllevaron la acogida de 149 personas nuevas, entre las cuales se encontraban 69 mujeres adultas víctimas de violencia y 80 niños, niñas y adolescentes de sus grupos familiares. Durante el mes de mayo estuvieron acogidas un total de 296 personas (mujeres víctimas de violencia y personas a cargo) en las Casas Refugio. </t>
  </si>
  <si>
    <t xml:space="preserve">Entre los meses de enero y mayo se recibieron 327 solicitudes de cupo (mujeres víctimas de violencia y personas a cargo) en el correo institucional de Casas Refugio, de las cuales se aceptaron y se realizaron los trámites de ingreso para 271 solicitudes al evidenciar que cumplían con los criterios, 43 resultaron en desistimiento de cupo y 10 no cumplieron criterios para el ingreso a Casa Refugio y 3 se encuentran en lista de espera.
Las 269 solicitudes de cupo que cumplieron con los criterios de ingreso, conllevaron la acogida de 592 personas nuevas, entre las cuales se encontraban 274 mujeres adultas víctimas de violencia y 318 niños, niñas y adolescentes de sus grupos familiares. </t>
  </si>
  <si>
    <t>Logros: En mayo se realizaron dos acciones de acompañamiento técnico: (1) Reunión de articulación con la DTS de Transmilenio y (2) Reunión de articulación con IDARTES para identificar acciones de prevención de violencias contra las mujeres en los festivales al Parque que se realizan en la ciudad
Entre enero y mayo, se desarrollaron 6 acciones de acompañamiento técnico para el impulso de acciones de prevención, atención y sanción de las violencias contra las mujeres en el espacio y el transporte público.
Beneficios: La dinamización de la articulación interinstitucional busca fortalecer la identificación y prevención de violencias contra las mujeres en el transporte público
No se presentaron retrasos</t>
  </si>
  <si>
    <t>En mayo se realizaron dos acciones de acompañamiento técnico: (1) Reunión de articulación con la DTS de Transmilenio y (2) Reunión de articulación con IDARTES para identificar acciones de prevención de violencias contra las mujeres en los festivales al Parque que se realizan en la ciudad</t>
  </si>
  <si>
    <t>Entre enero y mayo, se desarrollaron 6 acciones de acompañamiento técnico para el impulso de acciones de prevención, atención y sanción de las violencias contra las mujeres en el espacio y el transporte público.</t>
  </si>
  <si>
    <t>En mayo, para la implementación del protocolo de prevención, atención y seguimiento a casos de violencia en el transporte público, se brindaron 122 atenciones psico-jurídicas en dupla a mujeres víctimas de violencias en el espacio y el transporte público, de las cuales 58 fueron primeras atenciones y 64 seguimientos efectivos. Dichas atenciones incluyeron primeros acercamientos, orientaciones y seguimientos a los casos de mujeres que requirieron acompañamiento integral. 
Así mismo, se realizaron dos acciones de acompañamiento técnico: (1) Reunión de articulación con la DTS de Transmilenio y (2) Reunión de articulación con IDARTES para identificar acciones de prevención de violencias contra las mujeres en los festivales al Parque que se realizan en la ciudad</t>
  </si>
  <si>
    <t>Entre febrero y mayo, para la implementación del protocolo de prevención, atención y seguimiento a casos de violencia en el transporte público, se realizaron las siguientes acciones:
-  Se brindaron 443 atenciones psico-jurídicas en dupla a mujeres víctimas de violencias en el espacio y el transporte público, de las cuales 187 fueron primeras atenciones y 256 seguimientos efectivos. Dichas atenciones incluyeron primeros acercamientos, orientaciones y seguimientos a los casos de mujeres que requirieron acompañamiento integral.
- Se realizaron 6 espacios de acompañamiento técnico para el impulso de acciones de prevención, atención y sanción de las violencias contra las mujeres en el espacio y el transporte público</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</si>
</sst>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_ &quot;$&quot;\ * #,##0.00_ ;_ &quot;$&quot;\ * \-#,##0.00_ ;_ &quot;$&quot;\ * &quot;-&quot;??_ ;_ @_ "/>
    <numFmt numFmtId="193" formatCode="#,##0_ ;[Red]\-#,##0\ "/>
    <numFmt numFmtId="194" formatCode="&quot;$&quot;\ #,##0"/>
    <numFmt numFmtId="195" formatCode="_-* #,##0\ _€_-;\-* #,##0\ _€_-;_-* &quot;-&quot;??\ _€_-;_-@_-"/>
    <numFmt numFmtId="196" formatCode="0.0%"/>
    <numFmt numFmtId="197" formatCode="[$$-240A]\ #,##0;[Red][$$-240A]\ #,##0"/>
    <numFmt numFmtId="198" formatCode="#,##0;[Red]#,##0"/>
    <numFmt numFmtId="199" formatCode="0.000%"/>
    <numFmt numFmtId="200" formatCode="0.0000%"/>
    <numFmt numFmtId="201" formatCode="0.00000%"/>
    <numFmt numFmtId="202" formatCode="[$-240A]dddd\,\ d\ &quot;de&quot;\ mmmm\ &quot;de&quot;\ yyyy"/>
    <numFmt numFmtId="203" formatCode="[$-240A]h:mm:ss\ AM/PM"/>
    <numFmt numFmtId="204" formatCode="_-* #,##0.0\ _€_-;\-* #,##0.0\ _€_-;_-* &quot;-&quot;\ _€_-;_-@_-"/>
    <numFmt numFmtId="205" formatCode="_-* #,##0.00\ _€_-;\-* #,##0.00\ _€_-;_-* &quot;-&quot;\ _€_-;_-@_-"/>
    <numFmt numFmtId="206" formatCode="_-* #,##0.000\ _€_-;\-* #,##0.000\ _€_-;_-* &quot;-&quot;\ _€_-;_-@_-"/>
    <numFmt numFmtId="207" formatCode="_-* #,##0.0000\ _€_-;\-* #,##0.0000\ _€_-;_-* &quot;-&quot;\ _€_-;_-@_-"/>
    <numFmt numFmtId="208" formatCode="_-[$$-240A]\ * #,##0.00_-;\-[$$-240A]\ * #,##0.00_-;_-[$$-240A]\ *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0.0\ _€_-;\-* #,##0.0\ _€_-;_-* &quot;-&quot;??\ _€_-;_-@_-"/>
    <numFmt numFmtId="214" formatCode="&quot;$&quot;\ #,##0.00"/>
    <numFmt numFmtId="215" formatCode="_-* #,##0.000\ _€_-;\-* #,##0.000\ _€_-;_-* &quot;-&quot;??\ _€_-;_-@_-"/>
    <numFmt numFmtId="216" formatCode="_-* #,##0.0000\ _€_-;\-* #,##0.0000\ _€_-;_-* &quot;-&quot;??\ _€_-;_-@_-"/>
    <numFmt numFmtId="217" formatCode="&quot;$&quot;\ #,##0.0"/>
    <numFmt numFmtId="218" formatCode="_-[$$-240A]\ * #,##0.0_-;\-[$$-240A]\ * #,##0.0_-;_-[$$-240A]\ * &quot;-&quot;??_-;_-@_-"/>
    <numFmt numFmtId="219" formatCode="_-[$$-240A]\ * #,##0_-;\-[$$-240A]\ * #,##0_-;_-[$$-240A]\ * &quot;-&quot;??_-;_-@_-"/>
  </numFmts>
  <fonts count="83">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indexed="10"/>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b/>
      <sz val="11"/>
      <color indexed="55"/>
      <name val="Calibri"/>
      <family val="2"/>
    </font>
    <font>
      <b/>
      <sz val="12"/>
      <color indexed="8"/>
      <name val="Times New Roman"/>
      <family val="1"/>
    </font>
    <font>
      <b/>
      <sz val="18"/>
      <color indexed="55"/>
      <name val="Calibri"/>
      <family val="2"/>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8"/>
      <color theme="0" tint="-0.3499799966812134"/>
      <name val="Calibri"/>
      <family val="2"/>
    </font>
    <font>
      <b/>
      <sz val="12"/>
      <color theme="1"/>
      <name val="Times New Roman"/>
      <family val="1"/>
    </font>
    <font>
      <b/>
      <sz val="11"/>
      <color theme="0" tint="-0.3499799966812134"/>
      <name val="Times New Roman"/>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FF"/>
        <bgColor indexed="64"/>
      </patternFill>
    </fill>
  </fills>
  <borders count="87">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style="medium"/>
      <right style="thin"/>
      <top style="medium"/>
      <bottom style="thin"/>
    </border>
    <border>
      <left style="thin"/>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style="thin"/>
      <right style="medium"/>
      <top style="medium"/>
      <bottom style="thin"/>
    </border>
    <border>
      <left>
        <color indexed="63"/>
      </left>
      <right style="thin"/>
      <top style="thin"/>
      <bottom style="medium"/>
    </border>
    <border>
      <left style="medium"/>
      <right>
        <color indexed="63"/>
      </right>
      <top style="medium"/>
      <bottom style="thin"/>
    </border>
    <border>
      <left>
        <color indexed="63"/>
      </left>
      <right>
        <color indexed="63"/>
      </right>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9" fontId="50"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1" fillId="21" borderId="0" applyNumberFormat="0" applyBorder="0" applyAlignment="0" applyProtection="0"/>
    <xf numFmtId="0" fontId="52" fillId="22" borderId="4" applyNumberFormat="0" applyAlignment="0" applyProtection="0"/>
    <xf numFmtId="0" fontId="53" fillId="23" borderId="5" applyNumberFormat="0" applyAlignment="0" applyProtection="0"/>
    <xf numFmtId="0" fontId="54" fillId="0" borderId="6" applyNumberFormat="0" applyFill="0" applyAlignment="0" applyProtection="0"/>
    <xf numFmtId="0" fontId="55" fillId="0" borderId="7" applyNumberFormat="0" applyFill="0" applyAlignment="0" applyProtection="0"/>
    <xf numFmtId="0" fontId="56" fillId="24" borderId="0" applyNumberFormat="0" applyProtection="0">
      <alignment horizontal="left" wrapText="1" indent="4"/>
    </xf>
    <xf numFmtId="0" fontId="57" fillId="24" borderId="0" applyNumberFormat="0" applyProtection="0">
      <alignment horizontal="left" wrapText="1" indent="4"/>
    </xf>
    <xf numFmtId="0" fontId="58" fillId="0" borderId="0" applyNumberFormat="0" applyFill="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53" fillId="30" borderId="0" applyNumberFormat="0" applyBorder="0" applyAlignment="0" applyProtection="0"/>
    <xf numFmtId="0" fontId="59" fillId="31" borderId="4" applyNumberFormat="0" applyAlignment="0" applyProtection="0"/>
    <xf numFmtId="16" fontId="31" fillId="0" borderId="0" applyFont="0" applyFill="0" applyBorder="0" applyAlignment="0">
      <protection/>
    </xf>
    <xf numFmtId="0" fontId="60" fillId="32" borderId="0" applyNumberFormat="0" applyBorder="0" applyProtection="0">
      <alignment horizontal="center" vertical="center"/>
    </xf>
    <xf numFmtId="0" fontId="61" fillId="0" borderId="0" applyNumberFormat="0" applyFill="0" applyBorder="0" applyAlignment="0" applyProtection="0"/>
    <xf numFmtId="0" fontId="62" fillId="0" borderId="0" applyNumberFormat="0" applyFill="0" applyBorder="0" applyAlignment="0" applyProtection="0"/>
    <xf numFmtId="0" fontId="63" fillId="33"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1" fontId="0" fillId="0" borderId="0" applyFont="0" applyFill="0" applyBorder="0" applyAlignment="0" applyProtection="0"/>
    <xf numFmtId="185" fontId="5"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77" fontId="0" fillId="0" borderId="0" applyFont="0" applyFill="0" applyBorder="0" applyAlignment="0" applyProtection="0"/>
    <xf numFmtId="192" fontId="2" fillId="0" borderId="0" applyFont="0" applyFill="0" applyBorder="0" applyAlignment="0" applyProtection="0"/>
    <xf numFmtId="191" fontId="0" fillId="0" borderId="0" applyFont="0" applyFill="0" applyBorder="0" applyAlignment="0" applyProtection="0"/>
    <xf numFmtId="177" fontId="1" fillId="0" borderId="0" applyFont="0" applyFill="0" applyBorder="0" applyAlignment="0" applyProtection="0"/>
    <xf numFmtId="178" fontId="0" fillId="0" borderId="0" applyFont="0" applyFill="0" applyBorder="0" applyAlignment="0" applyProtection="0"/>
    <xf numFmtId="0" fontId="64" fillId="34" borderId="0" applyNumberFormat="0" applyBorder="0" applyAlignment="0" applyProtection="0"/>
    <xf numFmtId="0" fontId="65"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66" fillId="22" borderId="9" applyNumberFormat="0" applyAlignment="0" applyProtection="0"/>
    <xf numFmtId="0" fontId="67" fillId="0" borderId="0" applyNumberFormat="0" applyFill="0" applyBorder="0" applyAlignment="0" applyProtection="0"/>
    <xf numFmtId="0" fontId="57" fillId="0" borderId="0" applyFill="0" applyBorder="0">
      <alignment wrapText="1"/>
      <protection/>
    </xf>
    <xf numFmtId="0" fontId="49" fillId="0" borderId="0">
      <alignment/>
      <protection/>
    </xf>
    <xf numFmtId="0" fontId="68" fillId="0" borderId="0" applyNumberFormat="0" applyFill="0" applyBorder="0" applyAlignment="0" applyProtection="0"/>
    <xf numFmtId="0" fontId="69" fillId="0" borderId="0" applyNumberFormat="0" applyFill="0" applyBorder="0" applyAlignment="0" applyProtection="0"/>
    <xf numFmtId="0" fontId="70" fillId="0" borderId="10" applyNumberFormat="0" applyFill="0" applyAlignment="0" applyProtection="0"/>
    <xf numFmtId="0" fontId="58" fillId="0" borderId="11" applyNumberFormat="0" applyFill="0" applyAlignment="0" applyProtection="0"/>
    <xf numFmtId="0" fontId="71" fillId="24" borderId="0" applyNumberFormat="0" applyBorder="0" applyProtection="0">
      <alignment horizontal="left" indent="1"/>
    </xf>
    <xf numFmtId="0" fontId="72" fillId="0" borderId="12" applyNumberFormat="0" applyFill="0" applyAlignment="0" applyProtection="0"/>
  </cellStyleXfs>
  <cellXfs count="708">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8"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2"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73" fillId="38" borderId="28" xfId="0" applyFont="1" applyFill="1" applyBorder="1" applyAlignment="1">
      <alignment vertical="center"/>
    </xf>
    <xf numFmtId="0" fontId="73" fillId="38" borderId="0" xfId="0" applyFont="1" applyFill="1" applyBorder="1" applyAlignment="1">
      <alignment vertical="center"/>
    </xf>
    <xf numFmtId="0" fontId="73"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8" fontId="0" fillId="0" borderId="0" xfId="0" applyNumberFormat="1" applyFont="1" applyBorder="1" applyAlignment="1">
      <alignment vertical="center"/>
    </xf>
    <xf numFmtId="197"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83" fontId="11" fillId="0" borderId="22" xfId="59" applyFont="1" applyFill="1" applyBorder="1" applyAlignment="1" applyProtection="1">
      <alignment horizontal="center" vertical="center" wrapText="1"/>
      <protection/>
    </xf>
    <xf numFmtId="182"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74" fillId="11" borderId="38" xfId="80" applyFont="1" applyFill="1" applyBorder="1" applyAlignment="1" applyProtection="1">
      <alignment vertical="center" wrapText="1"/>
      <protection/>
    </xf>
    <xf numFmtId="196"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82" fontId="72"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72"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73" fillId="0" borderId="0" xfId="0" applyFont="1" applyAlignment="1">
      <alignment vertical="center"/>
    </xf>
    <xf numFmtId="0" fontId="75" fillId="11" borderId="41" xfId="0" applyFont="1" applyFill="1" applyBorder="1" applyAlignment="1">
      <alignment vertical="center"/>
    </xf>
    <xf numFmtId="0" fontId="75" fillId="11" borderId="42" xfId="0" applyFont="1" applyFill="1" applyBorder="1" applyAlignment="1">
      <alignment vertical="center"/>
    </xf>
    <xf numFmtId="0" fontId="75" fillId="11" borderId="0" xfId="0" applyFont="1" applyFill="1" applyBorder="1" applyAlignment="1">
      <alignment vertical="center"/>
    </xf>
    <xf numFmtId="0" fontId="75" fillId="11" borderId="43" xfId="0" applyFont="1" applyFill="1" applyBorder="1" applyAlignment="1">
      <alignment vertical="center"/>
    </xf>
    <xf numFmtId="0" fontId="75" fillId="11" borderId="15" xfId="0" applyFont="1" applyFill="1" applyBorder="1" applyAlignment="1">
      <alignment vertical="center"/>
    </xf>
    <xf numFmtId="0" fontId="75" fillId="11" borderId="44" xfId="0" applyFont="1" applyFill="1" applyBorder="1" applyAlignment="1">
      <alignment vertical="center"/>
    </xf>
    <xf numFmtId="0" fontId="75" fillId="11" borderId="13" xfId="0" applyFont="1" applyFill="1" applyBorder="1" applyAlignment="1">
      <alignment horizontal="center" vertical="center" wrapText="1"/>
    </xf>
    <xf numFmtId="0" fontId="73" fillId="0" borderId="13" xfId="0" applyFont="1" applyBorder="1" applyAlignment="1">
      <alignment horizontal="center" vertical="center"/>
    </xf>
    <xf numFmtId="0" fontId="73" fillId="0" borderId="13" xfId="0" applyFont="1" applyBorder="1" applyAlignment="1">
      <alignment horizontal="center" vertical="center" wrapText="1"/>
    </xf>
    <xf numFmtId="0" fontId="73" fillId="0" borderId="13" xfId="0" applyFont="1" applyBorder="1" applyAlignment="1">
      <alignment vertical="center"/>
    </xf>
    <xf numFmtId="0" fontId="73"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76" fillId="11" borderId="13" xfId="0" applyFont="1" applyFill="1" applyBorder="1" applyAlignment="1">
      <alignment horizontal="center" vertical="center"/>
    </xf>
    <xf numFmtId="0" fontId="73" fillId="0" borderId="0" xfId="0" applyFont="1" applyAlignment="1">
      <alignment horizontal="center" vertical="center"/>
    </xf>
    <xf numFmtId="0" fontId="77" fillId="0" borderId="13" xfId="0" applyFont="1" applyBorder="1" applyAlignment="1">
      <alignment vertical="center"/>
    </xf>
    <xf numFmtId="0" fontId="76" fillId="11" borderId="13" xfId="0" applyFont="1" applyFill="1" applyBorder="1" applyAlignment="1">
      <alignment horizontal="left" vertical="center"/>
    </xf>
    <xf numFmtId="0" fontId="73" fillId="0" borderId="13" xfId="0" applyFont="1" applyBorder="1" applyAlignment="1">
      <alignment horizontal="left" vertical="center"/>
    </xf>
    <xf numFmtId="0" fontId="73" fillId="0" borderId="14" xfId="0" applyFont="1" applyFill="1" applyBorder="1" applyAlignment="1">
      <alignment horizontal="left" vertical="center"/>
    </xf>
    <xf numFmtId="0" fontId="73" fillId="0" borderId="13" xfId="0" applyFont="1" applyFill="1" applyBorder="1" applyAlignment="1">
      <alignment horizontal="left" vertical="center"/>
    </xf>
    <xf numFmtId="41" fontId="73" fillId="0" borderId="13" xfId="60" applyFont="1" applyFill="1" applyBorder="1" applyAlignment="1">
      <alignment vertical="center"/>
    </xf>
    <xf numFmtId="0" fontId="77" fillId="0" borderId="0" xfId="0" applyFont="1" applyAlignment="1">
      <alignment vertical="center"/>
    </xf>
    <xf numFmtId="0" fontId="16" fillId="0" borderId="13" xfId="0" applyFont="1" applyBorder="1" applyAlignment="1">
      <alignment horizontal="center" vertical="center" wrapText="1"/>
    </xf>
    <xf numFmtId="0" fontId="75" fillId="0" borderId="0" xfId="0" applyFont="1" applyAlignment="1">
      <alignment horizontal="left" vertical="center"/>
    </xf>
    <xf numFmtId="0" fontId="75" fillId="11" borderId="13" xfId="0" applyFont="1" applyFill="1" applyBorder="1" applyAlignment="1">
      <alignment vertical="center"/>
    </xf>
    <xf numFmtId="41" fontId="73" fillId="0" borderId="14" xfId="60" applyFont="1" applyFill="1" applyBorder="1" applyAlignment="1">
      <alignment vertical="center"/>
    </xf>
    <xf numFmtId="49" fontId="73" fillId="0" borderId="14" xfId="60" applyNumberFormat="1" applyFont="1" applyFill="1" applyBorder="1" applyAlignment="1">
      <alignment vertical="center"/>
    </xf>
    <xf numFmtId="49" fontId="73" fillId="0" borderId="13" xfId="60" applyNumberFormat="1" applyFont="1" applyFill="1" applyBorder="1" applyAlignment="1">
      <alignment vertical="center"/>
    </xf>
    <xf numFmtId="0" fontId="73" fillId="0" borderId="0" xfId="0" applyFont="1" applyAlignment="1">
      <alignment horizontal="left" vertical="center"/>
    </xf>
    <xf numFmtId="0" fontId="73" fillId="0" borderId="0" xfId="0" applyFont="1" applyFill="1" applyAlignment="1">
      <alignment horizontal="left" vertical="center"/>
    </xf>
    <xf numFmtId="0" fontId="75" fillId="17" borderId="13" xfId="0" applyFont="1" applyFill="1" applyBorder="1" applyAlignment="1">
      <alignment horizontal="center" vertical="center"/>
    </xf>
    <xf numFmtId="0" fontId="73" fillId="0" borderId="16" xfId="0" applyFont="1" applyFill="1" applyBorder="1" applyAlignment="1">
      <alignment horizontal="left" vertical="center" wrapText="1"/>
    </xf>
    <xf numFmtId="0" fontId="73" fillId="0" borderId="13" xfId="0" applyFont="1" applyFill="1" applyBorder="1" applyAlignment="1">
      <alignment horizontal="left" vertical="center" wrapText="1"/>
    </xf>
    <xf numFmtId="0" fontId="73" fillId="0" borderId="13" xfId="0" applyFont="1" applyFill="1" applyBorder="1" applyAlignment="1">
      <alignment vertical="center" wrapText="1"/>
    </xf>
    <xf numFmtId="0" fontId="75" fillId="0" borderId="13" xfId="0" applyFont="1" applyFill="1" applyBorder="1" applyAlignment="1">
      <alignment vertical="center" wrapText="1"/>
    </xf>
    <xf numFmtId="0" fontId="73"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75" fillId="0" borderId="22" xfId="0" applyFont="1" applyFill="1" applyBorder="1" applyAlignment="1">
      <alignment horizontal="left" vertical="center" wrapText="1"/>
    </xf>
    <xf numFmtId="0" fontId="73"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8" fontId="12" fillId="40" borderId="13" xfId="63" applyNumberFormat="1" applyFont="1" applyFill="1" applyBorder="1" applyAlignment="1">
      <alignment horizontal="center" vertical="center"/>
    </xf>
    <xf numFmtId="208"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9"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78" fillId="0" borderId="0" xfId="0" applyFont="1" applyFill="1" applyBorder="1" applyAlignment="1">
      <alignment horizontal="center" vertical="center"/>
    </xf>
    <xf numFmtId="0" fontId="72"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95" fontId="0" fillId="0" borderId="13" xfId="58" applyNumberFormat="1" applyFont="1" applyBorder="1" applyAlignment="1">
      <alignment vertical="center"/>
    </xf>
    <xf numFmtId="195" fontId="0" fillId="0" borderId="20" xfId="58" applyNumberFormat="1" applyFont="1" applyBorder="1" applyAlignment="1">
      <alignment vertical="center"/>
    </xf>
    <xf numFmtId="195" fontId="0" fillId="0" borderId="50" xfId="58" applyNumberFormat="1" applyFont="1" applyBorder="1" applyAlignment="1">
      <alignment vertical="center"/>
    </xf>
    <xf numFmtId="195" fontId="0" fillId="0" borderId="38" xfId="58" applyNumberFormat="1" applyFont="1" applyBorder="1" applyAlignment="1">
      <alignment vertical="center"/>
    </xf>
    <xf numFmtId="195" fontId="0" fillId="0" borderId="16" xfId="58" applyNumberFormat="1" applyFont="1" applyBorder="1" applyAlignment="1">
      <alignment vertical="center"/>
    </xf>
    <xf numFmtId="195" fontId="0" fillId="0" borderId="51" xfId="58" applyNumberFormat="1" applyFont="1" applyBorder="1" applyAlignment="1">
      <alignment vertical="center"/>
    </xf>
    <xf numFmtId="195"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2" xfId="78" applyFont="1" applyBorder="1" applyAlignment="1">
      <alignment vertical="center"/>
    </xf>
    <xf numFmtId="9" fontId="0" fillId="0" borderId="53" xfId="78"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8"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0" fontId="11" fillId="11" borderId="14" xfId="0" applyFont="1" applyFill="1" applyBorder="1" applyAlignment="1">
      <alignment horizontal="center" vertical="center" wrapText="1"/>
    </xf>
    <xf numFmtId="0" fontId="11" fillId="11" borderId="22" xfId="0" applyFont="1" applyFill="1" applyBorder="1" applyAlignment="1">
      <alignment horizontal="center" vertical="center" wrapText="1"/>
    </xf>
    <xf numFmtId="9" fontId="75" fillId="11" borderId="13" xfId="78" applyFont="1" applyFill="1" applyBorder="1" applyAlignment="1">
      <alignment horizontal="center" vertical="center" wrapText="1"/>
    </xf>
    <xf numFmtId="0" fontId="75" fillId="17" borderId="13" xfId="0" applyFont="1" applyFill="1" applyBorder="1" applyAlignment="1">
      <alignment horizontal="left" vertical="center"/>
    </xf>
    <xf numFmtId="0" fontId="75" fillId="0" borderId="13" xfId="0" applyFont="1" applyFill="1" applyBorder="1" applyAlignment="1">
      <alignment horizontal="left" vertical="center"/>
    </xf>
    <xf numFmtId="0" fontId="75" fillId="0" borderId="13" xfId="0" applyFont="1" applyFill="1" applyBorder="1" applyAlignment="1">
      <alignment horizontal="left" vertical="center" wrapText="1"/>
    </xf>
    <xf numFmtId="214" fontId="16" fillId="0" borderId="13" xfId="62" applyNumberFormat="1" applyFont="1" applyBorder="1" applyAlignment="1">
      <alignment vertical="center"/>
    </xf>
    <xf numFmtId="214" fontId="12" fillId="40" borderId="13" xfId="62"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38" borderId="55" xfId="71" applyFont="1" applyFill="1" applyBorder="1" applyAlignment="1" applyProtection="1">
      <alignment vertical="center" wrapText="1"/>
      <protection/>
    </xf>
    <xf numFmtId="0" fontId="11" fillId="38" borderId="56" xfId="71" applyFont="1" applyFill="1" applyBorder="1" applyAlignment="1" applyProtection="1">
      <alignment vertical="center" wrapText="1"/>
      <protection/>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95" fontId="11" fillId="0" borderId="22" xfId="58" applyNumberFormat="1" applyFont="1" applyFill="1" applyBorder="1" applyAlignment="1" applyProtection="1">
      <alignment horizontal="center" vertical="center" wrapText="1"/>
      <protection/>
    </xf>
    <xf numFmtId="196" fontId="11" fillId="0" borderId="16" xfId="79" applyNumberFormat="1" applyFont="1" applyFill="1" applyBorder="1" applyAlignment="1" applyProtection="1">
      <alignment horizontal="center" vertical="center" wrapText="1"/>
      <protection locked="0"/>
    </xf>
    <xf numFmtId="196" fontId="11" fillId="0" borderId="22" xfId="78" applyNumberFormat="1" applyFont="1" applyFill="1" applyBorder="1" applyAlignment="1" applyProtection="1">
      <alignment horizontal="center" vertical="center" wrapText="1"/>
      <protection/>
    </xf>
    <xf numFmtId="196" fontId="11" fillId="0" borderId="13" xfId="79" applyNumberFormat="1" applyFont="1" applyFill="1" applyBorder="1" applyAlignment="1" applyProtection="1">
      <alignment horizontal="center" vertical="center" wrapText="1"/>
      <protection locked="0"/>
    </xf>
    <xf numFmtId="0" fontId="73" fillId="0" borderId="13" xfId="0" applyFont="1" applyBorder="1" applyAlignment="1">
      <alignment vertical="center" wrapText="1"/>
    </xf>
    <xf numFmtId="9" fontId="73" fillId="0" borderId="13" xfId="0" applyNumberFormat="1" applyFont="1" applyBorder="1" applyAlignment="1">
      <alignment horizontal="center" vertical="center" wrapText="1"/>
    </xf>
    <xf numFmtId="9" fontId="73" fillId="0" borderId="13" xfId="0" applyNumberFormat="1" applyFont="1" applyBorder="1" applyAlignment="1">
      <alignment vertical="center" wrapText="1"/>
    </xf>
    <xf numFmtId="0" fontId="16" fillId="0" borderId="13" xfId="0" applyFont="1" applyBorder="1" applyAlignment="1">
      <alignment horizontal="center" vertical="center"/>
    </xf>
    <xf numFmtId="194" fontId="16" fillId="0" borderId="13" xfId="62" applyNumberFormat="1" applyFont="1" applyBorder="1" applyAlignment="1">
      <alignment vertical="center"/>
    </xf>
    <xf numFmtId="219" fontId="12" fillId="40" borderId="13" xfId="63" applyNumberFormat="1" applyFont="1" applyFill="1" applyBorder="1" applyAlignment="1">
      <alignment horizontal="center" vertical="center"/>
    </xf>
    <xf numFmtId="9" fontId="11" fillId="0" borderId="13" xfId="71" applyNumberFormat="1"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196" fontId="10" fillId="11" borderId="13" xfId="78" applyNumberFormat="1" applyFont="1" applyFill="1" applyBorder="1" applyAlignment="1" applyProtection="1">
      <alignment horizontal="center" vertical="center" wrapText="1"/>
      <protection locked="0"/>
    </xf>
    <xf numFmtId="196" fontId="10" fillId="11" borderId="14" xfId="78" applyNumberFormat="1" applyFont="1" applyFill="1" applyBorder="1" applyAlignment="1" applyProtection="1">
      <alignment horizontal="center" vertical="center" wrapText="1"/>
      <protection locked="0"/>
    </xf>
    <xf numFmtId="196" fontId="10" fillId="11" borderId="38" xfId="78" applyNumberFormat="1" applyFont="1" applyFill="1" applyBorder="1" applyAlignment="1" applyProtection="1">
      <alignment horizontal="center" vertical="center" wrapText="1"/>
      <protection locked="0"/>
    </xf>
    <xf numFmtId="196" fontId="10" fillId="11" borderId="40" xfId="78" applyNumberFormat="1" applyFont="1" applyFill="1" applyBorder="1" applyAlignment="1" applyProtection="1">
      <alignment horizontal="center" vertical="center" wrapText="1"/>
      <protection locked="0"/>
    </xf>
    <xf numFmtId="0" fontId="10" fillId="11" borderId="38" xfId="78" applyNumberFormat="1" applyFont="1" applyFill="1" applyBorder="1" applyAlignment="1" applyProtection="1">
      <alignment horizontal="center" vertical="center" wrapText="1"/>
      <protection/>
    </xf>
    <xf numFmtId="0" fontId="11" fillId="11" borderId="38" xfId="78" applyNumberFormat="1" applyFont="1" applyFill="1" applyBorder="1" applyAlignment="1" applyProtection="1">
      <alignment horizontal="center" vertical="center" wrapText="1"/>
      <protection/>
    </xf>
    <xf numFmtId="9" fontId="73" fillId="0" borderId="13" xfId="78" applyFont="1" applyBorder="1" applyAlignment="1">
      <alignment vertical="center" wrapText="1"/>
    </xf>
    <xf numFmtId="195" fontId="10" fillId="11" borderId="38" xfId="58" applyNumberFormat="1" applyFont="1" applyFill="1" applyBorder="1" applyAlignment="1" applyProtection="1">
      <alignment vertical="center" wrapText="1"/>
      <protection/>
    </xf>
    <xf numFmtId="196" fontId="11" fillId="0" borderId="14" xfId="71" applyNumberFormat="1" applyFont="1" applyFill="1" applyBorder="1" applyAlignment="1" applyProtection="1">
      <alignment horizontal="center" vertical="center" wrapText="1"/>
      <protection/>
    </xf>
    <xf numFmtId="196" fontId="11" fillId="0" borderId="40" xfId="71" applyNumberFormat="1" applyFont="1" applyFill="1" applyBorder="1" applyAlignment="1" applyProtection="1">
      <alignment horizontal="center" vertical="center" wrapText="1"/>
      <protection/>
    </xf>
    <xf numFmtId="196" fontId="10" fillId="11" borderId="38" xfId="80" applyNumberFormat="1" applyFont="1" applyFill="1" applyBorder="1" applyAlignment="1" applyProtection="1">
      <alignment horizontal="center" vertical="center" wrapText="1"/>
      <protection/>
    </xf>
    <xf numFmtId="196" fontId="11" fillId="11" borderId="38" xfId="78" applyNumberFormat="1" applyFont="1" applyFill="1" applyBorder="1" applyAlignment="1" applyProtection="1">
      <alignment horizontal="center" vertical="center" wrapText="1"/>
      <protection/>
    </xf>
    <xf numFmtId="195" fontId="10" fillId="11" borderId="38" xfId="58" applyNumberFormat="1" applyFont="1" applyFill="1" applyBorder="1" applyAlignment="1" applyProtection="1">
      <alignment horizontal="center" vertical="center" wrapText="1"/>
      <protection/>
    </xf>
    <xf numFmtId="195" fontId="11" fillId="11" borderId="38" xfId="58" applyNumberFormat="1" applyFont="1" applyFill="1" applyBorder="1" applyAlignment="1" applyProtection="1">
      <alignment horizontal="center" vertical="center" wrapText="1"/>
      <protection/>
    </xf>
    <xf numFmtId="196" fontId="11" fillId="0" borderId="38" xfId="71" applyNumberFormat="1" applyFont="1" applyFill="1" applyBorder="1" applyAlignment="1" applyProtection="1">
      <alignment horizontal="center" vertical="center" wrapText="1"/>
      <protection/>
    </xf>
    <xf numFmtId="195" fontId="11" fillId="11" borderId="38" xfId="78" applyNumberFormat="1" applyFont="1" applyFill="1" applyBorder="1" applyAlignment="1" applyProtection="1">
      <alignment horizontal="center" vertical="center" wrapText="1"/>
      <protection/>
    </xf>
    <xf numFmtId="9" fontId="73" fillId="0" borderId="13" xfId="0" applyNumberFormat="1" applyFont="1" applyBorder="1" applyAlignment="1">
      <alignment horizontal="center" vertical="center"/>
    </xf>
    <xf numFmtId="9" fontId="73" fillId="0" borderId="13" xfId="78" applyFont="1" applyBorder="1" applyAlignment="1">
      <alignment horizontal="center" vertical="center"/>
    </xf>
    <xf numFmtId="9" fontId="73" fillId="0" borderId="0" xfId="78" applyFont="1" applyAlignment="1">
      <alignment horizontal="center" vertical="center"/>
    </xf>
    <xf numFmtId="0" fontId="10" fillId="0" borderId="13" xfId="0" applyFont="1" applyFill="1" applyBorder="1" applyAlignment="1">
      <alignment vertical="center" wrapText="1"/>
    </xf>
    <xf numFmtId="0" fontId="73" fillId="0" borderId="13" xfId="0" applyFont="1" applyFill="1" applyBorder="1" applyAlignment="1">
      <alignment horizontal="center" vertical="center" wrapText="1"/>
    </xf>
    <xf numFmtId="195" fontId="0" fillId="0" borderId="20" xfId="58" applyNumberFormat="1" applyFont="1" applyFill="1" applyBorder="1" applyAlignment="1">
      <alignment vertical="center"/>
    </xf>
    <xf numFmtId="183" fontId="73" fillId="0" borderId="13" xfId="59" applyFont="1" applyFill="1" applyBorder="1" applyAlignment="1">
      <alignment horizontal="center" vertical="center" wrapText="1"/>
    </xf>
    <xf numFmtId="9" fontId="73" fillId="0" borderId="13" xfId="78" applyFont="1" applyFill="1" applyBorder="1" applyAlignment="1">
      <alignment horizontal="center" vertical="center"/>
    </xf>
    <xf numFmtId="9" fontId="73" fillId="0" borderId="13" xfId="78" applyFont="1" applyFill="1" applyBorder="1" applyAlignment="1">
      <alignment vertical="center" wrapText="1"/>
    </xf>
    <xf numFmtId="9" fontId="73" fillId="0" borderId="13" xfId="0" applyNumberFormat="1" applyFont="1" applyFill="1" applyBorder="1" applyAlignment="1">
      <alignment horizontal="center" vertical="center" wrapText="1"/>
    </xf>
    <xf numFmtId="9" fontId="10" fillId="0" borderId="13" xfId="78" applyFont="1" applyBorder="1" applyAlignment="1">
      <alignment vertical="center" wrapText="1"/>
    </xf>
    <xf numFmtId="0" fontId="10" fillId="0" borderId="13" xfId="0" applyFont="1" applyBorder="1" applyAlignment="1">
      <alignment vertical="center" wrapText="1"/>
    </xf>
    <xf numFmtId="9" fontId="10" fillId="0" borderId="13" xfId="78" applyFont="1" applyFill="1" applyBorder="1" applyAlignment="1">
      <alignment horizontal="center" vertical="center"/>
    </xf>
    <xf numFmtId="195" fontId="0" fillId="0" borderId="0" xfId="0" applyNumberFormat="1" applyFont="1" applyAlignment="1">
      <alignment vertical="center"/>
    </xf>
    <xf numFmtId="195" fontId="0" fillId="0" borderId="16" xfId="58" applyNumberFormat="1" applyFont="1" applyFill="1" applyBorder="1" applyAlignment="1">
      <alignment vertical="center"/>
    </xf>
    <xf numFmtId="195" fontId="0" fillId="0" borderId="51" xfId="58" applyNumberFormat="1" applyFont="1" applyFill="1" applyBorder="1" applyAlignment="1">
      <alignment vertical="center"/>
    </xf>
    <xf numFmtId="195" fontId="0" fillId="0" borderId="13" xfId="58" applyNumberFormat="1" applyFont="1" applyFill="1" applyBorder="1" applyAlignment="1">
      <alignment vertical="center"/>
    </xf>
    <xf numFmtId="195" fontId="0" fillId="0" borderId="38" xfId="58" applyNumberFormat="1" applyFont="1" applyFill="1" applyBorder="1" applyAlignment="1">
      <alignment vertical="center"/>
    </xf>
    <xf numFmtId="195" fontId="0" fillId="0" borderId="50" xfId="58" applyNumberFormat="1" applyFont="1" applyFill="1" applyBorder="1" applyAlignment="1">
      <alignment vertical="center"/>
    </xf>
    <xf numFmtId="0" fontId="0" fillId="0" borderId="21" xfId="78" applyNumberFormat="1" applyFont="1" applyBorder="1" applyAlignment="1">
      <alignment vertical="center"/>
    </xf>
    <xf numFmtId="9" fontId="73" fillId="0" borderId="13" xfId="0" applyNumberFormat="1" applyFont="1" applyFill="1" applyBorder="1" applyAlignment="1">
      <alignment horizontal="center" vertical="center"/>
    </xf>
    <xf numFmtId="0" fontId="73" fillId="0" borderId="13" xfId="0" applyFont="1" applyFill="1" applyBorder="1" applyAlignment="1">
      <alignment vertical="center"/>
    </xf>
    <xf numFmtId="0" fontId="10" fillId="0" borderId="13" xfId="0" applyFont="1" applyFill="1" applyBorder="1" applyAlignment="1">
      <alignment horizontal="center" vertical="center"/>
    </xf>
    <xf numFmtId="198" fontId="0" fillId="0" borderId="0" xfId="62" applyNumberFormat="1" applyFont="1" applyFill="1" applyBorder="1" applyAlignment="1">
      <alignment vertical="center"/>
    </xf>
    <xf numFmtId="9" fontId="10" fillId="0" borderId="13" xfId="78" applyFont="1" applyFill="1" applyBorder="1" applyAlignment="1">
      <alignment vertical="center" wrapText="1"/>
    </xf>
    <xf numFmtId="0" fontId="10" fillId="0" borderId="13" xfId="78" applyNumberFormat="1" applyFont="1" applyFill="1" applyBorder="1" applyAlignment="1">
      <alignment vertical="center" wrapText="1"/>
    </xf>
    <xf numFmtId="9" fontId="10" fillId="0" borderId="13" xfId="78" applyFont="1" applyFill="1" applyBorder="1" applyAlignment="1">
      <alignment horizontal="justify" vertical="center" wrapText="1"/>
    </xf>
    <xf numFmtId="9" fontId="73" fillId="0" borderId="13" xfId="0" applyNumberFormat="1" applyFont="1" applyFill="1" applyBorder="1" applyAlignment="1">
      <alignment vertical="center" wrapText="1"/>
    </xf>
    <xf numFmtId="9" fontId="10" fillId="0" borderId="22" xfId="78" applyFont="1" applyFill="1" applyBorder="1" applyAlignment="1" applyProtection="1">
      <alignment horizontal="center" vertical="center" wrapText="1"/>
      <protection/>
    </xf>
    <xf numFmtId="9" fontId="10" fillId="0" borderId="16" xfId="78" applyFont="1" applyFill="1" applyBorder="1" applyAlignment="1" applyProtection="1">
      <alignment horizontal="center" vertical="center" wrapText="1"/>
      <protection/>
    </xf>
    <xf numFmtId="9" fontId="10" fillId="0" borderId="57" xfId="71" applyNumberFormat="1" applyFont="1" applyFill="1" applyBorder="1" applyAlignment="1">
      <alignment horizontal="left" vertical="center" wrapText="1"/>
      <protection/>
    </xf>
    <xf numFmtId="9" fontId="10" fillId="0" borderId="41" xfId="71" applyNumberFormat="1" applyFont="1" applyFill="1" applyBorder="1" applyAlignment="1">
      <alignment horizontal="left" vertical="center" wrapText="1"/>
      <protection/>
    </xf>
    <xf numFmtId="9" fontId="10" fillId="0" borderId="58" xfId="71" applyNumberFormat="1" applyFont="1" applyFill="1" applyBorder="1" applyAlignment="1">
      <alignment horizontal="left" vertical="center" wrapText="1"/>
      <protection/>
    </xf>
    <xf numFmtId="9" fontId="10" fillId="0" borderId="59" xfId="71" applyNumberFormat="1" applyFont="1" applyFill="1" applyBorder="1" applyAlignment="1">
      <alignment horizontal="left" vertical="center" wrapText="1"/>
      <protection/>
    </xf>
    <xf numFmtId="9" fontId="10" fillId="0" borderId="0" xfId="71" applyNumberFormat="1" applyFont="1" applyFill="1" applyAlignment="1">
      <alignment horizontal="left" vertical="center" wrapText="1"/>
      <protection/>
    </xf>
    <xf numFmtId="9" fontId="10" fillId="0" borderId="29" xfId="71" applyNumberFormat="1" applyFont="1" applyFill="1" applyBorder="1" applyAlignment="1">
      <alignment horizontal="left" vertical="center" wrapText="1"/>
      <protection/>
    </xf>
    <xf numFmtId="9" fontId="10" fillId="0" borderId="59" xfId="80" applyFont="1" applyFill="1" applyBorder="1" applyAlignment="1" applyProtection="1">
      <alignment vertical="center" wrapText="1"/>
      <protection/>
    </xf>
    <xf numFmtId="9" fontId="10" fillId="0" borderId="0" xfId="80" applyFont="1" applyFill="1" applyBorder="1" applyAlignment="1" applyProtection="1">
      <alignment vertical="center" wrapText="1"/>
      <protection/>
    </xf>
    <xf numFmtId="9" fontId="10" fillId="0" borderId="43" xfId="80" applyFont="1" applyFill="1" applyBorder="1" applyAlignment="1" applyProtection="1">
      <alignment vertical="center" wrapText="1"/>
      <protection/>
    </xf>
    <xf numFmtId="9" fontId="10" fillId="0" borderId="60" xfId="80" applyFont="1" applyFill="1" applyBorder="1" applyAlignment="1" applyProtection="1">
      <alignment vertical="center" wrapText="1"/>
      <protection/>
    </xf>
    <xf numFmtId="9" fontId="10" fillId="0" borderId="34" xfId="80" applyFont="1" applyFill="1" applyBorder="1" applyAlignment="1" applyProtection="1">
      <alignment vertical="center" wrapText="1"/>
      <protection/>
    </xf>
    <xf numFmtId="9" fontId="10" fillId="0" borderId="61" xfId="80" applyFont="1" applyFill="1" applyBorder="1" applyAlignment="1" applyProtection="1">
      <alignment vertical="center" wrapText="1"/>
      <protection/>
    </xf>
    <xf numFmtId="9" fontId="10" fillId="0" borderId="57" xfId="80" applyFont="1" applyFill="1" applyBorder="1" applyAlignment="1" applyProtection="1">
      <alignment vertical="center" wrapText="1"/>
      <protection/>
    </xf>
    <xf numFmtId="9" fontId="10" fillId="0" borderId="41" xfId="80" applyFont="1" applyFill="1" applyBorder="1" applyAlignment="1" applyProtection="1">
      <alignment vertical="center" wrapText="1"/>
      <protection/>
    </xf>
    <xf numFmtId="9" fontId="10" fillId="0" borderId="42" xfId="80" applyFont="1" applyFill="1" applyBorder="1" applyAlignment="1" applyProtection="1">
      <alignment vertical="center" wrapText="1"/>
      <protection/>
    </xf>
    <xf numFmtId="9" fontId="10" fillId="0" borderId="29" xfId="80" applyFont="1" applyFill="1" applyBorder="1" applyAlignment="1" applyProtection="1">
      <alignment vertical="center" wrapText="1"/>
      <protection/>
    </xf>
    <xf numFmtId="9" fontId="10" fillId="0" borderId="35" xfId="80" applyFont="1" applyFill="1" applyBorder="1" applyAlignment="1" applyProtection="1">
      <alignment vertical="center" wrapText="1"/>
      <protection/>
    </xf>
    <xf numFmtId="2" fontId="10" fillId="0" borderId="37" xfId="71" applyNumberFormat="1" applyFont="1" applyBorder="1" applyAlignment="1">
      <alignment horizontal="left" vertical="center" wrapText="1"/>
      <protection/>
    </xf>
    <xf numFmtId="2" fontId="10" fillId="0" borderId="62" xfId="71" applyNumberFormat="1" applyFont="1" applyBorder="1" applyAlignment="1">
      <alignment horizontal="left" vertical="center" wrapText="1"/>
      <protection/>
    </xf>
    <xf numFmtId="9" fontId="10" fillId="0" borderId="63" xfId="78" applyFont="1" applyFill="1" applyBorder="1" applyAlignment="1" applyProtection="1">
      <alignment horizontal="center" vertical="center" wrapText="1"/>
      <protection/>
    </xf>
    <xf numFmtId="9" fontId="10" fillId="0" borderId="60" xfId="71" applyNumberFormat="1" applyFont="1" applyFill="1" applyBorder="1" applyAlignment="1">
      <alignment horizontal="left" vertical="center" wrapText="1"/>
      <protection/>
    </xf>
    <xf numFmtId="9" fontId="10" fillId="0" borderId="34" xfId="71" applyNumberFormat="1" applyFont="1" applyFill="1" applyBorder="1" applyAlignment="1">
      <alignment horizontal="left" vertical="center" wrapText="1"/>
      <protection/>
    </xf>
    <xf numFmtId="9" fontId="10" fillId="0" borderId="35" xfId="71" applyNumberFormat="1" applyFont="1" applyFill="1" applyBorder="1" applyAlignment="1">
      <alignment horizontal="left" vertical="center" wrapText="1"/>
      <protection/>
    </xf>
    <xf numFmtId="2" fontId="10" fillId="0" borderId="51" xfId="71" applyNumberFormat="1" applyFont="1" applyBorder="1" applyAlignment="1">
      <alignment horizontal="left" vertical="center" wrapText="1"/>
      <protection/>
    </xf>
    <xf numFmtId="2" fontId="10" fillId="0" borderId="20" xfId="71" applyNumberFormat="1" applyFont="1" applyBorder="1" applyAlignment="1">
      <alignment horizontal="left" vertical="center" wrapText="1"/>
      <protection/>
    </xf>
    <xf numFmtId="9" fontId="10" fillId="0" borderId="54" xfId="78" applyFont="1" applyFill="1" applyBorder="1" applyAlignment="1" applyProtection="1">
      <alignment horizontal="center" vertical="center" wrapText="1"/>
      <protection/>
    </xf>
    <xf numFmtId="9" fontId="10" fillId="0" borderId="57" xfId="71" applyNumberFormat="1" applyFont="1" applyBorder="1" applyAlignment="1">
      <alignment horizontal="left" vertical="center" wrapText="1"/>
      <protection/>
    </xf>
    <xf numFmtId="9" fontId="10" fillId="0" borderId="41" xfId="71" applyNumberFormat="1" applyFont="1" applyBorder="1" applyAlignment="1">
      <alignment horizontal="left" vertical="center" wrapText="1"/>
      <protection/>
    </xf>
    <xf numFmtId="9" fontId="10" fillId="0" borderId="58" xfId="71" applyNumberFormat="1" applyFont="1" applyBorder="1" applyAlignment="1">
      <alignment horizontal="left" vertical="center" wrapText="1"/>
      <protection/>
    </xf>
    <xf numFmtId="9" fontId="10" fillId="0" borderId="59" xfId="71" applyNumberFormat="1" applyFont="1" applyBorder="1" applyAlignment="1">
      <alignment horizontal="left" vertical="center" wrapText="1"/>
      <protection/>
    </xf>
    <xf numFmtId="9" fontId="10" fillId="0" borderId="0" xfId="71" applyNumberFormat="1" applyFont="1" applyAlignment="1">
      <alignment horizontal="left" vertical="center" wrapText="1"/>
      <protection/>
    </xf>
    <xf numFmtId="9" fontId="10" fillId="0" borderId="29" xfId="71" applyNumberFormat="1" applyFont="1" applyBorder="1" applyAlignment="1">
      <alignment horizontal="left" vertical="center" wrapText="1"/>
      <protection/>
    </xf>
    <xf numFmtId="0" fontId="11" fillId="5" borderId="64"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0" fontId="11" fillId="0" borderId="37" xfId="71" applyFont="1" applyBorder="1" applyAlignment="1">
      <alignment horizontal="left" vertical="center" wrapText="1"/>
      <protection/>
    </xf>
    <xf numFmtId="0" fontId="11" fillId="0" borderId="62" xfId="71" applyFont="1" applyBorder="1" applyAlignment="1">
      <alignment horizontal="left" vertical="center" wrapText="1"/>
      <protection/>
    </xf>
    <xf numFmtId="9" fontId="11" fillId="0" borderId="22" xfId="71" applyNumberFormat="1" applyFont="1" applyFill="1" applyBorder="1" applyAlignment="1" applyProtection="1">
      <alignment horizontal="center" vertical="center" wrapText="1"/>
      <protection/>
    </xf>
    <xf numFmtId="0" fontId="11" fillId="0" borderId="63" xfId="71" applyFont="1" applyFill="1" applyBorder="1" applyAlignment="1" applyProtection="1">
      <alignment horizontal="center" vertical="center" wrapText="1"/>
      <protection/>
    </xf>
    <xf numFmtId="0" fontId="11" fillId="5" borderId="65" xfId="71"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xf>
    <xf numFmtId="0" fontId="11" fillId="5" borderId="66"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67" xfId="71" applyFont="1" applyFill="1" applyBorder="1" applyAlignment="1" applyProtection="1">
      <alignment horizontal="center" vertical="center" wrapText="1"/>
      <protection/>
    </xf>
    <xf numFmtId="0" fontId="11" fillId="5" borderId="68" xfId="71" applyFont="1" applyFill="1" applyBorder="1" applyAlignment="1" applyProtection="1">
      <alignment horizontal="center" vertical="center" wrapText="1"/>
      <protection/>
    </xf>
    <xf numFmtId="0" fontId="11" fillId="5" borderId="69" xfId="71" applyFont="1" applyFill="1" applyBorder="1" applyAlignment="1" applyProtection="1">
      <alignment horizontal="center" vertical="center" wrapText="1"/>
      <protection/>
    </xf>
    <xf numFmtId="0" fontId="11" fillId="5" borderId="70" xfId="71" applyFont="1" applyFill="1" applyBorder="1" applyAlignment="1" applyProtection="1">
      <alignment horizontal="center" vertical="center" wrapText="1"/>
      <protection/>
    </xf>
    <xf numFmtId="0" fontId="11" fillId="0" borderId="46" xfId="71" applyFont="1" applyFill="1" applyBorder="1" applyAlignment="1">
      <alignment horizontal="center" vertical="center" wrapText="1"/>
      <protection/>
    </xf>
    <xf numFmtId="0" fontId="11" fillId="0" borderId="47" xfId="71" applyFont="1" applyFill="1" applyBorder="1" applyAlignment="1">
      <alignment horizontal="center" vertical="center" wrapText="1"/>
      <protection/>
    </xf>
    <xf numFmtId="0" fontId="11" fillId="0" borderId="48" xfId="71" applyFont="1" applyFill="1" applyBorder="1" applyAlignment="1">
      <alignment horizontal="center" vertical="center" wrapText="1"/>
      <protection/>
    </xf>
    <xf numFmtId="0" fontId="11" fillId="5" borderId="71" xfId="71" applyFont="1" applyFill="1" applyBorder="1" applyAlignment="1">
      <alignment horizontal="center" vertical="center" wrapText="1"/>
      <protection/>
    </xf>
    <xf numFmtId="0" fontId="11" fillId="5" borderId="72" xfId="71" applyFont="1" applyFill="1" applyBorder="1" applyAlignment="1">
      <alignment horizontal="center" vertical="center" wrapText="1"/>
      <protection/>
    </xf>
    <xf numFmtId="195" fontId="11" fillId="0" borderId="71" xfId="58" applyNumberFormat="1" applyFont="1" applyFill="1" applyBorder="1" applyAlignment="1" applyProtection="1">
      <alignment horizontal="center" vertical="center" wrapText="1"/>
      <protection/>
    </xf>
    <xf numFmtId="195" fontId="11" fillId="0" borderId="72" xfId="58" applyNumberFormat="1" applyFont="1" applyFill="1" applyBorder="1" applyAlignment="1" applyProtection="1">
      <alignment horizontal="center" vertical="center" wrapText="1"/>
      <protection/>
    </xf>
    <xf numFmtId="0" fontId="11" fillId="5" borderId="73" xfId="71" applyFont="1" applyFill="1" applyBorder="1" applyAlignment="1" applyProtection="1">
      <alignment horizontal="center" vertical="center" wrapText="1"/>
      <protection/>
    </xf>
    <xf numFmtId="0" fontId="11" fillId="5" borderId="72" xfId="71" applyFont="1" applyFill="1" applyBorder="1" applyAlignment="1" applyProtection="1">
      <alignment horizontal="center" vertical="center" wrapText="1"/>
      <protection/>
    </xf>
    <xf numFmtId="0" fontId="11" fillId="38" borderId="34" xfId="71" applyFont="1" applyFill="1" applyBorder="1" applyAlignment="1" applyProtection="1">
      <alignment horizontal="left" vertical="center" wrapText="1"/>
      <protection/>
    </xf>
    <xf numFmtId="3" fontId="11" fillId="0" borderId="57"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74" fillId="0" borderId="13" xfId="71" applyFont="1" applyFill="1" applyBorder="1" applyAlignment="1" applyProtection="1">
      <alignment horizontal="left" vertical="center" wrapText="1"/>
      <protection/>
    </xf>
    <xf numFmtId="0" fontId="74" fillId="0" borderId="21" xfId="71" applyFont="1" applyFill="1" applyBorder="1" applyAlignment="1" applyProtection="1">
      <alignment horizontal="left" vertical="center" wrapText="1"/>
      <protection/>
    </xf>
    <xf numFmtId="0" fontId="11" fillId="5" borderId="13"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1" fillId="5" borderId="71" xfId="71" applyFont="1" applyFill="1" applyBorder="1" applyAlignment="1">
      <alignment horizontal="left" vertical="center" wrapText="1"/>
      <protection/>
    </xf>
    <xf numFmtId="0" fontId="11" fillId="5" borderId="72" xfId="71" applyFont="1" applyFill="1" applyBorder="1" applyAlignment="1">
      <alignment horizontal="left" vertical="center" wrapText="1"/>
      <protection/>
    </xf>
    <xf numFmtId="0" fontId="10" fillId="0" borderId="71" xfId="71" applyFont="1" applyFill="1" applyBorder="1" applyAlignment="1" applyProtection="1">
      <alignment horizontal="center" vertical="center" wrapText="1"/>
      <protection/>
    </xf>
    <xf numFmtId="0" fontId="10" fillId="0" borderId="73" xfId="71" applyFont="1" applyFill="1" applyBorder="1" applyAlignment="1" applyProtection="1">
      <alignment horizontal="center" vertical="center" wrapText="1"/>
      <protection/>
    </xf>
    <xf numFmtId="0" fontId="10" fillId="0" borderId="72" xfId="71" applyFont="1" applyFill="1" applyBorder="1" applyAlignment="1" applyProtection="1">
      <alignment horizontal="center" vertical="center" wrapText="1"/>
      <protection/>
    </xf>
    <xf numFmtId="9" fontId="11" fillId="0" borderId="71" xfId="71" applyNumberFormat="1" applyFont="1" applyFill="1" applyBorder="1" applyAlignment="1" applyProtection="1">
      <alignment horizontal="center" vertical="center" wrapText="1"/>
      <protection/>
    </xf>
    <xf numFmtId="9" fontId="11" fillId="0" borderId="72" xfId="71" applyNumberFormat="1" applyFont="1" applyFill="1" applyBorder="1" applyAlignment="1" applyProtection="1">
      <alignment horizontal="center" vertical="center" wrapText="1"/>
      <protection/>
    </xf>
    <xf numFmtId="0" fontId="11" fillId="5" borderId="71" xfId="71"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0" fillId="0" borderId="45" xfId="0" applyFont="1" applyFill="1" applyBorder="1" applyAlignment="1">
      <alignment horizontal="center" vertical="center"/>
    </xf>
    <xf numFmtId="0" fontId="72" fillId="0" borderId="75" xfId="0" applyFont="1" applyFill="1" applyBorder="1" applyAlignment="1">
      <alignment horizontal="center" vertical="center" wrapText="1"/>
    </xf>
    <xf numFmtId="0" fontId="72" fillId="0" borderId="76"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11" fillId="5" borderId="73" xfId="71" applyFont="1" applyFill="1" applyBorder="1" applyAlignment="1">
      <alignment horizontal="center" vertical="center" wrapText="1"/>
      <protection/>
    </xf>
    <xf numFmtId="0" fontId="11" fillId="5" borderId="77"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78"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79" fillId="0" borderId="79" xfId="0" applyFont="1" applyFill="1" applyBorder="1" applyAlignment="1">
      <alignment horizontal="center" vertical="center"/>
    </xf>
    <xf numFmtId="0" fontId="79" fillId="0" borderId="80" xfId="0" applyFont="1" applyFill="1" applyBorder="1" applyAlignment="1">
      <alignment horizontal="center" vertical="center"/>
    </xf>
    <xf numFmtId="0" fontId="79" fillId="0" borderId="81" xfId="0" applyFont="1" applyFill="1" applyBorder="1" applyAlignment="1">
      <alignment horizontal="center" vertical="center"/>
    </xf>
    <xf numFmtId="0" fontId="11" fillId="0" borderId="77"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78"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0" fontId="14" fillId="0" borderId="71" xfId="71" applyFont="1" applyFill="1" applyBorder="1" applyAlignment="1">
      <alignment horizontal="center" vertical="center" wrapText="1"/>
      <protection/>
    </xf>
    <xf numFmtId="0" fontId="14" fillId="0" borderId="73" xfId="71" applyFont="1" applyFill="1" applyBorder="1" applyAlignment="1">
      <alignment horizontal="center" vertical="center" wrapText="1"/>
      <protection/>
    </xf>
    <xf numFmtId="0" fontId="14" fillId="0" borderId="72" xfId="71" applyFont="1" applyFill="1" applyBorder="1" applyAlignment="1">
      <alignment horizontal="center" vertical="center" wrapText="1"/>
      <protection/>
    </xf>
    <xf numFmtId="0" fontId="11" fillId="5" borderId="49"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57"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39"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0" fillId="0" borderId="77" xfId="71" applyFont="1" applyFill="1" applyBorder="1" applyAlignment="1" applyProtection="1">
      <alignment horizontal="center" vertical="center" wrapText="1"/>
      <protection/>
    </xf>
    <xf numFmtId="0" fontId="10" fillId="0" borderId="28" xfId="71" applyFont="1" applyFill="1" applyBorder="1" applyAlignment="1" applyProtection="1">
      <alignment horizontal="center" vertical="center" wrapText="1"/>
      <protection/>
    </xf>
    <xf numFmtId="0" fontId="10" fillId="0" borderId="78" xfId="71" applyFont="1" applyFill="1" applyBorder="1" applyAlignment="1" applyProtection="1">
      <alignment horizontal="center" vertical="center" wrapText="1"/>
      <protection/>
    </xf>
    <xf numFmtId="0" fontId="11" fillId="0" borderId="46" xfId="71" applyFont="1" applyFill="1" applyBorder="1" applyAlignment="1" applyProtection="1">
      <alignment horizontal="center" vertical="center"/>
      <protection/>
    </xf>
    <xf numFmtId="0" fontId="11" fillId="0" borderId="47" xfId="71" applyFont="1" applyFill="1" applyBorder="1" applyAlignment="1" applyProtection="1">
      <alignment horizontal="center" vertical="center"/>
      <protection/>
    </xf>
    <xf numFmtId="0" fontId="11" fillId="0" borderId="48" xfId="71" applyFont="1" applyFill="1" applyBorder="1" applyAlignment="1" applyProtection="1">
      <alignment horizontal="center" vertical="center"/>
      <protection/>
    </xf>
    <xf numFmtId="0" fontId="18" fillId="0" borderId="82" xfId="0" applyFont="1" applyFill="1" applyBorder="1" applyAlignment="1">
      <alignment horizontal="left" vertical="center" wrapText="1"/>
    </xf>
    <xf numFmtId="0" fontId="18" fillId="0" borderId="67" xfId="0" applyFont="1" applyFill="1" applyBorder="1" applyAlignment="1">
      <alignment horizontal="left" vertical="center" wrapText="1"/>
    </xf>
    <xf numFmtId="0" fontId="18" fillId="0" borderId="83"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1" fillId="38" borderId="65" xfId="71" applyFont="1" applyFill="1" applyBorder="1" applyAlignment="1" applyProtection="1">
      <alignment horizontal="center" vertical="center" wrapText="1"/>
      <protection/>
    </xf>
    <xf numFmtId="0" fontId="11" fillId="38" borderId="82" xfId="71" applyFont="1" applyFill="1" applyBorder="1" applyAlignment="1" applyProtection="1">
      <alignment horizontal="center" vertical="center" wrapText="1"/>
      <protection/>
    </xf>
    <xf numFmtId="0" fontId="11" fillId="38" borderId="67" xfId="71" applyFont="1" applyFill="1" applyBorder="1" applyAlignment="1" applyProtection="1">
      <alignment horizontal="center" vertical="center" wrapText="1"/>
      <protection/>
    </xf>
    <xf numFmtId="0" fontId="11" fillId="38" borderId="83" xfId="71" applyFont="1" applyFill="1" applyBorder="1" applyAlignment="1" applyProtection="1">
      <alignment horizontal="center" vertical="center" wrapText="1"/>
      <protection/>
    </xf>
    <xf numFmtId="0" fontId="11" fillId="0" borderId="65" xfId="71" applyFont="1" applyFill="1" applyBorder="1" applyAlignment="1" applyProtection="1">
      <alignment horizontal="center" vertical="center" wrapText="1"/>
      <protection/>
    </xf>
    <xf numFmtId="0" fontId="11" fillId="0" borderId="67" xfId="71" applyFont="1" applyFill="1" applyBorder="1" applyAlignment="1" applyProtection="1">
      <alignment horizontal="center" vertical="center" wrapText="1"/>
      <protection/>
    </xf>
    <xf numFmtId="0" fontId="11" fillId="0" borderId="83" xfId="71" applyFont="1" applyFill="1" applyBorder="1" applyAlignment="1" applyProtection="1">
      <alignment horizontal="center" vertical="center" wrapText="1"/>
      <protection/>
    </xf>
    <xf numFmtId="0" fontId="11" fillId="0" borderId="50" xfId="71" applyFont="1" applyFill="1" applyBorder="1" applyAlignment="1" applyProtection="1">
      <alignment horizontal="center" vertical="center" wrapText="1"/>
      <protection/>
    </xf>
    <xf numFmtId="0" fontId="11" fillId="0" borderId="38" xfId="71" applyFont="1" applyFill="1" applyBorder="1" applyAlignment="1" applyProtection="1">
      <alignment horizontal="center" vertical="center" wrapText="1"/>
      <protection/>
    </xf>
    <xf numFmtId="0" fontId="11" fillId="0" borderId="52" xfId="71" applyFont="1" applyFill="1" applyBorder="1" applyAlignment="1" applyProtection="1">
      <alignment horizontal="center" vertical="center" wrapText="1"/>
      <protection/>
    </xf>
    <xf numFmtId="0" fontId="80" fillId="0" borderId="84" xfId="0" applyFont="1" applyBorder="1" applyAlignment="1">
      <alignment horizontal="left" vertical="center" wrapText="1"/>
    </xf>
    <xf numFmtId="0" fontId="80" fillId="0" borderId="38" xfId="0" applyFont="1" applyBorder="1" applyAlignment="1">
      <alignment horizontal="left" vertical="center" wrapText="1"/>
    </xf>
    <xf numFmtId="0" fontId="80" fillId="0" borderId="52" xfId="0" applyFont="1" applyBorder="1" applyAlignment="1">
      <alignment horizontal="left" vertical="center" wrapText="1"/>
    </xf>
    <xf numFmtId="0" fontId="11" fillId="5" borderId="77" xfId="71" applyFont="1" applyFill="1" applyBorder="1" applyAlignment="1">
      <alignment horizontal="left" vertical="center" wrapText="1"/>
      <protection/>
    </xf>
    <xf numFmtId="0" fontId="11" fillId="5" borderId="26"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78"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14" fontId="78" fillId="0" borderId="77" xfId="0" applyNumberFormat="1" applyFont="1" applyFill="1" applyBorder="1" applyAlignment="1">
      <alignment horizontal="center" vertical="center"/>
    </xf>
    <xf numFmtId="0" fontId="78" fillId="0" borderId="27"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9" xfId="0" applyFont="1" applyFill="1" applyBorder="1" applyAlignment="1">
      <alignment horizontal="center" vertical="center"/>
    </xf>
    <xf numFmtId="0" fontId="78" fillId="0" borderId="78" xfId="0" applyFont="1" applyFill="1" applyBorder="1" applyAlignment="1">
      <alignment horizontal="center" vertical="center"/>
    </xf>
    <xf numFmtId="0" fontId="78" fillId="0" borderId="3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70" xfId="0" applyFont="1" applyFill="1" applyBorder="1" applyAlignment="1">
      <alignment horizontal="center" vertical="center"/>
    </xf>
    <xf numFmtId="0" fontId="72" fillId="0" borderId="74" xfId="0" applyFont="1" applyFill="1" applyBorder="1" applyAlignment="1">
      <alignment horizontal="center" vertical="center" wrapText="1"/>
    </xf>
    <xf numFmtId="0" fontId="72" fillId="0" borderId="45" xfId="0" applyFont="1" applyFill="1" applyBorder="1" applyAlignment="1">
      <alignment horizontal="center" vertical="center" wrapText="1"/>
    </xf>
    <xf numFmtId="0" fontId="11" fillId="5" borderId="50"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0" borderId="71" xfId="71" applyFont="1" applyFill="1" applyBorder="1" applyAlignment="1">
      <alignment horizontal="center" vertical="center" wrapText="1"/>
      <protection/>
    </xf>
    <xf numFmtId="0" fontId="11" fillId="0" borderId="73" xfId="71" applyFont="1" applyFill="1" applyBorder="1" applyAlignment="1">
      <alignment horizontal="center" vertical="center" wrapText="1"/>
      <protection/>
    </xf>
    <xf numFmtId="0" fontId="11" fillId="0" borderId="72" xfId="71" applyFont="1" applyFill="1" applyBorder="1" applyAlignment="1">
      <alignment horizontal="center" vertical="center" wrapText="1"/>
      <protection/>
    </xf>
    <xf numFmtId="0" fontId="72" fillId="0" borderId="85" xfId="0" applyFont="1" applyFill="1" applyBorder="1" applyAlignment="1">
      <alignment horizontal="center" vertical="center" wrapText="1"/>
    </xf>
    <xf numFmtId="0" fontId="72" fillId="0" borderId="70" xfId="0" applyFont="1" applyFill="1" applyBorder="1" applyAlignment="1">
      <alignment horizontal="center" vertical="center" wrapText="1"/>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5" borderId="78"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78" fillId="0" borderId="77" xfId="0" applyFont="1" applyFill="1" applyBorder="1" applyAlignment="1">
      <alignment horizontal="center" vertical="center"/>
    </xf>
    <xf numFmtId="0" fontId="11" fillId="5" borderId="77"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78"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11" fillId="38" borderId="0" xfId="71" applyFont="1" applyFill="1" applyBorder="1" applyAlignment="1" applyProtection="1">
      <alignment horizontal="center" vertical="center" wrapText="1"/>
      <protection/>
    </xf>
    <xf numFmtId="9" fontId="74" fillId="0" borderId="57" xfId="80" applyFont="1" applyFill="1" applyBorder="1" applyAlignment="1" applyProtection="1">
      <alignment horizontal="center" vertical="center" wrapText="1"/>
      <protection/>
    </xf>
    <xf numFmtId="9" fontId="74" fillId="0" borderId="41" xfId="80" applyFont="1" applyFill="1" applyBorder="1" applyAlignment="1" applyProtection="1">
      <alignment horizontal="center" vertical="center" wrapText="1"/>
      <protection/>
    </xf>
    <xf numFmtId="9" fontId="74" fillId="0" borderId="42" xfId="80" applyFont="1" applyFill="1" applyBorder="1" applyAlignment="1" applyProtection="1">
      <alignment horizontal="center" vertical="center" wrapText="1"/>
      <protection/>
    </xf>
    <xf numFmtId="9" fontId="74" fillId="0" borderId="60" xfId="80" applyFont="1" applyFill="1" applyBorder="1" applyAlignment="1" applyProtection="1">
      <alignment horizontal="center" vertical="center" wrapText="1"/>
      <protection/>
    </xf>
    <xf numFmtId="9" fontId="74" fillId="0" borderId="34" xfId="80" applyFont="1" applyFill="1" applyBorder="1" applyAlignment="1" applyProtection="1">
      <alignment horizontal="center" vertical="center" wrapText="1"/>
      <protection/>
    </xf>
    <xf numFmtId="9" fontId="74" fillId="0" borderId="61" xfId="80" applyFont="1" applyFill="1" applyBorder="1" applyAlignment="1" applyProtection="1">
      <alignment horizontal="center" vertical="center" wrapText="1"/>
      <protection/>
    </xf>
    <xf numFmtId="9" fontId="74" fillId="0" borderId="58" xfId="80" applyFont="1" applyFill="1" applyBorder="1" applyAlignment="1" applyProtection="1">
      <alignment horizontal="center" vertical="center" wrapText="1"/>
      <protection/>
    </xf>
    <xf numFmtId="9" fontId="74" fillId="0" borderId="35" xfId="80"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64"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11" fillId="0" borderId="82" xfId="0" applyFont="1" applyFill="1" applyBorder="1" applyAlignment="1">
      <alignment horizontal="left" vertical="center" wrapText="1"/>
    </xf>
    <xf numFmtId="0" fontId="11" fillId="0" borderId="67" xfId="0" applyFont="1" applyFill="1" applyBorder="1" applyAlignment="1">
      <alignment horizontal="left" vertical="center" wrapText="1"/>
    </xf>
    <xf numFmtId="0" fontId="11" fillId="0" borderId="83" xfId="0" applyFont="1" applyFill="1" applyBorder="1" applyAlignment="1">
      <alignment horizontal="left" vertical="center" wrapText="1"/>
    </xf>
    <xf numFmtId="0" fontId="11" fillId="0" borderId="77"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9" fontId="74" fillId="0" borderId="57" xfId="71" applyNumberFormat="1" applyFont="1" applyFill="1" applyBorder="1" applyAlignment="1" applyProtection="1">
      <alignment horizontal="center" vertical="center" wrapText="1"/>
      <protection/>
    </xf>
    <xf numFmtId="9" fontId="74" fillId="0" borderId="41" xfId="71" applyNumberFormat="1" applyFont="1" applyFill="1" applyBorder="1" applyAlignment="1" applyProtection="1">
      <alignment horizontal="center" vertical="center" wrapText="1"/>
      <protection/>
    </xf>
    <xf numFmtId="9" fontId="74" fillId="0" borderId="58" xfId="71" applyNumberFormat="1" applyFont="1" applyFill="1" applyBorder="1" applyAlignment="1" applyProtection="1">
      <alignment horizontal="center" vertical="center" wrapText="1"/>
      <protection/>
    </xf>
    <xf numFmtId="9" fontId="74" fillId="0" borderId="59" xfId="71" applyNumberFormat="1" applyFont="1" applyFill="1" applyBorder="1" applyAlignment="1" applyProtection="1">
      <alignment horizontal="center" vertical="center" wrapText="1"/>
      <protection/>
    </xf>
    <xf numFmtId="9" fontId="74" fillId="0" borderId="0" xfId="71" applyNumberFormat="1" applyFont="1" applyFill="1" applyBorder="1" applyAlignment="1" applyProtection="1">
      <alignment horizontal="center" vertical="center" wrapText="1"/>
      <protection/>
    </xf>
    <xf numFmtId="9" fontId="74" fillId="0" borderId="29" xfId="71" applyNumberFormat="1" applyFont="1" applyFill="1" applyBorder="1" applyAlignment="1" applyProtection="1">
      <alignment horizontal="center" vertical="center" wrapText="1"/>
      <protection/>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78"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2" fontId="10" fillId="0" borderId="22" xfId="71" applyNumberFormat="1" applyFont="1" applyFill="1" applyBorder="1" applyAlignment="1" applyProtection="1">
      <alignment horizontal="center" vertical="center" wrapText="1"/>
      <protection/>
    </xf>
    <xf numFmtId="2" fontId="10" fillId="0" borderId="63" xfId="71" applyNumberFormat="1" applyFont="1" applyFill="1" applyBorder="1" applyAlignment="1" applyProtection="1">
      <alignment horizontal="center" vertical="center" wrapText="1"/>
      <protection/>
    </xf>
    <xf numFmtId="9" fontId="74" fillId="0" borderId="60" xfId="71" applyNumberFormat="1" applyFont="1" applyFill="1" applyBorder="1" applyAlignment="1" applyProtection="1">
      <alignment horizontal="center" vertical="center" wrapText="1"/>
      <protection/>
    </xf>
    <xf numFmtId="9" fontId="74" fillId="0" borderId="34" xfId="71" applyNumberFormat="1" applyFont="1" applyFill="1" applyBorder="1" applyAlignment="1" applyProtection="1">
      <alignment horizontal="center" vertical="center" wrapText="1"/>
      <protection/>
    </xf>
    <xf numFmtId="9" fontId="74" fillId="0" borderId="35" xfId="71" applyNumberFormat="1" applyFont="1" applyFill="1" applyBorder="1" applyAlignment="1" applyProtection="1">
      <alignment horizontal="center" vertical="center" wrapText="1"/>
      <protection/>
    </xf>
    <xf numFmtId="194" fontId="11" fillId="38" borderId="40" xfId="65" applyNumberFormat="1" applyFont="1" applyFill="1" applyBorder="1" applyAlignment="1" applyProtection="1">
      <alignment horizontal="center" vertical="center" wrapText="1"/>
      <protection/>
    </xf>
    <xf numFmtId="194" fontId="11" fillId="38" borderId="86" xfId="65" applyNumberFormat="1" applyFont="1" applyFill="1" applyBorder="1" applyAlignment="1" applyProtection="1">
      <alignment horizontal="center" vertical="center" wrapText="1"/>
      <protection/>
    </xf>
    <xf numFmtId="194" fontId="11" fillId="38" borderId="84" xfId="65"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vertical="center" wrapText="1"/>
      <protection/>
    </xf>
    <xf numFmtId="0" fontId="0" fillId="0" borderId="62" xfId="0" applyFont="1" applyFill="1" applyBorder="1" applyAlignment="1">
      <alignment vertical="center" wrapText="1"/>
    </xf>
    <xf numFmtId="0" fontId="11" fillId="39" borderId="28"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94" fontId="11" fillId="38" borderId="14" xfId="65" applyNumberFormat="1" applyFont="1" applyFill="1" applyBorder="1" applyAlignment="1" applyProtection="1">
      <alignment horizontal="center" vertical="center"/>
      <protection/>
    </xf>
    <xf numFmtId="194" fontId="11" fillId="38" borderId="17" xfId="65" applyNumberFormat="1" applyFont="1" applyFill="1" applyBorder="1" applyAlignment="1" applyProtection="1">
      <alignment horizontal="center" vertical="center"/>
      <protection/>
    </xf>
    <xf numFmtId="0" fontId="11" fillId="5" borderId="19" xfId="71" applyFont="1" applyFill="1" applyBorder="1" applyAlignment="1" applyProtection="1">
      <alignment horizontal="center" vertical="center" wrapText="1"/>
      <protection/>
    </xf>
    <xf numFmtId="9" fontId="74" fillId="0" borderId="57" xfId="71" applyNumberFormat="1" applyFont="1" applyFill="1" applyBorder="1" applyAlignment="1" applyProtection="1">
      <alignment horizontal="left" vertical="center" wrapText="1"/>
      <protection/>
    </xf>
    <xf numFmtId="9" fontId="74" fillId="0" borderId="41" xfId="71" applyNumberFormat="1" applyFont="1" applyFill="1" applyBorder="1" applyAlignment="1" applyProtection="1">
      <alignment horizontal="left" vertical="center" wrapText="1"/>
      <protection/>
    </xf>
    <xf numFmtId="9" fontId="74" fillId="0" borderId="58" xfId="71" applyNumberFormat="1" applyFont="1" applyFill="1" applyBorder="1" applyAlignment="1" applyProtection="1">
      <alignment horizontal="left" vertical="center" wrapText="1"/>
      <protection/>
    </xf>
    <xf numFmtId="9" fontId="74" fillId="0" borderId="59" xfId="71" applyNumberFormat="1" applyFont="1" applyFill="1" applyBorder="1" applyAlignment="1" applyProtection="1">
      <alignment horizontal="left" vertical="center" wrapText="1"/>
      <protection/>
    </xf>
    <xf numFmtId="9" fontId="74" fillId="0" borderId="0" xfId="71" applyNumberFormat="1" applyFont="1" applyFill="1" applyBorder="1" applyAlignment="1" applyProtection="1">
      <alignment horizontal="left" vertical="center" wrapText="1"/>
      <protection/>
    </xf>
    <xf numFmtId="9" fontId="74" fillId="0" borderId="29" xfId="71" applyNumberFormat="1" applyFont="1" applyFill="1" applyBorder="1" applyAlignment="1" applyProtection="1">
      <alignment horizontal="left" vertical="center" wrapText="1"/>
      <protection/>
    </xf>
    <xf numFmtId="0" fontId="78" fillId="0" borderId="79" xfId="0" applyFont="1" applyFill="1" applyBorder="1" applyAlignment="1">
      <alignment horizontal="center" vertical="center"/>
    </xf>
    <xf numFmtId="0" fontId="78" fillId="0" borderId="81" xfId="0" applyFont="1" applyFill="1" applyBorder="1" applyAlignment="1">
      <alignment horizontal="center" vertical="center"/>
    </xf>
    <xf numFmtId="0" fontId="10" fillId="0" borderId="79" xfId="71" applyFont="1" applyFill="1" applyBorder="1" applyAlignment="1" applyProtection="1">
      <alignment horizontal="center" vertical="center" wrapText="1"/>
      <protection/>
    </xf>
    <xf numFmtId="0" fontId="10" fillId="0" borderId="80" xfId="71" applyFont="1" applyFill="1" applyBorder="1" applyAlignment="1" applyProtection="1">
      <alignment horizontal="center" vertical="center" wrapText="1"/>
      <protection/>
    </xf>
    <xf numFmtId="0" fontId="10" fillId="0" borderId="81" xfId="71" applyFont="1" applyFill="1" applyBorder="1" applyAlignment="1" applyProtection="1">
      <alignment horizontal="center" vertical="center" wrapText="1"/>
      <protection/>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75" fillId="0" borderId="84" xfId="0" applyFont="1" applyBorder="1" applyAlignment="1">
      <alignment horizontal="left" vertical="center" wrapText="1"/>
    </xf>
    <xf numFmtId="0" fontId="75" fillId="0" borderId="38" xfId="0" applyFont="1" applyBorder="1" applyAlignment="1">
      <alignment horizontal="left" vertical="center" wrapText="1"/>
    </xf>
    <xf numFmtId="0" fontId="75" fillId="0" borderId="52" xfId="0" applyFont="1" applyBorder="1" applyAlignment="1">
      <alignment horizontal="left" vertical="center" wrapText="1"/>
    </xf>
    <xf numFmtId="0" fontId="11" fillId="5" borderId="26"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194" fontId="11" fillId="38" borderId="14" xfId="65" applyNumberFormat="1" applyFont="1" applyFill="1" applyBorder="1" applyAlignment="1" applyProtection="1">
      <alignment horizontal="center" vertical="center" wrapText="1"/>
      <protection/>
    </xf>
    <xf numFmtId="194"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94" fontId="11" fillId="38" borderId="75" xfId="65" applyNumberFormat="1" applyFont="1" applyFill="1" applyBorder="1" applyAlignment="1" applyProtection="1">
      <alignment horizontal="center" vertical="center" wrapText="1"/>
      <protection/>
    </xf>
    <xf numFmtId="0" fontId="11" fillId="38" borderId="74" xfId="71" applyFont="1" applyFill="1" applyBorder="1" applyAlignment="1" applyProtection="1">
      <alignment horizontal="center" vertical="center" wrapText="1"/>
      <protection/>
    </xf>
    <xf numFmtId="0" fontId="11" fillId="38" borderId="64" xfId="71" applyFont="1" applyFill="1" applyBorder="1" applyAlignment="1" applyProtection="1">
      <alignment horizontal="center" vertical="center" wrapText="1"/>
      <protection/>
    </xf>
    <xf numFmtId="194" fontId="11" fillId="0" borderId="14" xfId="65" applyNumberFormat="1" applyFont="1" applyFill="1" applyBorder="1" applyAlignment="1" applyProtection="1">
      <alignment horizontal="center" vertical="center" wrapText="1"/>
      <protection/>
    </xf>
    <xf numFmtId="194" fontId="11" fillId="0" borderId="45" xfId="65" applyNumberFormat="1" applyFont="1" applyFill="1" applyBorder="1" applyAlignment="1" applyProtection="1">
      <alignment horizontal="center" vertical="center" wrapText="1"/>
      <protection/>
    </xf>
    <xf numFmtId="0" fontId="11" fillId="0" borderId="37" xfId="71" applyFont="1" applyFill="1" applyBorder="1" applyAlignment="1" applyProtection="1">
      <alignment horizontal="center" vertical="center" wrapText="1"/>
      <protection/>
    </xf>
    <xf numFmtId="0" fontId="11" fillId="0" borderId="62" xfId="7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2" fontId="10" fillId="0" borderId="54"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2" fontId="10" fillId="0" borderId="50" xfId="71" applyNumberFormat="1" applyFont="1" applyFill="1" applyBorder="1" applyAlignment="1" applyProtection="1">
      <alignment vertical="center" wrapText="1"/>
      <protection/>
    </xf>
    <xf numFmtId="9" fontId="73" fillId="0" borderId="57" xfId="71" applyNumberFormat="1" applyFont="1" applyBorder="1" applyAlignment="1">
      <alignment horizontal="left" vertical="center" wrapText="1"/>
      <protection/>
    </xf>
    <xf numFmtId="9" fontId="73" fillId="0" borderId="41" xfId="71" applyNumberFormat="1" applyFont="1" applyBorder="1" applyAlignment="1">
      <alignment horizontal="left" vertical="center" wrapText="1"/>
      <protection/>
    </xf>
    <xf numFmtId="9" fontId="73" fillId="0" borderId="58" xfId="71" applyNumberFormat="1" applyFont="1" applyBorder="1" applyAlignment="1">
      <alignment horizontal="left" vertical="center" wrapText="1"/>
      <protection/>
    </xf>
    <xf numFmtId="9" fontId="73" fillId="0" borderId="60" xfId="71" applyNumberFormat="1" applyFont="1" applyBorder="1" applyAlignment="1">
      <alignment horizontal="left" vertical="center" wrapText="1"/>
      <protection/>
    </xf>
    <xf numFmtId="9" fontId="73" fillId="0" borderId="34" xfId="71" applyNumberFormat="1" applyFont="1" applyBorder="1" applyAlignment="1">
      <alignment horizontal="left" vertical="center" wrapText="1"/>
      <protection/>
    </xf>
    <xf numFmtId="9" fontId="73" fillId="0" borderId="35" xfId="71" applyNumberFormat="1" applyFont="1" applyBorder="1" applyAlignment="1">
      <alignment horizontal="left" vertical="center" wrapText="1"/>
      <protection/>
    </xf>
    <xf numFmtId="0" fontId="11" fillId="0" borderId="37" xfId="71" applyFont="1" applyFill="1" applyBorder="1" applyAlignment="1" applyProtection="1">
      <alignment horizontal="left" vertical="center" wrapText="1"/>
      <protection/>
    </xf>
    <xf numFmtId="0" fontId="11" fillId="0" borderId="62" xfId="71" applyFont="1" applyFill="1" applyBorder="1" applyAlignment="1" applyProtection="1">
      <alignment horizontal="left" vertical="center" wrapText="1"/>
      <protection/>
    </xf>
    <xf numFmtId="9" fontId="11" fillId="0" borderId="71" xfId="78" applyFont="1" applyFill="1" applyBorder="1" applyAlignment="1" applyProtection="1">
      <alignment horizontal="center" vertical="center" wrapText="1"/>
      <protection/>
    </xf>
    <xf numFmtId="9" fontId="11" fillId="0" borderId="72" xfId="78" applyFont="1" applyFill="1" applyBorder="1" applyAlignment="1" applyProtection="1">
      <alignment horizontal="center" vertical="center" wrapText="1"/>
      <protection/>
    </xf>
    <xf numFmtId="9" fontId="73" fillId="0" borderId="57" xfId="80" applyFont="1" applyFill="1" applyBorder="1" applyAlignment="1" applyProtection="1">
      <alignment horizontal="left" vertical="center" wrapText="1"/>
      <protection/>
    </xf>
    <xf numFmtId="9" fontId="73" fillId="0" borderId="41" xfId="80" applyFont="1" applyFill="1" applyBorder="1" applyAlignment="1" applyProtection="1">
      <alignment horizontal="left" vertical="center" wrapText="1"/>
      <protection/>
    </xf>
    <xf numFmtId="9" fontId="73" fillId="0" borderId="42" xfId="80" applyFont="1" applyFill="1" applyBorder="1" applyAlignment="1" applyProtection="1">
      <alignment horizontal="left" vertical="center" wrapText="1"/>
      <protection/>
    </xf>
    <xf numFmtId="9" fontId="73" fillId="0" borderId="60" xfId="80" applyFont="1" applyFill="1" applyBorder="1" applyAlignment="1" applyProtection="1">
      <alignment horizontal="left" vertical="center" wrapText="1"/>
      <protection/>
    </xf>
    <xf numFmtId="9" fontId="73" fillId="0" borderId="34" xfId="80" applyFont="1" applyFill="1" applyBorder="1" applyAlignment="1" applyProtection="1">
      <alignment horizontal="left" vertical="center" wrapText="1"/>
      <protection/>
    </xf>
    <xf numFmtId="9" fontId="73" fillId="0" borderId="61" xfId="80" applyFont="1" applyFill="1" applyBorder="1" applyAlignment="1" applyProtection="1">
      <alignment horizontal="left" vertical="center" wrapText="1"/>
      <protection/>
    </xf>
    <xf numFmtId="9" fontId="10" fillId="0" borderId="59" xfId="80" applyFont="1" applyFill="1" applyBorder="1" applyAlignment="1" applyProtection="1">
      <alignment horizontal="left" vertical="center" wrapText="1"/>
      <protection/>
    </xf>
    <xf numFmtId="9" fontId="10" fillId="0" borderId="0" xfId="80" applyFont="1" applyFill="1" applyBorder="1" applyAlignment="1" applyProtection="1">
      <alignment horizontal="left" vertical="center" wrapText="1"/>
      <protection/>
    </xf>
    <xf numFmtId="9" fontId="10" fillId="0" borderId="43" xfId="80" applyFont="1" applyFill="1" applyBorder="1" applyAlignment="1" applyProtection="1">
      <alignment horizontal="left" vertical="center" wrapText="1"/>
      <protection/>
    </xf>
    <xf numFmtId="9" fontId="10" fillId="0" borderId="60" xfId="80" applyFont="1" applyFill="1" applyBorder="1" applyAlignment="1" applyProtection="1">
      <alignment horizontal="left" vertical="center" wrapText="1"/>
      <protection/>
    </xf>
    <xf numFmtId="9" fontId="10" fillId="0" borderId="34" xfId="80" applyFont="1" applyFill="1" applyBorder="1" applyAlignment="1" applyProtection="1">
      <alignment horizontal="left" vertical="center" wrapText="1"/>
      <protection/>
    </xf>
    <xf numFmtId="9" fontId="10" fillId="0" borderId="61" xfId="80" applyFont="1" applyFill="1" applyBorder="1" applyAlignment="1" applyProtection="1">
      <alignment horizontal="left" vertical="center" wrapText="1"/>
      <protection/>
    </xf>
    <xf numFmtId="9" fontId="10" fillId="0" borderId="57" xfId="80" applyFont="1" applyFill="1" applyBorder="1" applyAlignment="1" applyProtection="1">
      <alignment horizontal="left" vertical="center" wrapText="1"/>
      <protection/>
    </xf>
    <xf numFmtId="9" fontId="10" fillId="0" borderId="41" xfId="80" applyFont="1" applyFill="1" applyBorder="1" applyAlignment="1" applyProtection="1">
      <alignment horizontal="left" vertical="center" wrapText="1"/>
      <protection/>
    </xf>
    <xf numFmtId="9" fontId="10" fillId="0" borderId="58" xfId="80" applyFont="1" applyFill="1" applyBorder="1" applyAlignment="1" applyProtection="1">
      <alignment horizontal="left" vertical="center" wrapText="1"/>
      <protection/>
    </xf>
    <xf numFmtId="9" fontId="10" fillId="0" borderId="35" xfId="80" applyFont="1" applyFill="1" applyBorder="1" applyAlignment="1" applyProtection="1">
      <alignment horizontal="left" vertical="center" wrapText="1"/>
      <protection/>
    </xf>
    <xf numFmtId="2" fontId="10" fillId="0" borderId="37" xfId="71" applyNumberFormat="1" applyFont="1" applyFill="1" applyBorder="1" applyAlignment="1" applyProtection="1">
      <alignment horizontal="left" vertical="center" wrapText="1"/>
      <protection/>
    </xf>
    <xf numFmtId="2" fontId="10" fillId="0" borderId="62" xfId="71" applyNumberFormat="1" applyFont="1" applyFill="1" applyBorder="1" applyAlignment="1" applyProtection="1">
      <alignment horizontal="left" vertical="center" wrapText="1"/>
      <protection/>
    </xf>
    <xf numFmtId="9" fontId="10" fillId="0" borderId="60" xfId="71" applyNumberFormat="1" applyFont="1" applyBorder="1" applyAlignment="1">
      <alignment horizontal="left" vertical="center" wrapText="1"/>
      <protection/>
    </xf>
    <xf numFmtId="9" fontId="10" fillId="0" borderId="34" xfId="71" applyNumberFormat="1" applyFont="1" applyBorder="1" applyAlignment="1">
      <alignment horizontal="left" vertical="center" wrapText="1"/>
      <protection/>
    </xf>
    <xf numFmtId="9" fontId="10" fillId="0" borderId="35" xfId="71" applyNumberFormat="1" applyFont="1" applyBorder="1" applyAlignment="1">
      <alignment horizontal="left" vertical="center" wrapText="1"/>
      <protection/>
    </xf>
    <xf numFmtId="9" fontId="10" fillId="0" borderId="57" xfId="71" applyNumberFormat="1" applyFont="1" applyFill="1" applyBorder="1" applyAlignment="1">
      <alignment vertical="center" wrapText="1"/>
      <protection/>
    </xf>
    <xf numFmtId="9" fontId="10" fillId="0" borderId="41" xfId="71" applyNumberFormat="1" applyFont="1" applyFill="1" applyBorder="1" applyAlignment="1">
      <alignment vertical="center" wrapText="1"/>
      <protection/>
    </xf>
    <xf numFmtId="9" fontId="10" fillId="0" borderId="58" xfId="71" applyNumberFormat="1" applyFont="1" applyFill="1" applyBorder="1" applyAlignment="1">
      <alignment vertical="center" wrapText="1"/>
      <protection/>
    </xf>
    <xf numFmtId="9" fontId="10" fillId="0" borderId="59" xfId="71" applyNumberFormat="1" applyFont="1" applyFill="1" applyBorder="1" applyAlignment="1">
      <alignment vertical="center" wrapText="1"/>
      <protection/>
    </xf>
    <xf numFmtId="9" fontId="10" fillId="0" borderId="0" xfId="71" applyNumberFormat="1" applyFont="1" applyFill="1" applyAlignment="1">
      <alignment vertical="center" wrapText="1"/>
      <protection/>
    </xf>
    <xf numFmtId="9" fontId="10" fillId="0" borderId="29" xfId="71" applyNumberFormat="1" applyFont="1" applyFill="1" applyBorder="1" applyAlignment="1">
      <alignment vertical="center" wrapText="1"/>
      <protection/>
    </xf>
    <xf numFmtId="9" fontId="10" fillId="0" borderId="57" xfId="71" applyNumberFormat="1" applyFont="1" applyBorder="1" applyAlignment="1">
      <alignment vertical="center" wrapText="1"/>
      <protection/>
    </xf>
    <xf numFmtId="9" fontId="10" fillId="0" borderId="41" xfId="71" applyNumberFormat="1" applyFont="1" applyBorder="1" applyAlignment="1">
      <alignment vertical="center" wrapText="1"/>
      <protection/>
    </xf>
    <xf numFmtId="9" fontId="10" fillId="0" borderId="58" xfId="71" applyNumberFormat="1" applyFont="1" applyBorder="1" applyAlignment="1">
      <alignment vertical="center" wrapText="1"/>
      <protection/>
    </xf>
    <xf numFmtId="9" fontId="10" fillId="0" borderId="60" xfId="71" applyNumberFormat="1" applyFont="1" applyBorder="1" applyAlignment="1">
      <alignment vertical="center" wrapText="1"/>
      <protection/>
    </xf>
    <xf numFmtId="9" fontId="10" fillId="0" borderId="34" xfId="71" applyNumberFormat="1" applyFont="1" applyBorder="1" applyAlignment="1">
      <alignment vertical="center" wrapText="1"/>
      <protection/>
    </xf>
    <xf numFmtId="9" fontId="10" fillId="0" borderId="35" xfId="71" applyNumberFormat="1" applyFont="1" applyBorder="1" applyAlignment="1">
      <alignment vertical="center" wrapText="1"/>
      <protection/>
    </xf>
    <xf numFmtId="9" fontId="10" fillId="0" borderId="59" xfId="80" applyFont="1" applyFill="1" applyBorder="1" applyAlignment="1" applyProtection="1">
      <alignment horizontal="left" vertical="center"/>
      <protection/>
    </xf>
    <xf numFmtId="9" fontId="10" fillId="0" borderId="0" xfId="80" applyFont="1" applyFill="1" applyBorder="1" applyAlignment="1" applyProtection="1">
      <alignment horizontal="left" vertical="center"/>
      <protection/>
    </xf>
    <xf numFmtId="9" fontId="10" fillId="0" borderId="43" xfId="80" applyFont="1" applyFill="1" applyBorder="1" applyAlignment="1" applyProtection="1">
      <alignment horizontal="left" vertical="center"/>
      <protection/>
    </xf>
    <xf numFmtId="9" fontId="10" fillId="0" borderId="60" xfId="80" applyFont="1" applyFill="1" applyBorder="1" applyAlignment="1" applyProtection="1">
      <alignment horizontal="left" vertical="center"/>
      <protection/>
    </xf>
    <xf numFmtId="9" fontId="10" fillId="0" borderId="34" xfId="80" applyFont="1" applyFill="1" applyBorder="1" applyAlignment="1" applyProtection="1">
      <alignment horizontal="left" vertical="center"/>
      <protection/>
    </xf>
    <xf numFmtId="9" fontId="10" fillId="0" borderId="61" xfId="80" applyFont="1" applyFill="1" applyBorder="1" applyAlignment="1" applyProtection="1">
      <alignment horizontal="left" vertical="center"/>
      <protection/>
    </xf>
    <xf numFmtId="2" fontId="10" fillId="0" borderId="51" xfId="71" applyNumberFormat="1" applyFont="1" applyBorder="1" applyAlignment="1">
      <alignment vertical="center" wrapText="1"/>
      <protection/>
    </xf>
    <xf numFmtId="2" fontId="10" fillId="0" borderId="20" xfId="71" applyNumberFormat="1" applyFont="1" applyBorder="1" applyAlignment="1">
      <alignment vertical="center" wrapText="1"/>
      <protection/>
    </xf>
    <xf numFmtId="2" fontId="10" fillId="0" borderId="37" xfId="71" applyNumberFormat="1" applyFont="1" applyBorder="1" applyAlignment="1">
      <alignment vertical="center" wrapText="1"/>
      <protection/>
    </xf>
    <xf numFmtId="0" fontId="31" fillId="0" borderId="62" xfId="0" applyFont="1" applyBorder="1" applyAlignment="1">
      <alignment vertical="center" wrapText="1"/>
    </xf>
    <xf numFmtId="9" fontId="10" fillId="0" borderId="57" xfId="71" applyNumberFormat="1" applyFont="1" applyFill="1" applyBorder="1" applyAlignment="1" applyProtection="1">
      <alignment horizontal="left" vertical="center" wrapText="1"/>
      <protection/>
    </xf>
    <xf numFmtId="9" fontId="10" fillId="0" borderId="41" xfId="71" applyNumberFormat="1" applyFont="1" applyFill="1" applyBorder="1" applyAlignment="1" applyProtection="1">
      <alignment horizontal="left" vertical="center" wrapText="1"/>
      <protection/>
    </xf>
    <xf numFmtId="9" fontId="10" fillId="0" borderId="58" xfId="71" applyNumberFormat="1" applyFont="1" applyFill="1" applyBorder="1" applyAlignment="1" applyProtection="1">
      <alignment horizontal="left" vertical="center" wrapText="1"/>
      <protection/>
    </xf>
    <xf numFmtId="9" fontId="10" fillId="0" borderId="59" xfId="71" applyNumberFormat="1" applyFont="1" applyFill="1" applyBorder="1" applyAlignment="1" applyProtection="1">
      <alignment horizontal="left" vertical="center" wrapText="1"/>
      <protection/>
    </xf>
    <xf numFmtId="9" fontId="10" fillId="0" borderId="0" xfId="71" applyNumberFormat="1" applyFont="1" applyFill="1" applyBorder="1" applyAlignment="1" applyProtection="1">
      <alignment horizontal="left" vertical="center" wrapText="1"/>
      <protection/>
    </xf>
    <xf numFmtId="9" fontId="10" fillId="0" borderId="29" xfId="71" applyNumberFormat="1" applyFont="1" applyFill="1" applyBorder="1" applyAlignment="1" applyProtection="1">
      <alignment horizontal="left" vertical="center" wrapText="1"/>
      <protection/>
    </xf>
    <xf numFmtId="9" fontId="10" fillId="0" borderId="42" xfId="80" applyFont="1" applyFill="1" applyBorder="1" applyAlignment="1" applyProtection="1">
      <alignment horizontal="left" vertical="center" wrapText="1"/>
      <protection/>
    </xf>
    <xf numFmtId="0" fontId="10" fillId="0" borderId="14" xfId="71" applyFont="1" applyBorder="1" applyAlignment="1">
      <alignment horizontal="left" vertical="center" wrapText="1"/>
      <protection/>
    </xf>
    <xf numFmtId="0" fontId="10" fillId="0" borderId="64" xfId="71" applyFont="1" applyBorder="1" applyAlignment="1">
      <alignment horizontal="left" vertical="center" wrapText="1"/>
      <protection/>
    </xf>
    <xf numFmtId="0" fontId="10" fillId="0" borderId="45" xfId="71" applyFont="1" applyBorder="1" applyAlignment="1">
      <alignment horizontal="left" vertical="center" wrapText="1"/>
      <protection/>
    </xf>
    <xf numFmtId="0" fontId="0" fillId="0" borderId="62" xfId="0" applyBorder="1" applyAlignment="1">
      <alignment horizontal="left" vertical="center" wrapText="1"/>
    </xf>
    <xf numFmtId="0" fontId="10" fillId="43" borderId="14" xfId="0" applyFont="1" applyFill="1" applyBorder="1" applyAlignment="1">
      <alignment horizontal="left" vertical="center" wrapText="1"/>
    </xf>
    <xf numFmtId="0" fontId="10" fillId="43" borderId="64" xfId="0" applyFont="1" applyFill="1" applyBorder="1" applyAlignment="1">
      <alignment horizontal="left" vertical="center" wrapText="1"/>
    </xf>
    <xf numFmtId="0" fontId="10" fillId="43" borderId="45" xfId="0" applyFont="1" applyFill="1" applyBorder="1" applyAlignment="1">
      <alignment horizontal="left" vertical="center" wrapText="1"/>
    </xf>
    <xf numFmtId="9" fontId="73" fillId="0" borderId="13" xfId="80" applyFont="1" applyFill="1" applyBorder="1" applyAlignment="1" applyProtection="1">
      <alignment horizontal="left" vertical="center" wrapText="1"/>
      <protection/>
    </xf>
    <xf numFmtId="9" fontId="10" fillId="0" borderId="13" xfId="80" applyFont="1" applyFill="1" applyBorder="1" applyAlignment="1" applyProtection="1">
      <alignment horizontal="left" vertical="center" wrapText="1"/>
      <protection/>
    </xf>
    <xf numFmtId="2" fontId="10" fillId="0" borderId="51" xfId="71" applyNumberFormat="1" applyFont="1" applyFill="1" applyBorder="1" applyAlignment="1" applyProtection="1">
      <alignment horizontal="left" vertical="center" wrapText="1"/>
      <protection/>
    </xf>
    <xf numFmtId="2" fontId="10" fillId="0" borderId="20" xfId="71" applyNumberFormat="1" applyFont="1" applyFill="1" applyBorder="1" applyAlignment="1" applyProtection="1">
      <alignment horizontal="left" vertical="center" wrapText="1"/>
      <protection/>
    </xf>
    <xf numFmtId="9" fontId="10" fillId="0" borderId="59" xfId="71" applyNumberFormat="1" applyFont="1" applyBorder="1" applyAlignment="1">
      <alignment vertical="center" wrapText="1"/>
      <protection/>
    </xf>
    <xf numFmtId="9" fontId="10" fillId="0" borderId="0" xfId="71" applyNumberFormat="1" applyFont="1" applyAlignment="1">
      <alignment vertical="center" wrapText="1"/>
      <protection/>
    </xf>
    <xf numFmtId="9" fontId="10" fillId="0" borderId="29" xfId="71" applyNumberFormat="1" applyFont="1" applyBorder="1" applyAlignment="1">
      <alignment vertical="center" wrapText="1"/>
      <protection/>
    </xf>
    <xf numFmtId="9" fontId="10" fillId="0" borderId="39" xfId="71" applyNumberFormat="1" applyFont="1" applyBorder="1" applyAlignment="1">
      <alignment vertical="center" wrapText="1"/>
      <protection/>
    </xf>
    <xf numFmtId="9" fontId="10" fillId="0" borderId="15" xfId="71" applyNumberFormat="1" applyFont="1" applyBorder="1" applyAlignment="1">
      <alignment vertical="center" wrapText="1"/>
      <protection/>
    </xf>
    <xf numFmtId="9" fontId="10" fillId="0" borderId="19" xfId="71" applyNumberFormat="1" applyFont="1" applyBorder="1" applyAlignment="1">
      <alignment vertical="center" wrapText="1"/>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75" fillId="0" borderId="13" xfId="0" applyFont="1" applyBorder="1" applyAlignment="1">
      <alignment horizontal="left" vertical="center" wrapText="1"/>
    </xf>
    <xf numFmtId="0" fontId="75" fillId="0" borderId="39" xfId="0" applyFont="1" applyBorder="1" applyAlignment="1">
      <alignment horizontal="center" vertical="center"/>
    </xf>
    <xf numFmtId="0" fontId="75" fillId="0" borderId="15" xfId="0" applyFont="1" applyBorder="1" applyAlignment="1">
      <alignment horizontal="center" vertical="center"/>
    </xf>
    <xf numFmtId="0" fontId="75" fillId="0" borderId="44" xfId="0" applyFont="1" applyBorder="1" applyAlignment="1">
      <alignment horizontal="center" vertical="center"/>
    </xf>
    <xf numFmtId="0" fontId="75" fillId="11" borderId="14" xfId="0" applyFont="1" applyFill="1" applyBorder="1" applyAlignment="1">
      <alignment horizontal="center" vertical="center"/>
    </xf>
    <xf numFmtId="0" fontId="75" fillId="11" borderId="64" xfId="0" applyFont="1" applyFill="1" applyBorder="1" applyAlignment="1">
      <alignment horizontal="center" vertical="center"/>
    </xf>
    <xf numFmtId="0" fontId="75" fillId="11" borderId="17" xfId="0" applyFont="1" applyFill="1" applyBorder="1" applyAlignment="1">
      <alignment horizontal="center" vertical="center"/>
    </xf>
    <xf numFmtId="0" fontId="75" fillId="11" borderId="39" xfId="0" applyFont="1" applyFill="1" applyBorder="1" applyAlignment="1">
      <alignment horizontal="left" vertical="center"/>
    </xf>
    <xf numFmtId="0" fontId="75" fillId="11" borderId="15" xfId="0" applyFont="1" applyFill="1" applyBorder="1" applyAlignment="1">
      <alignment horizontal="left" vertical="center"/>
    </xf>
    <xf numFmtId="0" fontId="75" fillId="11" borderId="44" xfId="0" applyFont="1" applyFill="1" applyBorder="1" applyAlignment="1">
      <alignment horizontal="left" vertical="center"/>
    </xf>
    <xf numFmtId="0" fontId="75" fillId="0" borderId="14" xfId="0" applyFont="1" applyFill="1" applyBorder="1" applyAlignment="1">
      <alignment horizontal="center" vertical="center"/>
    </xf>
    <xf numFmtId="0" fontId="75" fillId="0" borderId="64" xfId="0" applyFont="1" applyFill="1" applyBorder="1" applyAlignment="1">
      <alignment horizontal="center" vertical="center"/>
    </xf>
    <xf numFmtId="0" fontId="75" fillId="0" borderId="17" xfId="0" applyFont="1" applyFill="1" applyBorder="1" applyAlignment="1">
      <alignment horizontal="center" vertical="center"/>
    </xf>
    <xf numFmtId="0" fontId="75" fillId="0" borderId="57" xfId="0" applyFont="1" applyBorder="1" applyAlignment="1">
      <alignment horizontal="center" vertical="center"/>
    </xf>
    <xf numFmtId="0" fontId="75" fillId="0" borderId="41" xfId="0" applyFont="1" applyBorder="1" applyAlignment="1">
      <alignment horizontal="center" vertical="center"/>
    </xf>
    <xf numFmtId="0" fontId="75" fillId="0" borderId="42" xfId="0" applyFont="1" applyBorder="1" applyAlignment="1">
      <alignment horizontal="center" vertical="center"/>
    </xf>
    <xf numFmtId="0" fontId="75" fillId="11" borderId="14" xfId="0" applyFont="1" applyFill="1" applyBorder="1" applyAlignment="1">
      <alignment horizontal="center" vertical="center" wrapText="1"/>
    </xf>
    <xf numFmtId="0" fontId="75" fillId="11" borderId="17" xfId="0" applyFont="1" applyFill="1" applyBorder="1" applyAlignment="1">
      <alignment horizontal="center" vertical="center" wrapText="1"/>
    </xf>
    <xf numFmtId="0" fontId="11" fillId="38" borderId="13" xfId="71" applyFont="1" applyFill="1" applyBorder="1" applyAlignment="1">
      <alignment horizontal="left" vertical="center" wrapText="1"/>
      <protection/>
    </xf>
    <xf numFmtId="0" fontId="75" fillId="11" borderId="22" xfId="0" applyFont="1" applyFill="1" applyBorder="1" applyAlignment="1">
      <alignment horizontal="center" vertical="center" wrapText="1"/>
    </xf>
    <xf numFmtId="0" fontId="75" fillId="11" borderId="16" xfId="0" applyFont="1" applyFill="1" applyBorder="1" applyAlignment="1">
      <alignment horizontal="center" vertical="center" wrapText="1"/>
    </xf>
    <xf numFmtId="0" fontId="75" fillId="11" borderId="64" xfId="0" applyFont="1" applyFill="1" applyBorder="1" applyAlignment="1">
      <alignment horizontal="center" vertical="center" wrapText="1"/>
    </xf>
    <xf numFmtId="0" fontId="75" fillId="41" borderId="13" xfId="71" applyFont="1" applyFill="1" applyBorder="1" applyAlignment="1">
      <alignment horizontal="center" vertical="center" wrapText="1"/>
      <protection/>
    </xf>
    <xf numFmtId="0" fontId="11" fillId="41" borderId="13" xfId="71" applyFont="1" applyFill="1" applyBorder="1" applyAlignment="1">
      <alignment horizontal="center" vertical="center" wrapText="1"/>
      <protection/>
    </xf>
    <xf numFmtId="0" fontId="75" fillId="11" borderId="54"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11" borderId="57" xfId="0" applyFont="1" applyFill="1" applyBorder="1" applyAlignment="1">
      <alignment horizontal="center" vertical="center"/>
    </xf>
    <xf numFmtId="0" fontId="75" fillId="11" borderId="41" xfId="0" applyFont="1" applyFill="1" applyBorder="1" applyAlignment="1">
      <alignment horizontal="center" vertical="center"/>
    </xf>
    <xf numFmtId="0" fontId="75" fillId="11" borderId="42" xfId="0" applyFont="1" applyFill="1" applyBorder="1" applyAlignment="1">
      <alignment horizontal="center" vertical="center"/>
    </xf>
    <xf numFmtId="0" fontId="75" fillId="11" borderId="59" xfId="0" applyFont="1" applyFill="1" applyBorder="1" applyAlignment="1">
      <alignment horizontal="center" vertical="center"/>
    </xf>
    <xf numFmtId="0" fontId="75" fillId="11" borderId="0" xfId="0" applyFont="1" applyFill="1" applyBorder="1" applyAlignment="1">
      <alignment horizontal="center" vertical="center"/>
    </xf>
    <xf numFmtId="0" fontId="75" fillId="11" borderId="43" xfId="0" applyFont="1" applyFill="1" applyBorder="1" applyAlignment="1">
      <alignment horizontal="center" vertical="center"/>
    </xf>
    <xf numFmtId="0" fontId="75" fillId="11" borderId="39" xfId="0" applyFont="1" applyFill="1" applyBorder="1" applyAlignment="1">
      <alignment horizontal="center" vertical="center"/>
    </xf>
    <xf numFmtId="0" fontId="75" fillId="11" borderId="15" xfId="0" applyFont="1" applyFill="1" applyBorder="1" applyAlignment="1">
      <alignment horizontal="center" vertical="center"/>
    </xf>
    <xf numFmtId="0" fontId="75" fillId="11" borderId="44" xfId="0" applyFont="1" applyFill="1" applyBorder="1" applyAlignment="1">
      <alignment horizontal="center" vertical="center"/>
    </xf>
    <xf numFmtId="0" fontId="75" fillId="11" borderId="13" xfId="0" applyFont="1" applyFill="1" applyBorder="1" applyAlignment="1">
      <alignment horizontal="center" vertical="center"/>
    </xf>
    <xf numFmtId="14" fontId="81" fillId="0" borderId="13" xfId="0" applyNumberFormat="1" applyFont="1" applyFill="1" applyBorder="1" applyAlignment="1">
      <alignment horizontal="center" vertical="center"/>
    </xf>
    <xf numFmtId="0" fontId="81" fillId="0" borderId="13" xfId="0" applyFont="1" applyFill="1" applyBorder="1" applyAlignment="1">
      <alignment horizontal="center" vertical="center"/>
    </xf>
    <xf numFmtId="0" fontId="75" fillId="11" borderId="14" xfId="0" applyFont="1" applyFill="1" applyBorder="1" applyAlignment="1">
      <alignment horizontal="left" vertical="center"/>
    </xf>
    <xf numFmtId="0" fontId="75" fillId="11" borderId="64" xfId="0" applyFont="1" applyFill="1" applyBorder="1" applyAlignment="1">
      <alignment horizontal="left" vertical="center"/>
    </xf>
    <xf numFmtId="0" fontId="75" fillId="11" borderId="17" xfId="0" applyFont="1" applyFill="1" applyBorder="1" applyAlignment="1">
      <alignment horizontal="left" vertical="center"/>
    </xf>
    <xf numFmtId="0" fontId="73" fillId="0" borderId="39" xfId="0" applyFont="1" applyBorder="1" applyAlignment="1">
      <alignment horizontal="center" vertical="center"/>
    </xf>
    <xf numFmtId="0" fontId="73" fillId="0" borderId="15" xfId="0" applyFont="1" applyBorder="1" applyAlignment="1">
      <alignment horizontal="center" vertical="center"/>
    </xf>
    <xf numFmtId="0" fontId="73" fillId="0" borderId="64" xfId="0" applyFont="1" applyBorder="1" applyAlignment="1">
      <alignment horizontal="center" vertical="center"/>
    </xf>
    <xf numFmtId="0" fontId="73" fillId="0" borderId="17" xfId="0" applyFont="1" applyBorder="1" applyAlignment="1">
      <alignment horizontal="center" vertical="center"/>
    </xf>
    <xf numFmtId="0" fontId="73" fillId="0" borderId="14" xfId="0" applyFont="1" applyBorder="1" applyAlignment="1">
      <alignment horizontal="center" vertical="center"/>
    </xf>
    <xf numFmtId="0" fontId="75" fillId="0" borderId="57" xfId="0" applyFont="1" applyBorder="1" applyAlignment="1">
      <alignment vertical="center" wrapText="1"/>
    </xf>
    <xf numFmtId="0" fontId="75" fillId="0" borderId="41" xfId="0" applyFont="1" applyBorder="1" applyAlignment="1">
      <alignment vertical="center" wrapText="1"/>
    </xf>
    <xf numFmtId="0" fontId="75" fillId="0" borderId="42" xfId="0" applyFont="1" applyBorder="1" applyAlignment="1">
      <alignment vertical="center" wrapText="1"/>
    </xf>
    <xf numFmtId="0" fontId="75"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13" xfId="0" applyFont="1" applyFill="1" applyBorder="1" applyAlignment="1">
      <alignment horizontal="center" vertical="center"/>
    </xf>
    <xf numFmtId="0" fontId="11" fillId="11" borderId="64" xfId="0" applyFont="1" applyFill="1" applyBorder="1" applyAlignment="1">
      <alignment horizontal="center" vertical="center" wrapText="1"/>
    </xf>
    <xf numFmtId="0" fontId="11" fillId="11" borderId="14" xfId="0" applyFont="1" applyFill="1" applyBorder="1" applyAlignment="1">
      <alignment horizontal="left" vertical="center" wrapText="1"/>
    </xf>
    <xf numFmtId="0" fontId="11" fillId="11" borderId="64" xfId="0" applyFont="1" applyFill="1" applyBorder="1" applyAlignment="1">
      <alignment horizontal="left" vertical="center" wrapText="1"/>
    </xf>
    <xf numFmtId="0" fontId="11" fillId="11" borderId="17" xfId="0" applyFont="1" applyFill="1" applyBorder="1" applyAlignment="1">
      <alignment horizontal="lef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75" fillId="17" borderId="14" xfId="0" applyFont="1" applyFill="1" applyBorder="1" applyAlignment="1">
      <alignment horizontal="center" vertical="center"/>
    </xf>
    <xf numFmtId="0" fontId="75" fillId="17" borderId="17" xfId="0" applyFont="1" applyFill="1" applyBorder="1" applyAlignment="1">
      <alignment horizontal="center" vertical="center"/>
    </xf>
    <xf numFmtId="0" fontId="75" fillId="0" borderId="14" xfId="0" applyFont="1" applyFill="1" applyBorder="1" applyAlignment="1">
      <alignment horizontal="left" vertical="center" wrapText="1"/>
    </xf>
    <xf numFmtId="0" fontId="75" fillId="0" borderId="17" xfId="0" applyFont="1" applyFill="1" applyBorder="1" applyAlignment="1">
      <alignment horizontal="left" vertical="center" wrapText="1"/>
    </xf>
    <xf numFmtId="0" fontId="73" fillId="0" borderId="22" xfId="0" applyFont="1" applyFill="1" applyBorder="1" applyAlignment="1">
      <alignment horizontal="left" vertical="center" wrapText="1"/>
    </xf>
    <xf numFmtId="0" fontId="73" fillId="0" borderId="54" xfId="0" applyFont="1" applyFill="1" applyBorder="1" applyAlignment="1">
      <alignment horizontal="left" vertical="center" wrapText="1"/>
    </xf>
    <xf numFmtId="0" fontId="73" fillId="0" borderId="16" xfId="0" applyFont="1" applyFill="1" applyBorder="1" applyAlignment="1">
      <alignment horizontal="left" vertical="center" wrapText="1"/>
    </xf>
    <xf numFmtId="41" fontId="73" fillId="0" borderId="57" xfId="60" applyFont="1" applyFill="1" applyBorder="1" applyAlignment="1">
      <alignment horizontal="left" vertical="center"/>
    </xf>
    <xf numFmtId="41" fontId="73" fillId="0" borderId="59" xfId="60" applyFont="1" applyFill="1" applyBorder="1" applyAlignment="1">
      <alignment horizontal="left" vertical="center"/>
    </xf>
    <xf numFmtId="41" fontId="73" fillId="0" borderId="39" xfId="60" applyFont="1" applyFill="1" applyBorder="1" applyAlignment="1">
      <alignment horizontal="left"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77"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38100</xdr:rowOff>
    </xdr:from>
    <xdr:to>
      <xdr:col>0</xdr:col>
      <xdr:colOff>819150</xdr:colOff>
      <xdr:row>3</xdr:row>
      <xdr:rowOff>66675</xdr:rowOff>
    </xdr:to>
    <xdr:pic>
      <xdr:nvPicPr>
        <xdr:cNvPr id="1" name="Picture 47"/>
        <xdr:cNvPicPr preferRelativeResize="1">
          <a:picLocks noChangeAspect="1"/>
        </xdr:cNvPicPr>
      </xdr:nvPicPr>
      <xdr:blipFill>
        <a:blip r:embed="rId1"/>
        <a:stretch>
          <a:fillRect/>
        </a:stretch>
      </xdr:blipFill>
      <xdr:spPr>
        <a:xfrm>
          <a:off x="295275" y="38100"/>
          <a:ext cx="523875" cy="1133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38100</xdr:rowOff>
    </xdr:from>
    <xdr:to>
      <xdr:col>0</xdr:col>
      <xdr:colOff>819150</xdr:colOff>
      <xdr:row>3</xdr:row>
      <xdr:rowOff>66675</xdr:rowOff>
    </xdr:to>
    <xdr:pic>
      <xdr:nvPicPr>
        <xdr:cNvPr id="1" name="Picture 47"/>
        <xdr:cNvPicPr preferRelativeResize="1">
          <a:picLocks noChangeAspect="1"/>
        </xdr:cNvPicPr>
      </xdr:nvPicPr>
      <xdr:blipFill>
        <a:blip r:embed="rId1"/>
        <a:stretch>
          <a:fillRect/>
        </a:stretch>
      </xdr:blipFill>
      <xdr:spPr>
        <a:xfrm>
          <a:off x="295275" y="38100"/>
          <a:ext cx="52387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38100</xdr:rowOff>
    </xdr:from>
    <xdr:to>
      <xdr:col>0</xdr:col>
      <xdr:colOff>819150</xdr:colOff>
      <xdr:row>3</xdr:row>
      <xdr:rowOff>66675</xdr:rowOff>
    </xdr:to>
    <xdr:pic>
      <xdr:nvPicPr>
        <xdr:cNvPr id="1" name="Picture 47"/>
        <xdr:cNvPicPr preferRelativeResize="1">
          <a:picLocks noChangeAspect="1"/>
        </xdr:cNvPicPr>
      </xdr:nvPicPr>
      <xdr:blipFill>
        <a:blip r:embed="rId1"/>
        <a:stretch>
          <a:fillRect/>
        </a:stretch>
      </xdr:blipFill>
      <xdr:spPr>
        <a:xfrm>
          <a:off x="295275" y="38100"/>
          <a:ext cx="523875"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38100</xdr:rowOff>
    </xdr:from>
    <xdr:to>
      <xdr:col>0</xdr:col>
      <xdr:colOff>819150</xdr:colOff>
      <xdr:row>3</xdr:row>
      <xdr:rowOff>66675</xdr:rowOff>
    </xdr:to>
    <xdr:pic>
      <xdr:nvPicPr>
        <xdr:cNvPr id="1" name="Picture 47"/>
        <xdr:cNvPicPr preferRelativeResize="1">
          <a:picLocks noChangeAspect="1"/>
        </xdr:cNvPicPr>
      </xdr:nvPicPr>
      <xdr:blipFill>
        <a:blip r:embed="rId1"/>
        <a:stretch>
          <a:fillRect/>
        </a:stretch>
      </xdr:blipFill>
      <xdr:spPr>
        <a:xfrm>
          <a:off x="295275" y="38100"/>
          <a:ext cx="523875" cy="1133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38100</xdr:rowOff>
    </xdr:from>
    <xdr:to>
      <xdr:col>0</xdr:col>
      <xdr:colOff>819150</xdr:colOff>
      <xdr:row>3</xdr:row>
      <xdr:rowOff>66675</xdr:rowOff>
    </xdr:to>
    <xdr:pic>
      <xdr:nvPicPr>
        <xdr:cNvPr id="1" name="Picture 47"/>
        <xdr:cNvPicPr preferRelativeResize="1">
          <a:picLocks noChangeAspect="1"/>
        </xdr:cNvPicPr>
      </xdr:nvPicPr>
      <xdr:blipFill>
        <a:blip r:embed="rId1"/>
        <a:stretch>
          <a:fillRect/>
        </a:stretch>
      </xdr:blipFill>
      <xdr:spPr>
        <a:xfrm>
          <a:off x="295275" y="38100"/>
          <a:ext cx="523875"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38100</xdr:rowOff>
    </xdr:from>
    <xdr:to>
      <xdr:col>0</xdr:col>
      <xdr:colOff>819150</xdr:colOff>
      <xdr:row>3</xdr:row>
      <xdr:rowOff>66675</xdr:rowOff>
    </xdr:to>
    <xdr:pic>
      <xdr:nvPicPr>
        <xdr:cNvPr id="1" name="Picture 47"/>
        <xdr:cNvPicPr preferRelativeResize="1">
          <a:picLocks noChangeAspect="1"/>
        </xdr:cNvPicPr>
      </xdr:nvPicPr>
      <xdr:blipFill>
        <a:blip r:embed="rId1"/>
        <a:stretch>
          <a:fillRect/>
        </a:stretch>
      </xdr:blipFill>
      <xdr:spPr>
        <a:xfrm>
          <a:off x="295275" y="38100"/>
          <a:ext cx="523875"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38100</xdr:rowOff>
    </xdr:from>
    <xdr:to>
      <xdr:col>0</xdr:col>
      <xdr:colOff>819150</xdr:colOff>
      <xdr:row>3</xdr:row>
      <xdr:rowOff>66675</xdr:rowOff>
    </xdr:to>
    <xdr:pic>
      <xdr:nvPicPr>
        <xdr:cNvPr id="1" name="Picture 47"/>
        <xdr:cNvPicPr preferRelativeResize="1">
          <a:picLocks noChangeAspect="1"/>
        </xdr:cNvPicPr>
      </xdr:nvPicPr>
      <xdr:blipFill>
        <a:blip r:embed="rId1"/>
        <a:stretch>
          <a:fillRect/>
        </a:stretch>
      </xdr:blipFill>
      <xdr:spPr>
        <a:xfrm>
          <a:off x="295275" y="38100"/>
          <a:ext cx="523875" cy="1133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38100</xdr:rowOff>
    </xdr:from>
    <xdr:to>
      <xdr:col>0</xdr:col>
      <xdr:colOff>819150</xdr:colOff>
      <xdr:row>3</xdr:row>
      <xdr:rowOff>66675</xdr:rowOff>
    </xdr:to>
    <xdr:pic>
      <xdr:nvPicPr>
        <xdr:cNvPr id="1" name="Picture 47"/>
        <xdr:cNvPicPr preferRelativeResize="1">
          <a:picLocks noChangeAspect="1"/>
        </xdr:cNvPicPr>
      </xdr:nvPicPr>
      <xdr:blipFill>
        <a:blip r:embed="rId1"/>
        <a:stretch>
          <a:fillRect/>
        </a:stretch>
      </xdr:blipFill>
      <xdr:spPr>
        <a:xfrm>
          <a:off x="295275" y="38100"/>
          <a:ext cx="523875" cy="1133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38100</xdr:rowOff>
    </xdr:from>
    <xdr:to>
      <xdr:col>0</xdr:col>
      <xdr:colOff>819150</xdr:colOff>
      <xdr:row>3</xdr:row>
      <xdr:rowOff>66675</xdr:rowOff>
    </xdr:to>
    <xdr:pic>
      <xdr:nvPicPr>
        <xdr:cNvPr id="1" name="Picture 47"/>
        <xdr:cNvPicPr preferRelativeResize="1">
          <a:picLocks noChangeAspect="1"/>
        </xdr:cNvPicPr>
      </xdr:nvPicPr>
      <xdr:blipFill>
        <a:blip r:embed="rId1"/>
        <a:stretch>
          <a:fillRect/>
        </a:stretch>
      </xdr:blipFill>
      <xdr:spPr>
        <a:xfrm>
          <a:off x="295275" y="38100"/>
          <a:ext cx="523875" cy="1133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38100</xdr:rowOff>
    </xdr:from>
    <xdr:to>
      <xdr:col>0</xdr:col>
      <xdr:colOff>819150</xdr:colOff>
      <xdr:row>3</xdr:row>
      <xdr:rowOff>66675</xdr:rowOff>
    </xdr:to>
    <xdr:pic>
      <xdr:nvPicPr>
        <xdr:cNvPr id="1" name="Picture 47"/>
        <xdr:cNvPicPr preferRelativeResize="1">
          <a:picLocks noChangeAspect="1"/>
        </xdr:cNvPicPr>
      </xdr:nvPicPr>
      <xdr:blipFill>
        <a:blip r:embed="rId1"/>
        <a:stretch>
          <a:fillRect/>
        </a:stretch>
      </xdr:blipFill>
      <xdr:spPr>
        <a:xfrm>
          <a:off x="295275" y="38100"/>
          <a:ext cx="5238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tabSelected="1" zoomScale="60" zoomScaleNormal="60" workbookViewId="0" topLeftCell="A1">
      <selection activeCell="A1" sqref="A1:A4"/>
    </sheetView>
  </sheetViews>
  <sheetFormatPr defaultColWidth="10.8515625" defaultRowHeight="15"/>
  <cols>
    <col min="1" max="1" width="38.421875" style="52" customWidth="1"/>
    <col min="2" max="2" width="15.421875" style="52" customWidth="1"/>
    <col min="3" max="14" width="20.7109375" style="52" customWidth="1"/>
    <col min="15" max="15" width="24.28125" style="52" customWidth="1"/>
    <col min="16" max="16" width="26.28125" style="52" customWidth="1"/>
    <col min="17" max="19" width="18.140625" style="52" customWidth="1"/>
    <col min="20" max="20" width="20.57421875" style="52" customWidth="1"/>
    <col min="21" max="27" width="18.140625" style="52" customWidth="1"/>
    <col min="28" max="28" width="22.7109375" style="52" customWidth="1"/>
    <col min="29" max="29" width="19.00390625" style="52" customWidth="1"/>
    <col min="30" max="30" width="19.421875" style="52" customWidth="1"/>
    <col min="31" max="31" width="14.42187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418</v>
      </c>
      <c r="AC1" s="393"/>
      <c r="AD1" s="394"/>
    </row>
    <row r="2" spans="1:30" ht="30.75" customHeight="1" thickBot="1">
      <c r="A2" s="387"/>
      <c r="B2" s="389" t="s">
        <v>17</v>
      </c>
      <c r="C2" s="390"/>
      <c r="D2" s="390"/>
      <c r="E2" s="390"/>
      <c r="F2" s="390"/>
      <c r="G2" s="390"/>
      <c r="H2" s="390"/>
      <c r="I2" s="390"/>
      <c r="J2" s="390"/>
      <c r="K2" s="390"/>
      <c r="L2" s="390"/>
      <c r="M2" s="390"/>
      <c r="N2" s="390"/>
      <c r="O2" s="390"/>
      <c r="P2" s="390"/>
      <c r="Q2" s="390"/>
      <c r="R2" s="390"/>
      <c r="S2" s="390"/>
      <c r="T2" s="390"/>
      <c r="U2" s="390"/>
      <c r="V2" s="390"/>
      <c r="W2" s="390"/>
      <c r="X2" s="390"/>
      <c r="Y2" s="390"/>
      <c r="Z2" s="390"/>
      <c r="AA2" s="391"/>
      <c r="AB2" s="395" t="s">
        <v>413</v>
      </c>
      <c r="AC2" s="396"/>
      <c r="AD2" s="397"/>
    </row>
    <row r="3" spans="1:30" ht="24" customHeight="1">
      <c r="A3" s="387"/>
      <c r="B3" s="402" t="s">
        <v>295</v>
      </c>
      <c r="C3" s="403"/>
      <c r="D3" s="403"/>
      <c r="E3" s="403"/>
      <c r="F3" s="403"/>
      <c r="G3" s="403"/>
      <c r="H3" s="403"/>
      <c r="I3" s="403"/>
      <c r="J3" s="403"/>
      <c r="K3" s="403"/>
      <c r="L3" s="403"/>
      <c r="M3" s="403"/>
      <c r="N3" s="403"/>
      <c r="O3" s="403"/>
      <c r="P3" s="403"/>
      <c r="Q3" s="403"/>
      <c r="R3" s="403"/>
      <c r="S3" s="403"/>
      <c r="T3" s="403"/>
      <c r="U3" s="403"/>
      <c r="V3" s="403"/>
      <c r="W3" s="403"/>
      <c r="X3" s="403"/>
      <c r="Y3" s="403"/>
      <c r="Z3" s="403"/>
      <c r="AA3" s="404"/>
      <c r="AB3" s="395" t="s">
        <v>419</v>
      </c>
      <c r="AC3" s="396"/>
      <c r="AD3" s="397"/>
    </row>
    <row r="4" spans="1:30" ht="21.75" customHeight="1" thickBot="1">
      <c r="A4" s="388"/>
      <c r="B4" s="405"/>
      <c r="C4" s="406"/>
      <c r="D4" s="406"/>
      <c r="E4" s="406"/>
      <c r="F4" s="406"/>
      <c r="G4" s="406"/>
      <c r="H4" s="406"/>
      <c r="I4" s="406"/>
      <c r="J4" s="406"/>
      <c r="K4" s="406"/>
      <c r="L4" s="406"/>
      <c r="M4" s="406"/>
      <c r="N4" s="406"/>
      <c r="O4" s="406"/>
      <c r="P4" s="406"/>
      <c r="Q4" s="406"/>
      <c r="R4" s="406"/>
      <c r="S4" s="406"/>
      <c r="T4" s="406"/>
      <c r="U4" s="406"/>
      <c r="V4" s="406"/>
      <c r="W4" s="406"/>
      <c r="X4" s="406"/>
      <c r="Y4" s="406"/>
      <c r="Z4" s="406"/>
      <c r="AA4" s="407"/>
      <c r="AB4" s="408" t="s">
        <v>175</v>
      </c>
      <c r="AC4" s="409"/>
      <c r="AD4" s="410"/>
    </row>
    <row r="5" spans="1:30" ht="9" customHeight="1" thickBot="1">
      <c r="A5" s="53"/>
      <c r="B5" s="215"/>
      <c r="C5" s="216"/>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9" t="s">
        <v>293</v>
      </c>
      <c r="B7" s="360"/>
      <c r="C7" s="365" t="s">
        <v>43</v>
      </c>
      <c r="D7" s="411" t="s">
        <v>71</v>
      </c>
      <c r="E7" s="412"/>
      <c r="F7" s="412"/>
      <c r="G7" s="412"/>
      <c r="H7" s="413"/>
      <c r="I7" s="420">
        <v>45113</v>
      </c>
      <c r="J7" s="421"/>
      <c r="K7" s="411" t="s">
        <v>67</v>
      </c>
      <c r="L7" s="413"/>
      <c r="M7" s="435" t="s">
        <v>70</v>
      </c>
      <c r="N7" s="436"/>
      <c r="O7" s="426"/>
      <c r="P7" s="427"/>
      <c r="Q7" s="56"/>
      <c r="R7" s="56"/>
      <c r="S7" s="56"/>
      <c r="T7" s="56"/>
      <c r="U7" s="56"/>
      <c r="V7" s="56"/>
      <c r="W7" s="56"/>
      <c r="X7" s="56"/>
      <c r="Y7" s="56"/>
      <c r="Z7" s="57"/>
      <c r="AA7" s="56"/>
      <c r="AB7" s="56"/>
      <c r="AC7" s="62"/>
      <c r="AD7" s="63"/>
    </row>
    <row r="8" spans="1:30" ht="15">
      <c r="A8" s="361"/>
      <c r="B8" s="362"/>
      <c r="C8" s="366"/>
      <c r="D8" s="414"/>
      <c r="E8" s="415"/>
      <c r="F8" s="415"/>
      <c r="G8" s="415"/>
      <c r="H8" s="416"/>
      <c r="I8" s="422"/>
      <c r="J8" s="423"/>
      <c r="K8" s="414"/>
      <c r="L8" s="416"/>
      <c r="M8" s="428" t="s">
        <v>68</v>
      </c>
      <c r="N8" s="429"/>
      <c r="O8" s="352"/>
      <c r="P8" s="353"/>
      <c r="Q8" s="56"/>
      <c r="R8" s="56"/>
      <c r="S8" s="56"/>
      <c r="T8" s="56"/>
      <c r="U8" s="56"/>
      <c r="V8" s="56"/>
      <c r="W8" s="56"/>
      <c r="X8" s="56"/>
      <c r="Y8" s="56"/>
      <c r="Z8" s="57"/>
      <c r="AA8" s="56"/>
      <c r="AB8" s="56"/>
      <c r="AC8" s="62"/>
      <c r="AD8" s="63"/>
    </row>
    <row r="9" spans="1:30" ht="15.75" thickBot="1">
      <c r="A9" s="363"/>
      <c r="B9" s="364"/>
      <c r="C9" s="367"/>
      <c r="D9" s="417"/>
      <c r="E9" s="418"/>
      <c r="F9" s="418"/>
      <c r="G9" s="418"/>
      <c r="H9" s="419"/>
      <c r="I9" s="424"/>
      <c r="J9" s="425"/>
      <c r="K9" s="417"/>
      <c r="L9" s="419"/>
      <c r="M9" s="354" t="s">
        <v>69</v>
      </c>
      <c r="N9" s="355"/>
      <c r="O9" s="356" t="s">
        <v>420</v>
      </c>
      <c r="P9" s="357"/>
      <c r="Q9" s="56"/>
      <c r="R9" s="56"/>
      <c r="S9" s="56"/>
      <c r="T9" s="56"/>
      <c r="U9" s="56"/>
      <c r="V9" s="56"/>
      <c r="W9" s="56"/>
      <c r="X9" s="56"/>
      <c r="Y9" s="56"/>
      <c r="Z9" s="57"/>
      <c r="AA9" s="56"/>
      <c r="AB9" s="56"/>
      <c r="AC9" s="62"/>
      <c r="AD9" s="63"/>
    </row>
    <row r="10" spans="1:30" s="185" customFormat="1" ht="15" customHeight="1" thickBot="1">
      <c r="A10" s="181"/>
      <c r="B10" s="182"/>
      <c r="C10" s="182"/>
      <c r="D10" s="67"/>
      <c r="E10" s="67"/>
      <c r="F10" s="67"/>
      <c r="G10" s="67"/>
      <c r="H10" s="67"/>
      <c r="I10" s="178"/>
      <c r="J10" s="178"/>
      <c r="K10" s="67"/>
      <c r="L10" s="67"/>
      <c r="M10" s="179"/>
      <c r="N10" s="179"/>
      <c r="O10" s="180"/>
      <c r="P10" s="180"/>
      <c r="Q10" s="182"/>
      <c r="R10" s="182"/>
      <c r="S10" s="182"/>
      <c r="T10" s="182"/>
      <c r="U10" s="182"/>
      <c r="V10" s="182"/>
      <c r="W10" s="182"/>
      <c r="X10" s="182"/>
      <c r="Y10" s="182"/>
      <c r="Z10" s="183"/>
      <c r="AA10" s="182"/>
      <c r="AB10" s="182"/>
      <c r="AC10" s="184"/>
      <c r="AD10" s="186"/>
    </row>
    <row r="11" spans="1:30" ht="15" customHeight="1">
      <c r="A11" s="411" t="s">
        <v>0</v>
      </c>
      <c r="B11" s="413"/>
      <c r="C11" s="368" t="s">
        <v>421</v>
      </c>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70"/>
    </row>
    <row r="12" spans="1:30" ht="15" customHeight="1">
      <c r="A12" s="414"/>
      <c r="B12" s="416"/>
      <c r="C12" s="371"/>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3"/>
    </row>
    <row r="13" spans="1:30" ht="15" customHeight="1" thickBot="1">
      <c r="A13" s="417"/>
      <c r="B13" s="419"/>
      <c r="C13" s="374"/>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6"/>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4" t="s">
        <v>77</v>
      </c>
      <c r="B15" s="345"/>
      <c r="C15" s="377" t="s">
        <v>422</v>
      </c>
      <c r="D15" s="378"/>
      <c r="E15" s="378"/>
      <c r="F15" s="378"/>
      <c r="G15" s="378"/>
      <c r="H15" s="378"/>
      <c r="I15" s="378"/>
      <c r="J15" s="378"/>
      <c r="K15" s="379"/>
      <c r="L15" s="330" t="s">
        <v>73</v>
      </c>
      <c r="M15" s="358"/>
      <c r="N15" s="358"/>
      <c r="O15" s="358"/>
      <c r="P15" s="358"/>
      <c r="Q15" s="331"/>
      <c r="R15" s="327" t="s">
        <v>423</v>
      </c>
      <c r="S15" s="328"/>
      <c r="T15" s="328"/>
      <c r="U15" s="328"/>
      <c r="V15" s="328"/>
      <c r="W15" s="328"/>
      <c r="X15" s="329"/>
      <c r="Y15" s="330" t="s">
        <v>72</v>
      </c>
      <c r="Z15" s="331"/>
      <c r="AA15" s="432" t="s">
        <v>424</v>
      </c>
      <c r="AB15" s="433"/>
      <c r="AC15" s="433"/>
      <c r="AD15" s="434"/>
    </row>
    <row r="16" spans="1:30" ht="9" customHeight="1" thickBot="1">
      <c r="A16" s="61"/>
      <c r="B16" s="5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75"/>
      <c r="AD16" s="76"/>
    </row>
    <row r="17" spans="1:30" s="78" customFormat="1" ht="37.5" customHeight="1" thickBot="1">
      <c r="A17" s="344" t="s">
        <v>79</v>
      </c>
      <c r="B17" s="345"/>
      <c r="C17" s="346" t="s">
        <v>425</v>
      </c>
      <c r="D17" s="347"/>
      <c r="E17" s="347"/>
      <c r="F17" s="347"/>
      <c r="G17" s="347"/>
      <c r="H17" s="347"/>
      <c r="I17" s="347"/>
      <c r="J17" s="347"/>
      <c r="K17" s="347"/>
      <c r="L17" s="347"/>
      <c r="M17" s="347"/>
      <c r="N17" s="347"/>
      <c r="O17" s="347"/>
      <c r="P17" s="347"/>
      <c r="Q17" s="348"/>
      <c r="R17" s="351" t="s">
        <v>374</v>
      </c>
      <c r="S17" s="334"/>
      <c r="T17" s="334"/>
      <c r="U17" s="334"/>
      <c r="V17" s="335"/>
      <c r="W17" s="332">
        <v>28000</v>
      </c>
      <c r="X17" s="333"/>
      <c r="Y17" s="334" t="s">
        <v>15</v>
      </c>
      <c r="Z17" s="334"/>
      <c r="AA17" s="334"/>
      <c r="AB17" s="335"/>
      <c r="AC17" s="349">
        <v>0.1</v>
      </c>
      <c r="AD17" s="35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51" t="s">
        <v>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5"/>
      <c r="AE19" s="86"/>
      <c r="AF19" s="86"/>
    </row>
    <row r="20" spans="1:32" ht="31.5" customHeight="1" thickBot="1">
      <c r="A20" s="85"/>
      <c r="B20" s="62"/>
      <c r="C20" s="440" t="s">
        <v>376</v>
      </c>
      <c r="D20" s="441"/>
      <c r="E20" s="441"/>
      <c r="F20" s="441"/>
      <c r="G20" s="441"/>
      <c r="H20" s="441"/>
      <c r="I20" s="441"/>
      <c r="J20" s="441"/>
      <c r="K20" s="441"/>
      <c r="L20" s="441"/>
      <c r="M20" s="441"/>
      <c r="N20" s="441"/>
      <c r="O20" s="441"/>
      <c r="P20" s="442"/>
      <c r="Q20" s="437" t="s">
        <v>377</v>
      </c>
      <c r="R20" s="438"/>
      <c r="S20" s="438"/>
      <c r="T20" s="438"/>
      <c r="U20" s="438"/>
      <c r="V20" s="438"/>
      <c r="W20" s="438"/>
      <c r="X20" s="438"/>
      <c r="Y20" s="438"/>
      <c r="Z20" s="438"/>
      <c r="AA20" s="438"/>
      <c r="AB20" s="438"/>
      <c r="AC20" s="438"/>
      <c r="AD20" s="439"/>
      <c r="AE20" s="86"/>
      <c r="AF20" s="86"/>
    </row>
    <row r="21" spans="1:32" ht="31.5" customHeight="1" thickBot="1">
      <c r="A21" s="61"/>
      <c r="B21" s="56"/>
      <c r="C21" s="170" t="s">
        <v>39</v>
      </c>
      <c r="D21" s="171" t="s">
        <v>40</v>
      </c>
      <c r="E21" s="171" t="s">
        <v>41</v>
      </c>
      <c r="F21" s="171" t="s">
        <v>42</v>
      </c>
      <c r="G21" s="171" t="s">
        <v>43</v>
      </c>
      <c r="H21" s="171" t="s">
        <v>44</v>
      </c>
      <c r="I21" s="171" t="s">
        <v>45</v>
      </c>
      <c r="J21" s="171" t="s">
        <v>46</v>
      </c>
      <c r="K21" s="171" t="s">
        <v>47</v>
      </c>
      <c r="L21" s="171" t="s">
        <v>48</v>
      </c>
      <c r="M21" s="171" t="s">
        <v>49</v>
      </c>
      <c r="N21" s="171" t="s">
        <v>50</v>
      </c>
      <c r="O21" s="171" t="s">
        <v>8</v>
      </c>
      <c r="P21" s="172" t="s">
        <v>382</v>
      </c>
      <c r="Q21" s="170" t="s">
        <v>39</v>
      </c>
      <c r="R21" s="171" t="s">
        <v>40</v>
      </c>
      <c r="S21" s="171" t="s">
        <v>41</v>
      </c>
      <c r="T21" s="171" t="s">
        <v>42</v>
      </c>
      <c r="U21" s="171" t="s">
        <v>43</v>
      </c>
      <c r="V21" s="171" t="s">
        <v>44</v>
      </c>
      <c r="W21" s="171" t="s">
        <v>45</v>
      </c>
      <c r="X21" s="171" t="s">
        <v>46</v>
      </c>
      <c r="Y21" s="171" t="s">
        <v>47</v>
      </c>
      <c r="Z21" s="171" t="s">
        <v>48</v>
      </c>
      <c r="AA21" s="171" t="s">
        <v>49</v>
      </c>
      <c r="AB21" s="171" t="s">
        <v>50</v>
      </c>
      <c r="AC21" s="171" t="s">
        <v>8</v>
      </c>
      <c r="AD21" s="172" t="s">
        <v>382</v>
      </c>
      <c r="AE21" s="4"/>
      <c r="AF21" s="4"/>
    </row>
    <row r="22" spans="1:33" ht="31.5" customHeight="1">
      <c r="A22" s="319" t="s">
        <v>378</v>
      </c>
      <c r="B22" s="324"/>
      <c r="C22" s="192">
        <v>2830340561</v>
      </c>
      <c r="D22" s="191"/>
      <c r="E22" s="191"/>
      <c r="F22" s="191"/>
      <c r="G22" s="191"/>
      <c r="H22" s="191"/>
      <c r="I22" s="191"/>
      <c r="J22" s="191"/>
      <c r="K22" s="191"/>
      <c r="L22" s="191"/>
      <c r="M22" s="191"/>
      <c r="N22" s="191"/>
      <c r="O22" s="263">
        <f>SUM(C22:N22)</f>
        <v>2830340561</v>
      </c>
      <c r="P22" s="193"/>
      <c r="Q22" s="192"/>
      <c r="R22" s="191"/>
      <c r="S22" s="191"/>
      <c r="T22" s="191">
        <v>7060000000</v>
      </c>
      <c r="U22" s="191">
        <v>1566535781</v>
      </c>
      <c r="V22" s="191"/>
      <c r="W22" s="191"/>
      <c r="X22" s="191"/>
      <c r="Y22" s="191"/>
      <c r="Z22" s="191"/>
      <c r="AA22" s="191"/>
      <c r="AB22" s="191"/>
      <c r="AC22" s="263">
        <f>SUM(Q22:AB22)</f>
        <v>8626535781</v>
      </c>
      <c r="AD22" s="197"/>
      <c r="AE22" s="272"/>
      <c r="AF22" s="272">
        <f>+O22+'Meta 2 SEGUIMIENTO LPD'!O22+'Meta 3 OPERAR CR'!O22+'Meta 4 ATENCION CR'!O22+'Meta 5 FORTALECER SOFIA '!O22+'Meta 6 ESTRATEGIA PREVENCION'!O22+'Meta 7 CLS'!O22+'Meta 8 PROTOCOLO TP'!O22+'Meta 9 ATENCIONES DUPLAS'!O22</f>
        <v>5839231591.144526</v>
      </c>
      <c r="AG22" s="262">
        <f>+AC22+'Meta 2 SEGUIMIENTO LPD'!AC22+'Meta 3 OPERAR CR'!AC22+'Meta 4 ATENCION CR'!AC22+'Meta 5 FORTALECER SOFIA '!AC22+'Meta 6 ESTRATEGIA PREVENCION'!AC22+'Meta 7 CLS'!AC22+'Meta 8 PROTOCOLO TP'!AC22+'Meta 9 ATENCIONES DUPLAS'!AC22</f>
        <v>30660658000.125</v>
      </c>
    </row>
    <row r="23" spans="1:33" ht="31.5" customHeight="1">
      <c r="A23" s="320" t="s">
        <v>379</v>
      </c>
      <c r="B23" s="313"/>
      <c r="C23" s="188">
        <f>+C22</f>
        <v>2830340561</v>
      </c>
      <c r="D23" s="187">
        <v>0</v>
      </c>
      <c r="E23" s="187">
        <v>0</v>
      </c>
      <c r="F23" s="187">
        <v>0</v>
      </c>
      <c r="G23" s="187">
        <v>0</v>
      </c>
      <c r="H23" s="187"/>
      <c r="I23" s="187"/>
      <c r="J23" s="187"/>
      <c r="K23" s="187"/>
      <c r="L23" s="187"/>
      <c r="M23" s="187"/>
      <c r="N23" s="187"/>
      <c r="O23" s="265">
        <f>SUM(C23:N23)</f>
        <v>2830340561</v>
      </c>
      <c r="P23" s="195">
        <f>+O23/O22</f>
        <v>1</v>
      </c>
      <c r="Q23" s="188">
        <v>0</v>
      </c>
      <c r="R23" s="187">
        <v>0</v>
      </c>
      <c r="S23" s="187">
        <v>1566499115</v>
      </c>
      <c r="T23" s="187">
        <v>0</v>
      </c>
      <c r="U23" s="187">
        <v>7060036666</v>
      </c>
      <c r="V23" s="187"/>
      <c r="W23" s="187"/>
      <c r="X23" s="187"/>
      <c r="Y23" s="187"/>
      <c r="Z23" s="187"/>
      <c r="AA23" s="187"/>
      <c r="AB23" s="187"/>
      <c r="AC23" s="265">
        <f>SUM(Q23:AB23)</f>
        <v>8626535781</v>
      </c>
      <c r="AD23" s="195">
        <f>+AC23/AC22</f>
        <v>1</v>
      </c>
      <c r="AE23" s="272"/>
      <c r="AF23" s="272">
        <f>+O23+'Meta 2 SEGUIMIENTO LPD'!O23+'Meta 3 OPERAR CR'!O23+'Meta 4 ATENCION CR'!O23+'Meta 5 FORTALECER SOFIA '!O23+'Meta 6 ESTRATEGIA PREVENCION'!O23+'Meta 7 CLS'!O23+'Meta 8 PROTOCOLO TP'!O23+'Meta 9 ATENCIONES DUPLAS'!O23</f>
        <v>5839231591.144526</v>
      </c>
      <c r="AG23" s="262">
        <f>+AC23+'Meta 2 SEGUIMIENTO LPD'!AC23+'Meta 3 OPERAR CR'!AC23+'Meta 4 ATENCION CR'!AC23+'Meta 5 FORTALECER SOFIA '!AC23+'Meta 6 ESTRATEGIA PREVENCION'!AC23+'Meta 7 CLS'!AC23+'Meta 8 PROTOCOLO TP'!AC23+'Meta 9 ATENCIONES DUPLAS'!AC23</f>
        <v>26471102178</v>
      </c>
    </row>
    <row r="24" spans="1:33" ht="31.5" customHeight="1">
      <c r="A24" s="320" t="s">
        <v>380</v>
      </c>
      <c r="B24" s="313"/>
      <c r="C24" s="188"/>
      <c r="D24" s="187">
        <v>1380100934</v>
      </c>
      <c r="E24" s="187">
        <v>690050467</v>
      </c>
      <c r="F24" s="187">
        <v>754810980</v>
      </c>
      <c r="G24" s="187"/>
      <c r="H24" s="187"/>
      <c r="I24" s="187"/>
      <c r="J24" s="187"/>
      <c r="K24" s="187">
        <v>5378180</v>
      </c>
      <c r="L24" s="187"/>
      <c r="M24" s="187"/>
      <c r="N24" s="187"/>
      <c r="O24" s="265">
        <f>SUM(C24:N24)</f>
        <v>2830340561</v>
      </c>
      <c r="P24" s="193"/>
      <c r="Q24" s="188"/>
      <c r="R24" s="187"/>
      <c r="S24" s="187"/>
      <c r="T24" s="187">
        <v>760000000</v>
      </c>
      <c r="U24" s="187">
        <v>895816973</v>
      </c>
      <c r="V24" s="187">
        <v>895816973</v>
      </c>
      <c r="W24" s="187">
        <v>895816973</v>
      </c>
      <c r="X24" s="187">
        <v>895816973</v>
      </c>
      <c r="Y24" s="187">
        <v>895816973</v>
      </c>
      <c r="Z24" s="187">
        <v>895816973</v>
      </c>
      <c r="AA24" s="187">
        <v>895816973</v>
      </c>
      <c r="AB24" s="187">
        <v>1595816970</v>
      </c>
      <c r="AC24" s="265">
        <f>SUM(Q24:AB24)</f>
        <v>8626535781</v>
      </c>
      <c r="AD24" s="195"/>
      <c r="AE24" s="272"/>
      <c r="AF24" s="272">
        <f>+O24+'Meta 2 SEGUIMIENTO LPD'!O24+'Meta 3 OPERAR CR'!O24+'Meta 4 ATENCION CR'!O24+'Meta 5 FORTALECER SOFIA '!O24+'Meta 6 ESTRATEGIA PREVENCION'!O24+'Meta 7 CLS'!O24+'Meta 8 PROTOCOLO TP'!O24+'Meta 9 ATENCIONES DUPLAS'!O24</f>
        <v>5839231591.144526</v>
      </c>
      <c r="AG24" s="262">
        <f>+AC24+'Meta 2 SEGUIMIENTO LPD'!AC24+'Meta 3 OPERAR CR'!AC24+'Meta 4 ATENCION CR'!AC24+'Meta 5 FORTALECER SOFIA '!AC24+'Meta 6 ESTRATEGIA PREVENCION'!AC24+'Meta 7 CLS'!AC24+'Meta 8 PROTOCOLO TP'!AC24+'Meta 9 ATENCIONES DUPLAS'!AC24</f>
        <v>30660658000</v>
      </c>
    </row>
    <row r="25" spans="1:33" ht="31.5" customHeight="1" thickBot="1">
      <c r="A25" s="430" t="s">
        <v>381</v>
      </c>
      <c r="B25" s="431"/>
      <c r="C25" s="189">
        <v>0</v>
      </c>
      <c r="D25" s="190">
        <v>0</v>
      </c>
      <c r="E25" s="266">
        <v>0</v>
      </c>
      <c r="F25" s="190">
        <v>0</v>
      </c>
      <c r="G25" s="190">
        <v>1380100934</v>
      </c>
      <c r="H25" s="190"/>
      <c r="I25" s="190"/>
      <c r="J25" s="190"/>
      <c r="K25" s="190"/>
      <c r="L25" s="190"/>
      <c r="M25" s="190"/>
      <c r="N25" s="190"/>
      <c r="O25" s="266">
        <f>SUM(C25:N25)</f>
        <v>1380100934</v>
      </c>
      <c r="P25" s="194">
        <f>+O25/O24</f>
        <v>0.4876094958383349</v>
      </c>
      <c r="Q25" s="189">
        <v>0</v>
      </c>
      <c r="R25" s="190">
        <v>0</v>
      </c>
      <c r="S25" s="190">
        <v>0</v>
      </c>
      <c r="T25" s="190">
        <v>0</v>
      </c>
      <c r="U25" s="190">
        <v>0</v>
      </c>
      <c r="V25" s="190"/>
      <c r="W25" s="190"/>
      <c r="X25" s="190"/>
      <c r="Y25" s="190"/>
      <c r="Z25" s="190"/>
      <c r="AA25" s="190"/>
      <c r="AB25" s="190"/>
      <c r="AC25" s="266">
        <f>SUM(Q25:AB25)</f>
        <v>0</v>
      </c>
      <c r="AD25" s="196">
        <f>+AC25/AC24</f>
        <v>0</v>
      </c>
      <c r="AE25" s="272"/>
      <c r="AF25" s="272">
        <f>+O25+'Meta 2 SEGUIMIENTO LPD'!O25+'Meta 3 OPERAR CR'!O25+'Meta 4 ATENCION CR'!O25+'Meta 5 FORTALECER SOFIA '!O25+'Meta 6 ESTRATEGIA PREVENCION'!O25+'Meta 7 CLS'!O25+'Meta 8 PROTOCOLO TP'!O25+'Meta 9 ATENCIONES DUPLAS'!O25</f>
        <v>4388991964</v>
      </c>
      <c r="AG25" s="262">
        <f>+AC25+'Meta 2 SEGUIMIENTO LPD'!AC25+'Meta 3 OPERAR CR'!AC25+'Meta 4 ATENCION CR'!AC25+'Meta 5 FORTALECER SOFIA '!AC25+'Meta 6 ESTRATEGIA PREVENCION'!AC25+'Meta 7 CLS'!AC25+'Meta 8 PROTOCOLO TP'!AC25+'Meta 9 ATENCIONES DUPLAS'!AC25</f>
        <v>3589566443</v>
      </c>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6"/>
    </row>
    <row r="27" spans="1:30" ht="33.75" customHeight="1">
      <c r="A27" s="398" t="s">
        <v>76</v>
      </c>
      <c r="B27" s="399"/>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1"/>
    </row>
    <row r="28" spans="1:30" ht="15" customHeight="1">
      <c r="A28" s="380" t="s">
        <v>189</v>
      </c>
      <c r="B28" s="382" t="s">
        <v>6</v>
      </c>
      <c r="C28" s="383"/>
      <c r="D28" s="313" t="s">
        <v>398</v>
      </c>
      <c r="E28" s="311"/>
      <c r="F28" s="311"/>
      <c r="G28" s="311"/>
      <c r="H28" s="311"/>
      <c r="I28" s="311"/>
      <c r="J28" s="311"/>
      <c r="K28" s="311"/>
      <c r="L28" s="311"/>
      <c r="M28" s="311"/>
      <c r="N28" s="311"/>
      <c r="O28" s="312"/>
      <c r="P28" s="341" t="s">
        <v>8</v>
      </c>
      <c r="Q28" s="341" t="s">
        <v>84</v>
      </c>
      <c r="R28" s="341"/>
      <c r="S28" s="341"/>
      <c r="T28" s="341"/>
      <c r="U28" s="341"/>
      <c r="V28" s="341"/>
      <c r="W28" s="341"/>
      <c r="X28" s="341"/>
      <c r="Y28" s="341"/>
      <c r="Z28" s="341"/>
      <c r="AA28" s="341"/>
      <c r="AB28" s="341"/>
      <c r="AC28" s="341"/>
      <c r="AD28" s="343"/>
    </row>
    <row r="29" spans="1:30" ht="27" customHeight="1">
      <c r="A29" s="381"/>
      <c r="B29" s="384"/>
      <c r="C29" s="385"/>
      <c r="D29" s="169" t="s">
        <v>39</v>
      </c>
      <c r="E29" s="169" t="s">
        <v>40</v>
      </c>
      <c r="F29" s="169" t="s">
        <v>41</v>
      </c>
      <c r="G29" s="169" t="s">
        <v>42</v>
      </c>
      <c r="H29" s="169" t="s">
        <v>43</v>
      </c>
      <c r="I29" s="169" t="s">
        <v>44</v>
      </c>
      <c r="J29" s="169" t="s">
        <v>45</v>
      </c>
      <c r="K29" s="169" t="s">
        <v>46</v>
      </c>
      <c r="L29" s="169" t="s">
        <v>47</v>
      </c>
      <c r="M29" s="169" t="s">
        <v>48</v>
      </c>
      <c r="N29" s="169" t="s">
        <v>49</v>
      </c>
      <c r="O29" s="169" t="s">
        <v>50</v>
      </c>
      <c r="P29" s="312"/>
      <c r="Q29" s="341"/>
      <c r="R29" s="341"/>
      <c r="S29" s="341"/>
      <c r="T29" s="341"/>
      <c r="U29" s="341"/>
      <c r="V29" s="341"/>
      <c r="W29" s="341"/>
      <c r="X29" s="341"/>
      <c r="Y29" s="341"/>
      <c r="Z29" s="341"/>
      <c r="AA29" s="341"/>
      <c r="AB29" s="341"/>
      <c r="AC29" s="341"/>
      <c r="AD29" s="343"/>
    </row>
    <row r="30" spans="1:30" ht="42" customHeight="1" thickBot="1">
      <c r="A30" s="88" t="s">
        <v>425</v>
      </c>
      <c r="B30" s="337"/>
      <c r="C30" s="338"/>
      <c r="D30" s="92"/>
      <c r="E30" s="92"/>
      <c r="F30" s="92"/>
      <c r="G30" s="92"/>
      <c r="H30" s="92"/>
      <c r="I30" s="92"/>
      <c r="J30" s="92"/>
      <c r="K30" s="92"/>
      <c r="L30" s="92"/>
      <c r="M30" s="92"/>
      <c r="N30" s="92"/>
      <c r="O30" s="92"/>
      <c r="P30" s="89">
        <f>SUM(D30:O30)</f>
        <v>0</v>
      </c>
      <c r="Q30" s="339"/>
      <c r="R30" s="339"/>
      <c r="S30" s="339"/>
      <c r="T30" s="339"/>
      <c r="U30" s="339"/>
      <c r="V30" s="339"/>
      <c r="W30" s="339"/>
      <c r="X30" s="339"/>
      <c r="Y30" s="339"/>
      <c r="Z30" s="339"/>
      <c r="AA30" s="339"/>
      <c r="AB30" s="339"/>
      <c r="AC30" s="339"/>
      <c r="AD30" s="340"/>
    </row>
    <row r="31" spans="1:30" ht="45" customHeight="1">
      <c r="A31" s="402" t="s">
        <v>292</v>
      </c>
      <c r="B31" s="403"/>
      <c r="C31" s="403"/>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4"/>
    </row>
    <row r="32" spans="1:41" ht="22.5" customHeight="1">
      <c r="A32" s="320" t="s">
        <v>190</v>
      </c>
      <c r="B32" s="341" t="s">
        <v>62</v>
      </c>
      <c r="C32" s="341" t="s">
        <v>6</v>
      </c>
      <c r="D32" s="341" t="s">
        <v>60</v>
      </c>
      <c r="E32" s="341"/>
      <c r="F32" s="341"/>
      <c r="G32" s="341"/>
      <c r="H32" s="341"/>
      <c r="I32" s="341"/>
      <c r="J32" s="341"/>
      <c r="K32" s="341"/>
      <c r="L32" s="341"/>
      <c r="M32" s="341"/>
      <c r="N32" s="341"/>
      <c r="O32" s="341"/>
      <c r="P32" s="341"/>
      <c r="Q32" s="341" t="s">
        <v>85</v>
      </c>
      <c r="R32" s="341"/>
      <c r="S32" s="341"/>
      <c r="T32" s="341"/>
      <c r="U32" s="341"/>
      <c r="V32" s="341"/>
      <c r="W32" s="341"/>
      <c r="X32" s="341"/>
      <c r="Y32" s="341"/>
      <c r="Z32" s="341"/>
      <c r="AA32" s="341"/>
      <c r="AB32" s="341"/>
      <c r="AC32" s="341"/>
      <c r="AD32" s="343"/>
      <c r="AG32" s="90"/>
      <c r="AH32" s="90"/>
      <c r="AI32" s="90"/>
      <c r="AJ32" s="90"/>
      <c r="AK32" s="90"/>
      <c r="AL32" s="90"/>
      <c r="AM32" s="90"/>
      <c r="AN32" s="90"/>
      <c r="AO32" s="90"/>
    </row>
    <row r="33" spans="1:41" ht="27" customHeight="1">
      <c r="A33" s="320"/>
      <c r="B33" s="341"/>
      <c r="C33" s="342"/>
      <c r="D33" s="169" t="s">
        <v>39</v>
      </c>
      <c r="E33" s="169" t="s">
        <v>40</v>
      </c>
      <c r="F33" s="169" t="s">
        <v>41</v>
      </c>
      <c r="G33" s="169" t="s">
        <v>42</v>
      </c>
      <c r="H33" s="169" t="s">
        <v>43</v>
      </c>
      <c r="I33" s="169" t="s">
        <v>44</v>
      </c>
      <c r="J33" s="169" t="s">
        <v>45</v>
      </c>
      <c r="K33" s="169" t="s">
        <v>46</v>
      </c>
      <c r="L33" s="169" t="s">
        <v>47</v>
      </c>
      <c r="M33" s="169" t="s">
        <v>48</v>
      </c>
      <c r="N33" s="169" t="s">
        <v>49</v>
      </c>
      <c r="O33" s="169" t="s">
        <v>50</v>
      </c>
      <c r="P33" s="169" t="s">
        <v>8</v>
      </c>
      <c r="Q33" s="313" t="s">
        <v>402</v>
      </c>
      <c r="R33" s="311"/>
      <c r="S33" s="311"/>
      <c r="T33" s="312"/>
      <c r="U33" s="311" t="s">
        <v>403</v>
      </c>
      <c r="V33" s="311"/>
      <c r="W33" s="311"/>
      <c r="X33" s="312"/>
      <c r="Y33" s="313" t="s">
        <v>81</v>
      </c>
      <c r="Z33" s="311"/>
      <c r="AA33" s="312"/>
      <c r="AB33" s="313" t="s">
        <v>82</v>
      </c>
      <c r="AC33" s="311"/>
      <c r="AD33" s="314"/>
      <c r="AG33" s="90"/>
      <c r="AH33" s="90"/>
      <c r="AI33" s="90"/>
      <c r="AJ33" s="90"/>
      <c r="AK33" s="90"/>
      <c r="AL33" s="90"/>
      <c r="AM33" s="90"/>
      <c r="AN33" s="90"/>
      <c r="AO33" s="90"/>
    </row>
    <row r="34" spans="1:41" ht="186" customHeight="1">
      <c r="A34" s="315" t="s">
        <v>425</v>
      </c>
      <c r="B34" s="317">
        <v>0.1</v>
      </c>
      <c r="C34" s="93" t="s">
        <v>9</v>
      </c>
      <c r="D34" s="221">
        <v>2333</v>
      </c>
      <c r="E34" s="221">
        <v>2333</v>
      </c>
      <c r="F34" s="221">
        <v>2333</v>
      </c>
      <c r="G34" s="221">
        <v>2333</v>
      </c>
      <c r="H34" s="221">
        <v>2333</v>
      </c>
      <c r="I34" s="221">
        <v>2333</v>
      </c>
      <c r="J34" s="221">
        <v>2333</v>
      </c>
      <c r="K34" s="221">
        <v>2333</v>
      </c>
      <c r="L34" s="221">
        <v>2334</v>
      </c>
      <c r="M34" s="221">
        <v>2334</v>
      </c>
      <c r="N34" s="221">
        <v>2334</v>
      </c>
      <c r="O34" s="221">
        <v>2334</v>
      </c>
      <c r="P34" s="221">
        <f>SUM(D34:O34)</f>
        <v>28000</v>
      </c>
      <c r="Q34" s="285" t="s">
        <v>697</v>
      </c>
      <c r="R34" s="286"/>
      <c r="S34" s="286"/>
      <c r="T34" s="287"/>
      <c r="U34" s="285" t="s">
        <v>698</v>
      </c>
      <c r="V34" s="286"/>
      <c r="W34" s="286"/>
      <c r="X34" s="287"/>
      <c r="Y34" s="291" t="s">
        <v>602</v>
      </c>
      <c r="Z34" s="292"/>
      <c r="AA34" s="293"/>
      <c r="AB34" s="286" t="s">
        <v>607</v>
      </c>
      <c r="AC34" s="286"/>
      <c r="AD34" s="294"/>
      <c r="AG34" s="90"/>
      <c r="AH34" s="90"/>
      <c r="AI34" s="90"/>
      <c r="AJ34" s="90"/>
      <c r="AK34" s="90"/>
      <c r="AL34" s="90"/>
      <c r="AM34" s="90"/>
      <c r="AN34" s="90"/>
      <c r="AO34" s="90"/>
    </row>
    <row r="35" spans="1:41" ht="186" customHeight="1" thickBot="1">
      <c r="A35" s="316"/>
      <c r="B35" s="318"/>
      <c r="C35" s="94" t="s">
        <v>10</v>
      </c>
      <c r="D35" s="240">
        <v>2598</v>
      </c>
      <c r="E35" s="240">
        <v>2901</v>
      </c>
      <c r="F35" s="240">
        <v>3087</v>
      </c>
      <c r="G35" s="240">
        <v>2780</v>
      </c>
      <c r="H35" s="240">
        <v>3311</v>
      </c>
      <c r="I35" s="240"/>
      <c r="J35" s="240"/>
      <c r="K35" s="240"/>
      <c r="L35" s="240"/>
      <c r="M35" s="240"/>
      <c r="N35" s="240"/>
      <c r="O35" s="240"/>
      <c r="P35" s="246">
        <f>SUM(D35:O35)</f>
        <v>14677</v>
      </c>
      <c r="Q35" s="288"/>
      <c r="R35" s="289"/>
      <c r="S35" s="289"/>
      <c r="T35" s="290"/>
      <c r="U35" s="288"/>
      <c r="V35" s="289"/>
      <c r="W35" s="289"/>
      <c r="X35" s="290"/>
      <c r="Y35" s="288"/>
      <c r="Z35" s="289"/>
      <c r="AA35" s="290"/>
      <c r="AB35" s="289"/>
      <c r="AC35" s="289"/>
      <c r="AD35" s="295"/>
      <c r="AE35" s="50"/>
      <c r="AF35" s="97"/>
      <c r="AG35" s="90"/>
      <c r="AH35" s="90"/>
      <c r="AI35" s="90"/>
      <c r="AJ35" s="90"/>
      <c r="AK35" s="90"/>
      <c r="AL35" s="90"/>
      <c r="AM35" s="90"/>
      <c r="AN35" s="90"/>
      <c r="AO35" s="90"/>
    </row>
    <row r="36" spans="1:41" ht="25.5" customHeight="1">
      <c r="A36" s="319" t="s">
        <v>191</v>
      </c>
      <c r="B36" s="321" t="s">
        <v>61</v>
      </c>
      <c r="C36" s="323" t="s">
        <v>11</v>
      </c>
      <c r="D36" s="323"/>
      <c r="E36" s="323"/>
      <c r="F36" s="323"/>
      <c r="G36" s="323"/>
      <c r="H36" s="323"/>
      <c r="I36" s="323"/>
      <c r="J36" s="323"/>
      <c r="K36" s="323"/>
      <c r="L36" s="323"/>
      <c r="M36" s="323"/>
      <c r="N36" s="323"/>
      <c r="O36" s="323"/>
      <c r="P36" s="323"/>
      <c r="Q36" s="324" t="s">
        <v>78</v>
      </c>
      <c r="R36" s="325"/>
      <c r="S36" s="325"/>
      <c r="T36" s="325"/>
      <c r="U36" s="325"/>
      <c r="V36" s="325"/>
      <c r="W36" s="325"/>
      <c r="X36" s="325"/>
      <c r="Y36" s="325"/>
      <c r="Z36" s="325"/>
      <c r="AA36" s="325"/>
      <c r="AB36" s="325"/>
      <c r="AC36" s="325"/>
      <c r="AD36" s="326"/>
      <c r="AG36" s="90"/>
      <c r="AH36" s="90"/>
      <c r="AI36" s="90"/>
      <c r="AJ36" s="90"/>
      <c r="AK36" s="90"/>
      <c r="AL36" s="90"/>
      <c r="AM36" s="90"/>
      <c r="AN36" s="90"/>
      <c r="AO36" s="90"/>
    </row>
    <row r="37" spans="1:41" ht="25.5" customHeight="1">
      <c r="A37" s="320"/>
      <c r="B37" s="322"/>
      <c r="C37" s="169" t="s">
        <v>12</v>
      </c>
      <c r="D37" s="169" t="s">
        <v>36</v>
      </c>
      <c r="E37" s="169" t="s">
        <v>37</v>
      </c>
      <c r="F37" s="169" t="s">
        <v>38</v>
      </c>
      <c r="G37" s="169" t="s">
        <v>51</v>
      </c>
      <c r="H37" s="169" t="s">
        <v>52</v>
      </c>
      <c r="I37" s="169" t="s">
        <v>53</v>
      </c>
      <c r="J37" s="169" t="s">
        <v>54</v>
      </c>
      <c r="K37" s="169" t="s">
        <v>55</v>
      </c>
      <c r="L37" s="169" t="s">
        <v>56</v>
      </c>
      <c r="M37" s="169" t="s">
        <v>57</v>
      </c>
      <c r="N37" s="169" t="s">
        <v>58</v>
      </c>
      <c r="O37" s="169" t="s">
        <v>59</v>
      </c>
      <c r="P37" s="169" t="s">
        <v>63</v>
      </c>
      <c r="Q37" s="313" t="s">
        <v>83</v>
      </c>
      <c r="R37" s="311"/>
      <c r="S37" s="311"/>
      <c r="T37" s="311"/>
      <c r="U37" s="311"/>
      <c r="V37" s="311"/>
      <c r="W37" s="311"/>
      <c r="X37" s="311"/>
      <c r="Y37" s="311"/>
      <c r="Z37" s="311"/>
      <c r="AA37" s="311"/>
      <c r="AB37" s="311"/>
      <c r="AC37" s="311"/>
      <c r="AD37" s="314"/>
      <c r="AG37" s="98"/>
      <c r="AH37" s="98"/>
      <c r="AI37" s="98"/>
      <c r="AJ37" s="98"/>
      <c r="AK37" s="98"/>
      <c r="AL37" s="98"/>
      <c r="AM37" s="98"/>
      <c r="AN37" s="98"/>
      <c r="AO37" s="98"/>
    </row>
    <row r="38" spans="1:41" ht="87" customHeight="1">
      <c r="A38" s="302" t="s">
        <v>544</v>
      </c>
      <c r="B38" s="304">
        <v>0.03</v>
      </c>
      <c r="C38" s="93" t="s">
        <v>9</v>
      </c>
      <c r="D38" s="222">
        <v>0.0833</v>
      </c>
      <c r="E38" s="222">
        <v>0.0833</v>
      </c>
      <c r="F38" s="222">
        <v>0.0833</v>
      </c>
      <c r="G38" s="222">
        <v>0.0833</v>
      </c>
      <c r="H38" s="222">
        <v>0.0833</v>
      </c>
      <c r="I38" s="222">
        <v>0.0833</v>
      </c>
      <c r="J38" s="222">
        <v>0.0833</v>
      </c>
      <c r="K38" s="222">
        <v>0.0833</v>
      </c>
      <c r="L38" s="222">
        <v>0.0834</v>
      </c>
      <c r="M38" s="222">
        <v>0.0834</v>
      </c>
      <c r="N38" s="222">
        <v>0.0834</v>
      </c>
      <c r="O38" s="222">
        <v>0.0834</v>
      </c>
      <c r="P38" s="100">
        <f aca="true" t="shared" si="0" ref="P38:P43">SUM(D38:O38)</f>
        <v>1</v>
      </c>
      <c r="Q38" s="305" t="s">
        <v>715</v>
      </c>
      <c r="R38" s="306"/>
      <c r="S38" s="306"/>
      <c r="T38" s="306"/>
      <c r="U38" s="306"/>
      <c r="V38" s="306"/>
      <c r="W38" s="306"/>
      <c r="X38" s="306"/>
      <c r="Y38" s="306"/>
      <c r="Z38" s="306"/>
      <c r="AA38" s="306"/>
      <c r="AB38" s="306"/>
      <c r="AC38" s="306"/>
      <c r="AD38" s="307"/>
      <c r="AE38" s="101"/>
      <c r="AG38" s="102"/>
      <c r="AH38" s="102"/>
      <c r="AI38" s="102"/>
      <c r="AJ38" s="102"/>
      <c r="AK38" s="102"/>
      <c r="AL38" s="102"/>
      <c r="AM38" s="102"/>
      <c r="AN38" s="102"/>
      <c r="AO38" s="102"/>
    </row>
    <row r="39" spans="1:31" ht="87" customHeight="1">
      <c r="A39" s="303"/>
      <c r="B39" s="278"/>
      <c r="C39" s="103" t="s">
        <v>10</v>
      </c>
      <c r="D39" s="233">
        <v>0.0833</v>
      </c>
      <c r="E39" s="233">
        <v>0.0833</v>
      </c>
      <c r="F39" s="233">
        <v>0.0833</v>
      </c>
      <c r="G39" s="233">
        <v>0.0833</v>
      </c>
      <c r="H39" s="233">
        <v>0.0833</v>
      </c>
      <c r="I39" s="233"/>
      <c r="J39" s="233"/>
      <c r="K39" s="233"/>
      <c r="L39" s="233"/>
      <c r="M39" s="233"/>
      <c r="N39" s="233"/>
      <c r="O39" s="233"/>
      <c r="P39" s="241">
        <f t="shared" si="0"/>
        <v>0.4165</v>
      </c>
      <c r="Q39" s="308"/>
      <c r="R39" s="309"/>
      <c r="S39" s="309"/>
      <c r="T39" s="309"/>
      <c r="U39" s="309"/>
      <c r="V39" s="309"/>
      <c r="W39" s="309"/>
      <c r="X39" s="309"/>
      <c r="Y39" s="309"/>
      <c r="Z39" s="309"/>
      <c r="AA39" s="309"/>
      <c r="AB39" s="309"/>
      <c r="AC39" s="309"/>
      <c r="AD39" s="310"/>
      <c r="AE39" s="101"/>
    </row>
    <row r="40" spans="1:31" ht="105.75" customHeight="1">
      <c r="A40" s="296" t="s">
        <v>545</v>
      </c>
      <c r="B40" s="277">
        <v>0.04</v>
      </c>
      <c r="C40" s="106" t="s">
        <v>9</v>
      </c>
      <c r="D40" s="222">
        <v>0.0833</v>
      </c>
      <c r="E40" s="222">
        <v>0.0833</v>
      </c>
      <c r="F40" s="222">
        <v>0.0833</v>
      </c>
      <c r="G40" s="222">
        <v>0.0833</v>
      </c>
      <c r="H40" s="222">
        <v>0.0833</v>
      </c>
      <c r="I40" s="222">
        <v>0.0833</v>
      </c>
      <c r="J40" s="222">
        <v>0.0833</v>
      </c>
      <c r="K40" s="222">
        <v>0.0833</v>
      </c>
      <c r="L40" s="222">
        <v>0.0834</v>
      </c>
      <c r="M40" s="222">
        <v>0.0834</v>
      </c>
      <c r="N40" s="222">
        <v>0.0834</v>
      </c>
      <c r="O40" s="222">
        <v>0.0834</v>
      </c>
      <c r="P40" s="105">
        <f t="shared" si="0"/>
        <v>1</v>
      </c>
      <c r="Q40" s="279" t="s">
        <v>701</v>
      </c>
      <c r="R40" s="280"/>
      <c r="S40" s="280"/>
      <c r="T40" s="280"/>
      <c r="U40" s="280"/>
      <c r="V40" s="280"/>
      <c r="W40" s="280"/>
      <c r="X40" s="280"/>
      <c r="Y40" s="280"/>
      <c r="Z40" s="280"/>
      <c r="AA40" s="280"/>
      <c r="AB40" s="280"/>
      <c r="AC40" s="280"/>
      <c r="AD40" s="281"/>
      <c r="AE40" s="101"/>
    </row>
    <row r="41" spans="1:31" ht="105.75" customHeight="1">
      <c r="A41" s="302"/>
      <c r="B41" s="278"/>
      <c r="C41" s="103" t="s">
        <v>10</v>
      </c>
      <c r="D41" s="233">
        <v>0.0833</v>
      </c>
      <c r="E41" s="233">
        <v>0.0833</v>
      </c>
      <c r="F41" s="233">
        <v>0.0833</v>
      </c>
      <c r="G41" s="233">
        <v>0.0833</v>
      </c>
      <c r="H41" s="233">
        <v>0.0833</v>
      </c>
      <c r="I41" s="233"/>
      <c r="J41" s="233"/>
      <c r="K41" s="233"/>
      <c r="L41" s="234"/>
      <c r="M41" s="234"/>
      <c r="N41" s="234"/>
      <c r="O41" s="234"/>
      <c r="P41" s="241">
        <f t="shared" si="0"/>
        <v>0.4165</v>
      </c>
      <c r="Q41" s="282"/>
      <c r="R41" s="283"/>
      <c r="S41" s="283"/>
      <c r="T41" s="283"/>
      <c r="U41" s="283"/>
      <c r="V41" s="283"/>
      <c r="W41" s="283"/>
      <c r="X41" s="283"/>
      <c r="Y41" s="283"/>
      <c r="Z41" s="283"/>
      <c r="AA41" s="283"/>
      <c r="AB41" s="283"/>
      <c r="AC41" s="283"/>
      <c r="AD41" s="284"/>
      <c r="AE41" s="101"/>
    </row>
    <row r="42" spans="1:31" ht="93" customHeight="1">
      <c r="A42" s="296" t="s">
        <v>546</v>
      </c>
      <c r="B42" s="277">
        <v>0.03</v>
      </c>
      <c r="C42" s="106" t="s">
        <v>9</v>
      </c>
      <c r="D42" s="224">
        <v>0.0833</v>
      </c>
      <c r="E42" s="224">
        <v>0.0833</v>
      </c>
      <c r="F42" s="224">
        <v>0.0833</v>
      </c>
      <c r="G42" s="224">
        <v>0.0833</v>
      </c>
      <c r="H42" s="224">
        <v>0.0833</v>
      </c>
      <c r="I42" s="224">
        <v>0.0833</v>
      </c>
      <c r="J42" s="224">
        <v>0.0833</v>
      </c>
      <c r="K42" s="224">
        <v>0.0833</v>
      </c>
      <c r="L42" s="224">
        <v>0.0834</v>
      </c>
      <c r="M42" s="224">
        <v>0.0834</v>
      </c>
      <c r="N42" s="224">
        <v>0.0834</v>
      </c>
      <c r="O42" s="224">
        <v>0.0834</v>
      </c>
      <c r="P42" s="231">
        <f t="shared" si="0"/>
        <v>1</v>
      </c>
      <c r="Q42" s="279" t="s">
        <v>702</v>
      </c>
      <c r="R42" s="280"/>
      <c r="S42" s="280"/>
      <c r="T42" s="280"/>
      <c r="U42" s="280"/>
      <c r="V42" s="280"/>
      <c r="W42" s="280"/>
      <c r="X42" s="280"/>
      <c r="Y42" s="280"/>
      <c r="Z42" s="280"/>
      <c r="AA42" s="280"/>
      <c r="AB42" s="280"/>
      <c r="AC42" s="280"/>
      <c r="AD42" s="281"/>
      <c r="AE42" s="101"/>
    </row>
    <row r="43" spans="1:31" ht="93" customHeight="1" thickBot="1">
      <c r="A43" s="297"/>
      <c r="B43" s="298"/>
      <c r="C43" s="94" t="s">
        <v>10</v>
      </c>
      <c r="D43" s="235">
        <v>0.0833</v>
      </c>
      <c r="E43" s="235">
        <v>0.0833</v>
      </c>
      <c r="F43" s="235">
        <v>0.0833</v>
      </c>
      <c r="G43" s="235">
        <v>0.0833</v>
      </c>
      <c r="H43" s="235">
        <v>0.0833</v>
      </c>
      <c r="I43" s="235"/>
      <c r="J43" s="235"/>
      <c r="K43" s="235"/>
      <c r="L43" s="236"/>
      <c r="M43" s="236"/>
      <c r="N43" s="236"/>
      <c r="O43" s="236"/>
      <c r="P43" s="247">
        <f t="shared" si="0"/>
        <v>0.4165</v>
      </c>
      <c r="Q43" s="299"/>
      <c r="R43" s="300"/>
      <c r="S43" s="300"/>
      <c r="T43" s="300"/>
      <c r="U43" s="300"/>
      <c r="V43" s="300"/>
      <c r="W43" s="300"/>
      <c r="X43" s="300"/>
      <c r="Y43" s="300"/>
      <c r="Z43" s="300"/>
      <c r="AA43" s="300"/>
      <c r="AB43" s="300"/>
      <c r="AC43" s="300"/>
      <c r="AD43" s="301"/>
      <c r="AE43" s="101"/>
    </row>
  </sheetData>
  <sheetProtection/>
  <mergeCells count="79">
    <mergeCell ref="A25:B25"/>
    <mergeCell ref="AA15:AD15"/>
    <mergeCell ref="A31:AD31"/>
    <mergeCell ref="M7:N7"/>
    <mergeCell ref="A32:A33"/>
    <mergeCell ref="A24:B24"/>
    <mergeCell ref="A19:AD19"/>
    <mergeCell ref="Q20:AD20"/>
    <mergeCell ref="C20:P20"/>
    <mergeCell ref="A11:B13"/>
    <mergeCell ref="A27:AD27"/>
    <mergeCell ref="A23:B23"/>
    <mergeCell ref="B3:AA4"/>
    <mergeCell ref="AB3:AD3"/>
    <mergeCell ref="AB4:AD4"/>
    <mergeCell ref="D7:H9"/>
    <mergeCell ref="I7:J9"/>
    <mergeCell ref="K7:L9"/>
    <mergeCell ref="O7:P7"/>
    <mergeCell ref="M8:N8"/>
    <mergeCell ref="A28:A29"/>
    <mergeCell ref="B28:C29"/>
    <mergeCell ref="D28:O28"/>
    <mergeCell ref="P28:P29"/>
    <mergeCell ref="Q28:AD29"/>
    <mergeCell ref="A1:A4"/>
    <mergeCell ref="B1:AA1"/>
    <mergeCell ref="AB1:AD1"/>
    <mergeCell ref="B2:AA2"/>
    <mergeCell ref="AB2:AD2"/>
    <mergeCell ref="O8:P8"/>
    <mergeCell ref="M9:N9"/>
    <mergeCell ref="O9:P9"/>
    <mergeCell ref="L15:Q15"/>
    <mergeCell ref="A15:B15"/>
    <mergeCell ref="A7:B9"/>
    <mergeCell ref="C7:C9"/>
    <mergeCell ref="C11:AD13"/>
    <mergeCell ref="C15:K15"/>
    <mergeCell ref="B32:B33"/>
    <mergeCell ref="C32:C33"/>
    <mergeCell ref="D32:P32"/>
    <mergeCell ref="Q32:AD32"/>
    <mergeCell ref="Q33:T33"/>
    <mergeCell ref="A17:B17"/>
    <mergeCell ref="C17:Q17"/>
    <mergeCell ref="A22:B22"/>
    <mergeCell ref="AC17:AD17"/>
    <mergeCell ref="R17:V17"/>
    <mergeCell ref="Q36:AD36"/>
    <mergeCell ref="Q37:AD37"/>
    <mergeCell ref="R15:X15"/>
    <mergeCell ref="Y15:Z15"/>
    <mergeCell ref="W17:X17"/>
    <mergeCell ref="Y17:AB17"/>
    <mergeCell ref="C16:AB16"/>
    <mergeCell ref="U34:X35"/>
    <mergeCell ref="B30:C30"/>
    <mergeCell ref="Q30:AD30"/>
    <mergeCell ref="Q38:AD39"/>
    <mergeCell ref="A40:A41"/>
    <mergeCell ref="U33:X33"/>
    <mergeCell ref="Y33:AA33"/>
    <mergeCell ref="AB33:AD33"/>
    <mergeCell ref="A34:A35"/>
    <mergeCell ref="B34:B35"/>
    <mergeCell ref="A36:A37"/>
    <mergeCell ref="B36:B37"/>
    <mergeCell ref="C36:P36"/>
    <mergeCell ref="B40:B41"/>
    <mergeCell ref="Q40:AD41"/>
    <mergeCell ref="Q34:T35"/>
    <mergeCell ref="Y34:AA35"/>
    <mergeCell ref="AB34:AD35"/>
    <mergeCell ref="A42:A43"/>
    <mergeCell ref="B42:B43"/>
    <mergeCell ref="Q42:AD43"/>
    <mergeCell ref="A38:A39"/>
    <mergeCell ref="B38:B39"/>
  </mergeCells>
  <dataValidations count="3">
    <dataValidation type="textLength" operator="lessThanOrEqual" allowBlank="1" showInputMessage="1" showErrorMessage="1" errorTitle="Máximo 2.000 caracteres" error="Máximo 2.000 caracteres" sqref="U34 Y34 AB34 Q34 Q38:AD43">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1" r:id="rId4"/>
  <drawing r:id="rId3"/>
  <legacyDrawing r:id="rId2"/>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60" zoomScaleNormal="60" workbookViewId="0" topLeftCell="A1">
      <selection activeCell="Q38" sqref="Q38:AD3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7" width="18.140625" style="52" customWidth="1"/>
    <col min="18" max="18" width="19.57421875" style="52" customWidth="1"/>
    <col min="19"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418</v>
      </c>
      <c r="AC1" s="393"/>
      <c r="AD1" s="394"/>
    </row>
    <row r="2" spans="1:30" ht="30.75" customHeight="1" thickBot="1">
      <c r="A2" s="387"/>
      <c r="B2" s="389" t="s">
        <v>17</v>
      </c>
      <c r="C2" s="390"/>
      <c r="D2" s="390"/>
      <c r="E2" s="390"/>
      <c r="F2" s="390"/>
      <c r="G2" s="390"/>
      <c r="H2" s="390"/>
      <c r="I2" s="390"/>
      <c r="J2" s="390"/>
      <c r="K2" s="390"/>
      <c r="L2" s="390"/>
      <c r="M2" s="390"/>
      <c r="N2" s="390"/>
      <c r="O2" s="390"/>
      <c r="P2" s="390"/>
      <c r="Q2" s="390"/>
      <c r="R2" s="390"/>
      <c r="S2" s="390"/>
      <c r="T2" s="390"/>
      <c r="U2" s="390"/>
      <c r="V2" s="390"/>
      <c r="W2" s="390"/>
      <c r="X2" s="390"/>
      <c r="Y2" s="390"/>
      <c r="Z2" s="390"/>
      <c r="AA2" s="391"/>
      <c r="AB2" s="395" t="s">
        <v>413</v>
      </c>
      <c r="AC2" s="396"/>
      <c r="AD2" s="397"/>
    </row>
    <row r="3" spans="1:30" ht="24" customHeight="1">
      <c r="A3" s="387"/>
      <c r="B3" s="402" t="s">
        <v>295</v>
      </c>
      <c r="C3" s="403"/>
      <c r="D3" s="403"/>
      <c r="E3" s="403"/>
      <c r="F3" s="403"/>
      <c r="G3" s="403"/>
      <c r="H3" s="403"/>
      <c r="I3" s="403"/>
      <c r="J3" s="403"/>
      <c r="K3" s="403"/>
      <c r="L3" s="403"/>
      <c r="M3" s="403"/>
      <c r="N3" s="403"/>
      <c r="O3" s="403"/>
      <c r="P3" s="403"/>
      <c r="Q3" s="403"/>
      <c r="R3" s="403"/>
      <c r="S3" s="403"/>
      <c r="T3" s="403"/>
      <c r="U3" s="403"/>
      <c r="V3" s="403"/>
      <c r="W3" s="403"/>
      <c r="X3" s="403"/>
      <c r="Y3" s="403"/>
      <c r="Z3" s="403"/>
      <c r="AA3" s="404"/>
      <c r="AB3" s="395" t="s">
        <v>419</v>
      </c>
      <c r="AC3" s="396"/>
      <c r="AD3" s="397"/>
    </row>
    <row r="4" spans="1:30" ht="21.75" customHeight="1" thickBot="1">
      <c r="A4" s="388"/>
      <c r="B4" s="405"/>
      <c r="C4" s="406"/>
      <c r="D4" s="406"/>
      <c r="E4" s="406"/>
      <c r="F4" s="406"/>
      <c r="G4" s="406"/>
      <c r="H4" s="406"/>
      <c r="I4" s="406"/>
      <c r="J4" s="406"/>
      <c r="K4" s="406"/>
      <c r="L4" s="406"/>
      <c r="M4" s="406"/>
      <c r="N4" s="406"/>
      <c r="O4" s="406"/>
      <c r="P4" s="406"/>
      <c r="Q4" s="406"/>
      <c r="R4" s="406"/>
      <c r="S4" s="406"/>
      <c r="T4" s="406"/>
      <c r="U4" s="406"/>
      <c r="V4" s="406"/>
      <c r="W4" s="406"/>
      <c r="X4" s="406"/>
      <c r="Y4" s="406"/>
      <c r="Z4" s="406"/>
      <c r="AA4" s="407"/>
      <c r="AB4" s="408" t="s">
        <v>175</v>
      </c>
      <c r="AC4" s="409"/>
      <c r="AD4" s="410"/>
    </row>
    <row r="5" spans="1:30" ht="9" customHeight="1" thickBot="1">
      <c r="A5" s="53"/>
      <c r="B5" s="215"/>
      <c r="C5" s="216"/>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9" t="s">
        <v>293</v>
      </c>
      <c r="B7" s="360"/>
      <c r="C7" s="365" t="s">
        <v>43</v>
      </c>
      <c r="D7" s="411" t="s">
        <v>71</v>
      </c>
      <c r="E7" s="412"/>
      <c r="F7" s="412"/>
      <c r="G7" s="412"/>
      <c r="H7" s="413"/>
      <c r="I7" s="420">
        <v>45113</v>
      </c>
      <c r="J7" s="421"/>
      <c r="K7" s="411" t="s">
        <v>67</v>
      </c>
      <c r="L7" s="413"/>
      <c r="M7" s="435" t="s">
        <v>70</v>
      </c>
      <c r="N7" s="436"/>
      <c r="O7" s="426"/>
      <c r="P7" s="427"/>
      <c r="Q7" s="56"/>
      <c r="R7" s="56"/>
      <c r="S7" s="56"/>
      <c r="T7" s="56"/>
      <c r="U7" s="56"/>
      <c r="V7" s="56"/>
      <c r="W7" s="56"/>
      <c r="X7" s="56"/>
      <c r="Y7" s="56"/>
      <c r="Z7" s="57"/>
      <c r="AA7" s="56"/>
      <c r="AB7" s="56"/>
      <c r="AC7" s="62"/>
      <c r="AD7" s="63"/>
    </row>
    <row r="8" spans="1:30" ht="15">
      <c r="A8" s="361"/>
      <c r="B8" s="362"/>
      <c r="C8" s="366"/>
      <c r="D8" s="414"/>
      <c r="E8" s="415"/>
      <c r="F8" s="415"/>
      <c r="G8" s="415"/>
      <c r="H8" s="416"/>
      <c r="I8" s="422"/>
      <c r="J8" s="423"/>
      <c r="K8" s="414"/>
      <c r="L8" s="416"/>
      <c r="M8" s="428" t="s">
        <v>68</v>
      </c>
      <c r="N8" s="429"/>
      <c r="O8" s="352"/>
      <c r="P8" s="353"/>
      <c r="Q8" s="56"/>
      <c r="R8" s="56"/>
      <c r="S8" s="56"/>
      <c r="T8" s="56"/>
      <c r="U8" s="56"/>
      <c r="V8" s="56"/>
      <c r="W8" s="56"/>
      <c r="X8" s="56"/>
      <c r="Y8" s="56"/>
      <c r="Z8" s="57"/>
      <c r="AA8" s="56"/>
      <c r="AB8" s="56"/>
      <c r="AC8" s="62"/>
      <c r="AD8" s="63"/>
    </row>
    <row r="9" spans="1:30" ht="15.75" thickBot="1">
      <c r="A9" s="363"/>
      <c r="B9" s="364"/>
      <c r="C9" s="367"/>
      <c r="D9" s="417"/>
      <c r="E9" s="418"/>
      <c r="F9" s="418"/>
      <c r="G9" s="418"/>
      <c r="H9" s="419"/>
      <c r="I9" s="424"/>
      <c r="J9" s="425"/>
      <c r="K9" s="417"/>
      <c r="L9" s="419"/>
      <c r="M9" s="354" t="s">
        <v>69</v>
      </c>
      <c r="N9" s="355"/>
      <c r="O9" s="356" t="s">
        <v>420</v>
      </c>
      <c r="P9" s="357"/>
      <c r="Q9" s="56"/>
      <c r="R9" s="56"/>
      <c r="S9" s="56"/>
      <c r="T9" s="56"/>
      <c r="U9" s="56"/>
      <c r="V9" s="56"/>
      <c r="W9" s="56"/>
      <c r="X9" s="56"/>
      <c r="Y9" s="56"/>
      <c r="Z9" s="57"/>
      <c r="AA9" s="56"/>
      <c r="AB9" s="56"/>
      <c r="AC9" s="62"/>
      <c r="AD9" s="63"/>
    </row>
    <row r="10" spans="1:30" s="185" customFormat="1" ht="15" customHeight="1" thickBot="1">
      <c r="A10" s="181"/>
      <c r="B10" s="182"/>
      <c r="C10" s="182"/>
      <c r="D10" s="67"/>
      <c r="E10" s="67"/>
      <c r="F10" s="67"/>
      <c r="G10" s="67"/>
      <c r="H10" s="67"/>
      <c r="I10" s="178"/>
      <c r="J10" s="178"/>
      <c r="K10" s="67"/>
      <c r="L10" s="67"/>
      <c r="M10" s="179"/>
      <c r="N10" s="179"/>
      <c r="O10" s="180"/>
      <c r="P10" s="180"/>
      <c r="Q10" s="182"/>
      <c r="R10" s="182"/>
      <c r="S10" s="182"/>
      <c r="T10" s="182"/>
      <c r="U10" s="182"/>
      <c r="V10" s="182"/>
      <c r="W10" s="182"/>
      <c r="X10" s="182"/>
      <c r="Y10" s="182"/>
      <c r="Z10" s="183"/>
      <c r="AA10" s="182"/>
      <c r="AB10" s="182"/>
      <c r="AC10" s="184"/>
      <c r="AD10" s="186"/>
    </row>
    <row r="11" spans="1:30" ht="15" customHeight="1">
      <c r="A11" s="411" t="s">
        <v>0</v>
      </c>
      <c r="B11" s="413"/>
      <c r="C11" s="368" t="s">
        <v>421</v>
      </c>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70"/>
    </row>
    <row r="12" spans="1:30" ht="15" customHeight="1">
      <c r="A12" s="414"/>
      <c r="B12" s="416"/>
      <c r="C12" s="371"/>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3"/>
    </row>
    <row r="13" spans="1:30" ht="15" customHeight="1" thickBot="1">
      <c r="A13" s="417"/>
      <c r="B13" s="419"/>
      <c r="C13" s="374"/>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6"/>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4" t="s">
        <v>77</v>
      </c>
      <c r="B15" s="345"/>
      <c r="C15" s="377" t="s">
        <v>422</v>
      </c>
      <c r="D15" s="378"/>
      <c r="E15" s="378"/>
      <c r="F15" s="378"/>
      <c r="G15" s="378"/>
      <c r="H15" s="378"/>
      <c r="I15" s="378"/>
      <c r="J15" s="378"/>
      <c r="K15" s="379"/>
      <c r="L15" s="330" t="s">
        <v>73</v>
      </c>
      <c r="M15" s="358"/>
      <c r="N15" s="358"/>
      <c r="O15" s="358"/>
      <c r="P15" s="358"/>
      <c r="Q15" s="331"/>
      <c r="R15" s="327" t="s">
        <v>423</v>
      </c>
      <c r="S15" s="328"/>
      <c r="T15" s="328"/>
      <c r="U15" s="328"/>
      <c r="V15" s="328"/>
      <c r="W15" s="328"/>
      <c r="X15" s="329"/>
      <c r="Y15" s="330" t="s">
        <v>72</v>
      </c>
      <c r="Z15" s="331"/>
      <c r="AA15" s="432" t="s">
        <v>424</v>
      </c>
      <c r="AB15" s="433"/>
      <c r="AC15" s="433"/>
      <c r="AD15" s="434"/>
    </row>
    <row r="16" spans="1:30" ht="9" customHeight="1" thickBot="1">
      <c r="A16" s="61"/>
      <c r="B16" s="5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75"/>
      <c r="AD16" s="76"/>
    </row>
    <row r="17" spans="1:30" s="78" customFormat="1" ht="37.5" customHeight="1" thickBot="1">
      <c r="A17" s="344" t="s">
        <v>79</v>
      </c>
      <c r="B17" s="345"/>
      <c r="C17" s="346" t="s">
        <v>436</v>
      </c>
      <c r="D17" s="347"/>
      <c r="E17" s="347"/>
      <c r="F17" s="347"/>
      <c r="G17" s="347"/>
      <c r="H17" s="347"/>
      <c r="I17" s="347"/>
      <c r="J17" s="347"/>
      <c r="K17" s="347"/>
      <c r="L17" s="347"/>
      <c r="M17" s="347"/>
      <c r="N17" s="347"/>
      <c r="O17" s="347"/>
      <c r="P17" s="347"/>
      <c r="Q17" s="348"/>
      <c r="R17" s="351" t="s">
        <v>374</v>
      </c>
      <c r="S17" s="334"/>
      <c r="T17" s="334"/>
      <c r="U17" s="334"/>
      <c r="V17" s="335"/>
      <c r="W17" s="332">
        <v>3126</v>
      </c>
      <c r="X17" s="333"/>
      <c r="Y17" s="334" t="s">
        <v>15</v>
      </c>
      <c r="Z17" s="334"/>
      <c r="AA17" s="334"/>
      <c r="AB17" s="335"/>
      <c r="AC17" s="349">
        <v>0.1</v>
      </c>
      <c r="AD17" s="35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51" t="s">
        <v>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5"/>
      <c r="AE19" s="86"/>
      <c r="AF19" s="86"/>
    </row>
    <row r="20" spans="1:32" ht="31.5" customHeight="1" thickBot="1">
      <c r="A20" s="85"/>
      <c r="B20" s="62"/>
      <c r="C20" s="440" t="s">
        <v>376</v>
      </c>
      <c r="D20" s="441"/>
      <c r="E20" s="441"/>
      <c r="F20" s="441"/>
      <c r="G20" s="441"/>
      <c r="H20" s="441"/>
      <c r="I20" s="441"/>
      <c r="J20" s="441"/>
      <c r="K20" s="441"/>
      <c r="L20" s="441"/>
      <c r="M20" s="441"/>
      <c r="N20" s="441"/>
      <c r="O20" s="441"/>
      <c r="P20" s="442"/>
      <c r="Q20" s="437" t="s">
        <v>377</v>
      </c>
      <c r="R20" s="438"/>
      <c r="S20" s="438"/>
      <c r="T20" s="438"/>
      <c r="U20" s="438"/>
      <c r="V20" s="438"/>
      <c r="W20" s="438"/>
      <c r="X20" s="438"/>
      <c r="Y20" s="438"/>
      <c r="Z20" s="438"/>
      <c r="AA20" s="438"/>
      <c r="AB20" s="438"/>
      <c r="AC20" s="438"/>
      <c r="AD20" s="439"/>
      <c r="AE20" s="86"/>
      <c r="AF20" s="86"/>
    </row>
    <row r="21" spans="1:32" ht="31.5" customHeight="1" thickBot="1">
      <c r="A21" s="61"/>
      <c r="B21" s="56"/>
      <c r="C21" s="218" t="s">
        <v>39</v>
      </c>
      <c r="D21" s="219" t="s">
        <v>40</v>
      </c>
      <c r="E21" s="219" t="s">
        <v>41</v>
      </c>
      <c r="F21" s="219" t="s">
        <v>42</v>
      </c>
      <c r="G21" s="219" t="s">
        <v>43</v>
      </c>
      <c r="H21" s="219" t="s">
        <v>44</v>
      </c>
      <c r="I21" s="219" t="s">
        <v>45</v>
      </c>
      <c r="J21" s="219" t="s">
        <v>46</v>
      </c>
      <c r="K21" s="219" t="s">
        <v>47</v>
      </c>
      <c r="L21" s="219" t="s">
        <v>48</v>
      </c>
      <c r="M21" s="219" t="s">
        <v>49</v>
      </c>
      <c r="N21" s="219" t="s">
        <v>50</v>
      </c>
      <c r="O21" s="219" t="s">
        <v>8</v>
      </c>
      <c r="P21" s="220" t="s">
        <v>382</v>
      </c>
      <c r="Q21" s="218" t="s">
        <v>39</v>
      </c>
      <c r="R21" s="219" t="s">
        <v>40</v>
      </c>
      <c r="S21" s="219" t="s">
        <v>41</v>
      </c>
      <c r="T21" s="219" t="s">
        <v>42</v>
      </c>
      <c r="U21" s="219" t="s">
        <v>43</v>
      </c>
      <c r="V21" s="219" t="s">
        <v>44</v>
      </c>
      <c r="W21" s="219" t="s">
        <v>45</v>
      </c>
      <c r="X21" s="219" t="s">
        <v>46</v>
      </c>
      <c r="Y21" s="219" t="s">
        <v>47</v>
      </c>
      <c r="Z21" s="219" t="s">
        <v>48</v>
      </c>
      <c r="AA21" s="219" t="s">
        <v>49</v>
      </c>
      <c r="AB21" s="219" t="s">
        <v>50</v>
      </c>
      <c r="AC21" s="219" t="s">
        <v>8</v>
      </c>
      <c r="AD21" s="220" t="s">
        <v>382</v>
      </c>
      <c r="AE21" s="4"/>
      <c r="AF21" s="4"/>
    </row>
    <row r="22" spans="1:32" ht="31.5" customHeight="1">
      <c r="A22" s="319" t="s">
        <v>378</v>
      </c>
      <c r="B22" s="324"/>
      <c r="C22" s="192">
        <v>12794768</v>
      </c>
      <c r="D22" s="191"/>
      <c r="E22" s="191"/>
      <c r="F22" s="265">
        <v>-2864500</v>
      </c>
      <c r="G22" s="191"/>
      <c r="H22" s="191"/>
      <c r="I22" s="191"/>
      <c r="J22" s="191"/>
      <c r="K22" s="191"/>
      <c r="L22" s="191"/>
      <c r="M22" s="191"/>
      <c r="N22" s="191"/>
      <c r="O22" s="191">
        <f>SUM(C22:N22)</f>
        <v>9930268</v>
      </c>
      <c r="P22" s="193"/>
      <c r="Q22" s="192">
        <v>78844000</v>
      </c>
      <c r="R22" s="191">
        <v>1008304000</v>
      </c>
      <c r="S22" s="191"/>
      <c r="T22" s="191"/>
      <c r="U22" s="191">
        <v>102667102</v>
      </c>
      <c r="V22" s="191"/>
      <c r="W22" s="191"/>
      <c r="X22" s="191"/>
      <c r="Y22" s="191"/>
      <c r="Z22" s="191"/>
      <c r="AA22" s="191"/>
      <c r="AB22" s="191"/>
      <c r="AC22" s="191">
        <f>SUM(Q22:AB22)</f>
        <v>1189815102</v>
      </c>
      <c r="AD22" s="197"/>
      <c r="AE22" s="4"/>
      <c r="AF22" s="4"/>
    </row>
    <row r="23" spans="1:32" ht="31.5" customHeight="1">
      <c r="A23" s="320" t="s">
        <v>379</v>
      </c>
      <c r="B23" s="313"/>
      <c r="C23" s="188">
        <f>+C22</f>
        <v>12794768</v>
      </c>
      <c r="D23" s="187"/>
      <c r="E23" s="187"/>
      <c r="F23" s="265">
        <v>-2864500</v>
      </c>
      <c r="G23" s="187"/>
      <c r="H23" s="187"/>
      <c r="I23" s="187"/>
      <c r="J23" s="187"/>
      <c r="K23" s="187"/>
      <c r="L23" s="187"/>
      <c r="M23" s="187"/>
      <c r="N23" s="187"/>
      <c r="O23" s="187">
        <f>SUM(C23:N23)</f>
        <v>9930268</v>
      </c>
      <c r="P23" s="195">
        <f>+O23/O22</f>
        <v>1</v>
      </c>
      <c r="Q23" s="188">
        <v>456958000</v>
      </c>
      <c r="R23" s="187">
        <v>630190000</v>
      </c>
      <c r="S23" s="187">
        <v>-2056800</v>
      </c>
      <c r="T23" s="187">
        <v>-13749600</v>
      </c>
      <c r="U23" s="187">
        <v>0</v>
      </c>
      <c r="V23" s="187"/>
      <c r="W23" s="187"/>
      <c r="X23" s="187"/>
      <c r="Y23" s="187"/>
      <c r="Z23" s="187"/>
      <c r="AA23" s="187"/>
      <c r="AB23" s="187"/>
      <c r="AC23" s="187">
        <f>SUM(Q23:AB23)</f>
        <v>1071341600</v>
      </c>
      <c r="AD23" s="195">
        <f>+AC23/AC22</f>
        <v>0.9004269639872162</v>
      </c>
      <c r="AE23" s="4"/>
      <c r="AF23" s="4"/>
    </row>
    <row r="24" spans="1:32" ht="31.5" customHeight="1">
      <c r="A24" s="320" t="s">
        <v>380</v>
      </c>
      <c r="B24" s="313"/>
      <c r="C24" s="188"/>
      <c r="D24" s="187">
        <v>9930268</v>
      </c>
      <c r="E24" s="187"/>
      <c r="F24" s="265">
        <v>-2864500</v>
      </c>
      <c r="G24" s="187"/>
      <c r="H24" s="187"/>
      <c r="I24" s="187"/>
      <c r="J24" s="187"/>
      <c r="K24" s="187">
        <v>2864500</v>
      </c>
      <c r="L24" s="187"/>
      <c r="M24" s="187"/>
      <c r="N24" s="187"/>
      <c r="O24" s="187">
        <f>SUM(C24:N24)</f>
        <v>9930268</v>
      </c>
      <c r="P24" s="193"/>
      <c r="Q24" s="188"/>
      <c r="R24" s="187">
        <v>3428000</v>
      </c>
      <c r="S24" s="187">
        <v>98520000</v>
      </c>
      <c r="T24" s="187">
        <v>98520000</v>
      </c>
      <c r="U24" s="187">
        <v>98520000</v>
      </c>
      <c r="V24" s="187">
        <v>111353388</v>
      </c>
      <c r="W24" s="187">
        <v>111353388</v>
      </c>
      <c r="X24" s="187">
        <v>111353388</v>
      </c>
      <c r="Y24" s="187">
        <v>111353388</v>
      </c>
      <c r="Z24" s="187">
        <v>111353388</v>
      </c>
      <c r="AA24" s="187">
        <v>111353388</v>
      </c>
      <c r="AB24" s="187">
        <v>222706774</v>
      </c>
      <c r="AC24" s="187">
        <f>SUM(Q24:AB24)</f>
        <v>1189815102</v>
      </c>
      <c r="AD24" s="195"/>
      <c r="AE24" s="4"/>
      <c r="AF24" s="4"/>
    </row>
    <row r="25" spans="1:32" ht="31.5" customHeight="1" thickBot="1">
      <c r="A25" s="430" t="s">
        <v>381</v>
      </c>
      <c r="B25" s="431"/>
      <c r="C25" s="189">
        <v>9930268</v>
      </c>
      <c r="D25" s="190">
        <v>0</v>
      </c>
      <c r="E25" s="190"/>
      <c r="F25" s="190">
        <v>0</v>
      </c>
      <c r="G25" s="190"/>
      <c r="H25" s="190"/>
      <c r="I25" s="190"/>
      <c r="J25" s="190"/>
      <c r="K25" s="190"/>
      <c r="L25" s="190"/>
      <c r="M25" s="190"/>
      <c r="N25" s="190"/>
      <c r="O25" s="190">
        <f>SUM(C25:N25)</f>
        <v>9930268</v>
      </c>
      <c r="P25" s="194">
        <f>+O25/O24</f>
        <v>1</v>
      </c>
      <c r="Q25" s="189">
        <v>0</v>
      </c>
      <c r="R25" s="190">
        <v>4235702</v>
      </c>
      <c r="S25" s="190">
        <v>79041400</v>
      </c>
      <c r="T25" s="190">
        <v>103867067</v>
      </c>
      <c r="U25" s="190">
        <v>98520000</v>
      </c>
      <c r="V25" s="190"/>
      <c r="W25" s="190"/>
      <c r="X25" s="190"/>
      <c r="Y25" s="190"/>
      <c r="Z25" s="190"/>
      <c r="AA25" s="190"/>
      <c r="AB25" s="190"/>
      <c r="AC25" s="190">
        <f>SUM(Q25:AB25)</f>
        <v>285664169</v>
      </c>
      <c r="AD25" s="196">
        <f>+AC25/AC24</f>
        <v>0.24009122805704647</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6"/>
    </row>
    <row r="27" spans="1:30" ht="33.75" customHeight="1">
      <c r="A27" s="398" t="s">
        <v>76</v>
      </c>
      <c r="B27" s="399"/>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1"/>
    </row>
    <row r="28" spans="1:30" ht="15" customHeight="1">
      <c r="A28" s="380" t="s">
        <v>189</v>
      </c>
      <c r="B28" s="382" t="s">
        <v>6</v>
      </c>
      <c r="C28" s="383"/>
      <c r="D28" s="313" t="s">
        <v>398</v>
      </c>
      <c r="E28" s="311"/>
      <c r="F28" s="311"/>
      <c r="G28" s="311"/>
      <c r="H28" s="311"/>
      <c r="I28" s="311"/>
      <c r="J28" s="311"/>
      <c r="K28" s="311"/>
      <c r="L28" s="311"/>
      <c r="M28" s="311"/>
      <c r="N28" s="311"/>
      <c r="O28" s="312"/>
      <c r="P28" s="341" t="s">
        <v>8</v>
      </c>
      <c r="Q28" s="341" t="s">
        <v>84</v>
      </c>
      <c r="R28" s="341"/>
      <c r="S28" s="341"/>
      <c r="T28" s="341"/>
      <c r="U28" s="341"/>
      <c r="V28" s="341"/>
      <c r="W28" s="341"/>
      <c r="X28" s="341"/>
      <c r="Y28" s="341"/>
      <c r="Z28" s="341"/>
      <c r="AA28" s="341"/>
      <c r="AB28" s="341"/>
      <c r="AC28" s="341"/>
      <c r="AD28" s="343"/>
    </row>
    <row r="29" spans="1:30" ht="27" customHeight="1">
      <c r="A29" s="381"/>
      <c r="B29" s="384"/>
      <c r="C29" s="385"/>
      <c r="D29" s="217" t="s">
        <v>39</v>
      </c>
      <c r="E29" s="217" t="s">
        <v>40</v>
      </c>
      <c r="F29" s="217" t="s">
        <v>41</v>
      </c>
      <c r="G29" s="217" t="s">
        <v>42</v>
      </c>
      <c r="H29" s="217" t="s">
        <v>43</v>
      </c>
      <c r="I29" s="217" t="s">
        <v>44</v>
      </c>
      <c r="J29" s="217" t="s">
        <v>45</v>
      </c>
      <c r="K29" s="217" t="s">
        <v>46</v>
      </c>
      <c r="L29" s="217" t="s">
        <v>47</v>
      </c>
      <c r="M29" s="217" t="s">
        <v>48</v>
      </c>
      <c r="N29" s="217" t="s">
        <v>49</v>
      </c>
      <c r="O29" s="217" t="s">
        <v>50</v>
      </c>
      <c r="P29" s="312"/>
      <c r="Q29" s="341"/>
      <c r="R29" s="341"/>
      <c r="S29" s="341"/>
      <c r="T29" s="341"/>
      <c r="U29" s="341"/>
      <c r="V29" s="341"/>
      <c r="W29" s="341"/>
      <c r="X29" s="341"/>
      <c r="Y29" s="341"/>
      <c r="Z29" s="341"/>
      <c r="AA29" s="341"/>
      <c r="AB29" s="341"/>
      <c r="AC29" s="341"/>
      <c r="AD29" s="343"/>
    </row>
    <row r="30" spans="1:30" ht="42" customHeight="1" thickBot="1">
      <c r="A30" s="88" t="s">
        <v>436</v>
      </c>
      <c r="B30" s="337"/>
      <c r="C30" s="338"/>
      <c r="D30" s="92"/>
      <c r="E30" s="92"/>
      <c r="F30" s="92"/>
      <c r="G30" s="92"/>
      <c r="H30" s="92"/>
      <c r="I30" s="92"/>
      <c r="J30" s="92"/>
      <c r="K30" s="92"/>
      <c r="L30" s="92"/>
      <c r="M30" s="92"/>
      <c r="N30" s="92"/>
      <c r="O30" s="92"/>
      <c r="P30" s="89">
        <f>SUM(D30:O30)</f>
        <v>0</v>
      </c>
      <c r="Q30" s="339"/>
      <c r="R30" s="339"/>
      <c r="S30" s="339"/>
      <c r="T30" s="339"/>
      <c r="U30" s="339"/>
      <c r="V30" s="339"/>
      <c r="W30" s="339"/>
      <c r="X30" s="339"/>
      <c r="Y30" s="339"/>
      <c r="Z30" s="339"/>
      <c r="AA30" s="339"/>
      <c r="AB30" s="339"/>
      <c r="AC30" s="339"/>
      <c r="AD30" s="340"/>
    </row>
    <row r="31" spans="1:30" ht="45" customHeight="1">
      <c r="A31" s="402" t="s">
        <v>292</v>
      </c>
      <c r="B31" s="403"/>
      <c r="C31" s="403"/>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4"/>
    </row>
    <row r="32" spans="1:41" ht="22.5" customHeight="1">
      <c r="A32" s="320" t="s">
        <v>190</v>
      </c>
      <c r="B32" s="341" t="s">
        <v>62</v>
      </c>
      <c r="C32" s="341" t="s">
        <v>6</v>
      </c>
      <c r="D32" s="341" t="s">
        <v>60</v>
      </c>
      <c r="E32" s="341"/>
      <c r="F32" s="341"/>
      <c r="G32" s="341"/>
      <c r="H32" s="341"/>
      <c r="I32" s="341"/>
      <c r="J32" s="341"/>
      <c r="K32" s="341"/>
      <c r="L32" s="341"/>
      <c r="M32" s="341"/>
      <c r="N32" s="341"/>
      <c r="O32" s="341"/>
      <c r="P32" s="341"/>
      <c r="Q32" s="341" t="s">
        <v>85</v>
      </c>
      <c r="R32" s="341"/>
      <c r="S32" s="341"/>
      <c r="T32" s="341"/>
      <c r="U32" s="341"/>
      <c r="V32" s="341"/>
      <c r="W32" s="341"/>
      <c r="X32" s="341"/>
      <c r="Y32" s="341"/>
      <c r="Z32" s="341"/>
      <c r="AA32" s="341"/>
      <c r="AB32" s="341"/>
      <c r="AC32" s="341"/>
      <c r="AD32" s="343"/>
      <c r="AG32" s="90"/>
      <c r="AH32" s="90"/>
      <c r="AI32" s="90"/>
      <c r="AJ32" s="90"/>
      <c r="AK32" s="90"/>
      <c r="AL32" s="90"/>
      <c r="AM32" s="90"/>
      <c r="AN32" s="90"/>
      <c r="AO32" s="90"/>
    </row>
    <row r="33" spans="1:41" ht="27" customHeight="1">
      <c r="A33" s="320"/>
      <c r="B33" s="341"/>
      <c r="C33" s="342"/>
      <c r="D33" s="217" t="s">
        <v>39</v>
      </c>
      <c r="E33" s="217" t="s">
        <v>40</v>
      </c>
      <c r="F33" s="217" t="s">
        <v>41</v>
      </c>
      <c r="G33" s="217" t="s">
        <v>42</v>
      </c>
      <c r="H33" s="217" t="s">
        <v>43</v>
      </c>
      <c r="I33" s="217" t="s">
        <v>44</v>
      </c>
      <c r="J33" s="217" t="s">
        <v>45</v>
      </c>
      <c r="K33" s="217" t="s">
        <v>46</v>
      </c>
      <c r="L33" s="217" t="s">
        <v>47</v>
      </c>
      <c r="M33" s="217" t="s">
        <v>48</v>
      </c>
      <c r="N33" s="217" t="s">
        <v>49</v>
      </c>
      <c r="O33" s="217" t="s">
        <v>50</v>
      </c>
      <c r="P33" s="217" t="s">
        <v>8</v>
      </c>
      <c r="Q33" s="313" t="s">
        <v>402</v>
      </c>
      <c r="R33" s="311"/>
      <c r="S33" s="311"/>
      <c r="T33" s="312"/>
      <c r="U33" s="313" t="s">
        <v>403</v>
      </c>
      <c r="V33" s="311"/>
      <c r="W33" s="311"/>
      <c r="X33" s="312"/>
      <c r="Y33" s="313" t="s">
        <v>81</v>
      </c>
      <c r="Z33" s="311"/>
      <c r="AA33" s="312"/>
      <c r="AB33" s="313" t="s">
        <v>82</v>
      </c>
      <c r="AC33" s="311"/>
      <c r="AD33" s="314"/>
      <c r="AG33" s="90"/>
      <c r="AH33" s="90"/>
      <c r="AI33" s="90"/>
      <c r="AJ33" s="90"/>
      <c r="AK33" s="90"/>
      <c r="AL33" s="90"/>
      <c r="AM33" s="90"/>
      <c r="AN33" s="90"/>
      <c r="AO33" s="90"/>
    </row>
    <row r="34" spans="1:41" ht="170.25" customHeight="1">
      <c r="A34" s="552" t="s">
        <v>436</v>
      </c>
      <c r="B34" s="317">
        <v>0.1</v>
      </c>
      <c r="C34" s="93" t="s">
        <v>9</v>
      </c>
      <c r="D34" s="92">
        <v>90</v>
      </c>
      <c r="E34" s="92">
        <v>276</v>
      </c>
      <c r="F34" s="92">
        <v>276</v>
      </c>
      <c r="G34" s="92">
        <v>276</v>
      </c>
      <c r="H34" s="92">
        <v>276</v>
      </c>
      <c r="I34" s="92">
        <v>276</v>
      </c>
      <c r="J34" s="92">
        <v>276</v>
      </c>
      <c r="K34" s="92">
        <v>276</v>
      </c>
      <c r="L34" s="92">
        <v>276</v>
      </c>
      <c r="M34" s="92">
        <v>276</v>
      </c>
      <c r="N34" s="92">
        <v>276</v>
      </c>
      <c r="O34" s="92">
        <v>276</v>
      </c>
      <c r="P34" s="221">
        <f>SUM(D34:O34)</f>
        <v>3126</v>
      </c>
      <c r="Q34" s="562" t="s">
        <v>618</v>
      </c>
      <c r="R34" s="563"/>
      <c r="S34" s="563"/>
      <c r="T34" s="564"/>
      <c r="U34" s="562" t="s">
        <v>619</v>
      </c>
      <c r="V34" s="563"/>
      <c r="W34" s="563"/>
      <c r="X34" s="564"/>
      <c r="Y34" s="562" t="s">
        <v>620</v>
      </c>
      <c r="Z34" s="563"/>
      <c r="AA34" s="564"/>
      <c r="AB34" s="568" t="s">
        <v>605</v>
      </c>
      <c r="AC34" s="569"/>
      <c r="AD34" s="570"/>
      <c r="AG34" s="90"/>
      <c r="AH34" s="90"/>
      <c r="AI34" s="90"/>
      <c r="AJ34" s="90"/>
      <c r="AK34" s="90"/>
      <c r="AL34" s="90"/>
      <c r="AM34" s="90"/>
      <c r="AN34" s="90"/>
      <c r="AO34" s="90"/>
    </row>
    <row r="35" spans="1:41" ht="170.25" customHeight="1" thickBot="1">
      <c r="A35" s="553"/>
      <c r="B35" s="318"/>
      <c r="C35" s="94" t="s">
        <v>10</v>
      </c>
      <c r="D35" s="245">
        <v>26</v>
      </c>
      <c r="E35" s="245">
        <v>314</v>
      </c>
      <c r="F35" s="245">
        <v>401</v>
      </c>
      <c r="G35" s="245">
        <v>418</v>
      </c>
      <c r="H35" s="245">
        <v>474</v>
      </c>
      <c r="I35" s="245"/>
      <c r="J35" s="245"/>
      <c r="K35" s="245"/>
      <c r="L35" s="245"/>
      <c r="M35" s="245"/>
      <c r="N35" s="245"/>
      <c r="O35" s="245"/>
      <c r="P35" s="246">
        <f>SUM(D35:O35)</f>
        <v>1633</v>
      </c>
      <c r="Q35" s="565"/>
      <c r="R35" s="566"/>
      <c r="S35" s="566"/>
      <c r="T35" s="567"/>
      <c r="U35" s="565"/>
      <c r="V35" s="566"/>
      <c r="W35" s="566"/>
      <c r="X35" s="567"/>
      <c r="Y35" s="565"/>
      <c r="Z35" s="566"/>
      <c r="AA35" s="567"/>
      <c r="AB35" s="565"/>
      <c r="AC35" s="566"/>
      <c r="AD35" s="571"/>
      <c r="AE35" s="50"/>
      <c r="AF35" s="97"/>
      <c r="AG35" s="90"/>
      <c r="AH35" s="90"/>
      <c r="AI35" s="90"/>
      <c r="AJ35" s="90"/>
      <c r="AK35" s="90"/>
      <c r="AL35" s="90"/>
      <c r="AM35" s="90"/>
      <c r="AN35" s="90"/>
      <c r="AO35" s="90"/>
    </row>
    <row r="36" spans="1:41" ht="25.5" customHeight="1">
      <c r="A36" s="319" t="s">
        <v>191</v>
      </c>
      <c r="B36" s="321" t="s">
        <v>61</v>
      </c>
      <c r="C36" s="323" t="s">
        <v>11</v>
      </c>
      <c r="D36" s="323"/>
      <c r="E36" s="323"/>
      <c r="F36" s="323"/>
      <c r="G36" s="323"/>
      <c r="H36" s="323"/>
      <c r="I36" s="323"/>
      <c r="J36" s="323"/>
      <c r="K36" s="323"/>
      <c r="L36" s="323"/>
      <c r="M36" s="323"/>
      <c r="N36" s="323"/>
      <c r="O36" s="323"/>
      <c r="P36" s="323"/>
      <c r="Q36" s="324" t="s">
        <v>78</v>
      </c>
      <c r="R36" s="325"/>
      <c r="S36" s="325"/>
      <c r="T36" s="325"/>
      <c r="U36" s="325"/>
      <c r="V36" s="325"/>
      <c r="W36" s="325"/>
      <c r="X36" s="325"/>
      <c r="Y36" s="325"/>
      <c r="Z36" s="325"/>
      <c r="AA36" s="325"/>
      <c r="AB36" s="325"/>
      <c r="AC36" s="325"/>
      <c r="AD36" s="326"/>
      <c r="AG36" s="90"/>
      <c r="AH36" s="90"/>
      <c r="AI36" s="90"/>
      <c r="AJ36" s="90"/>
      <c r="AK36" s="90"/>
      <c r="AL36" s="90"/>
      <c r="AM36" s="90"/>
      <c r="AN36" s="90"/>
      <c r="AO36" s="90"/>
    </row>
    <row r="37" spans="1:41" ht="25.5" customHeight="1">
      <c r="A37" s="320"/>
      <c r="B37" s="322"/>
      <c r="C37" s="217" t="s">
        <v>12</v>
      </c>
      <c r="D37" s="217" t="s">
        <v>36</v>
      </c>
      <c r="E37" s="217" t="s">
        <v>37</v>
      </c>
      <c r="F37" s="217" t="s">
        <v>38</v>
      </c>
      <c r="G37" s="217" t="s">
        <v>51</v>
      </c>
      <c r="H37" s="217" t="s">
        <v>52</v>
      </c>
      <c r="I37" s="217" t="s">
        <v>53</v>
      </c>
      <c r="J37" s="217" t="s">
        <v>54</v>
      </c>
      <c r="K37" s="217" t="s">
        <v>55</v>
      </c>
      <c r="L37" s="217" t="s">
        <v>56</v>
      </c>
      <c r="M37" s="217" t="s">
        <v>57</v>
      </c>
      <c r="N37" s="217" t="s">
        <v>58</v>
      </c>
      <c r="O37" s="217" t="s">
        <v>59</v>
      </c>
      <c r="P37" s="217" t="s">
        <v>63</v>
      </c>
      <c r="Q37" s="313" t="s">
        <v>83</v>
      </c>
      <c r="R37" s="311"/>
      <c r="S37" s="311"/>
      <c r="T37" s="311"/>
      <c r="U37" s="311"/>
      <c r="V37" s="311"/>
      <c r="W37" s="311"/>
      <c r="X37" s="311"/>
      <c r="Y37" s="311"/>
      <c r="Z37" s="311"/>
      <c r="AA37" s="311"/>
      <c r="AB37" s="311"/>
      <c r="AC37" s="311"/>
      <c r="AD37" s="314"/>
      <c r="AG37" s="98"/>
      <c r="AH37" s="98"/>
      <c r="AI37" s="98"/>
      <c r="AJ37" s="98"/>
      <c r="AK37" s="98"/>
      <c r="AL37" s="98"/>
      <c r="AM37" s="98"/>
      <c r="AN37" s="98"/>
      <c r="AO37" s="98"/>
    </row>
    <row r="38" spans="1:41" ht="91.5" customHeight="1">
      <c r="A38" s="572" t="s">
        <v>565</v>
      </c>
      <c r="B38" s="304">
        <v>0.04</v>
      </c>
      <c r="C38" s="93" t="s">
        <v>9</v>
      </c>
      <c r="D38" s="222">
        <v>0</v>
      </c>
      <c r="E38" s="222">
        <v>0.091</v>
      </c>
      <c r="F38" s="222">
        <v>0.091</v>
      </c>
      <c r="G38" s="222">
        <v>0.091</v>
      </c>
      <c r="H38" s="222">
        <v>0.091</v>
      </c>
      <c r="I38" s="222">
        <v>0.091</v>
      </c>
      <c r="J38" s="222">
        <v>0.091</v>
      </c>
      <c r="K38" s="222">
        <v>0.091</v>
      </c>
      <c r="L38" s="222">
        <v>0.091</v>
      </c>
      <c r="M38" s="222">
        <v>0.091</v>
      </c>
      <c r="N38" s="222">
        <v>0.091</v>
      </c>
      <c r="O38" s="222">
        <v>0.09</v>
      </c>
      <c r="P38" s="100">
        <f aca="true" t="shared" si="0" ref="P38:P43">SUM(D38:O38)</f>
        <v>0.9999999999999998</v>
      </c>
      <c r="Q38" s="583" t="s">
        <v>677</v>
      </c>
      <c r="R38" s="584"/>
      <c r="S38" s="584"/>
      <c r="T38" s="584"/>
      <c r="U38" s="584"/>
      <c r="V38" s="584"/>
      <c r="W38" s="584"/>
      <c r="X38" s="584"/>
      <c r="Y38" s="584"/>
      <c r="Z38" s="584"/>
      <c r="AA38" s="584"/>
      <c r="AB38" s="584"/>
      <c r="AC38" s="584"/>
      <c r="AD38" s="585"/>
      <c r="AE38" s="101"/>
      <c r="AG38" s="102"/>
      <c r="AH38" s="102"/>
      <c r="AI38" s="102"/>
      <c r="AJ38" s="102"/>
      <c r="AK38" s="102"/>
      <c r="AL38" s="102"/>
      <c r="AM38" s="102"/>
      <c r="AN38" s="102"/>
      <c r="AO38" s="102"/>
    </row>
    <row r="39" spans="1:31" ht="91.5" customHeight="1">
      <c r="A39" s="615"/>
      <c r="B39" s="278"/>
      <c r="C39" s="103" t="s">
        <v>10</v>
      </c>
      <c r="D39" s="233">
        <v>0</v>
      </c>
      <c r="E39" s="233">
        <v>0.091</v>
      </c>
      <c r="F39" s="233">
        <v>0.091</v>
      </c>
      <c r="G39" s="233">
        <v>0.091</v>
      </c>
      <c r="H39" s="233">
        <v>0.091</v>
      </c>
      <c r="I39" s="233"/>
      <c r="J39" s="233"/>
      <c r="K39" s="233"/>
      <c r="L39" s="233"/>
      <c r="M39" s="233"/>
      <c r="N39" s="233"/>
      <c r="O39" s="233"/>
      <c r="P39" s="241">
        <f t="shared" si="0"/>
        <v>0.364</v>
      </c>
      <c r="Q39" s="617"/>
      <c r="R39" s="618"/>
      <c r="S39" s="618"/>
      <c r="T39" s="618"/>
      <c r="U39" s="618"/>
      <c r="V39" s="618"/>
      <c r="W39" s="618"/>
      <c r="X39" s="618"/>
      <c r="Y39" s="618"/>
      <c r="Z39" s="618"/>
      <c r="AA39" s="618"/>
      <c r="AB39" s="618"/>
      <c r="AC39" s="618"/>
      <c r="AD39" s="619"/>
      <c r="AE39" s="101"/>
    </row>
    <row r="40" spans="1:31" ht="111" customHeight="1">
      <c r="A40" s="572" t="s">
        <v>566</v>
      </c>
      <c r="B40" s="277">
        <v>0.03</v>
      </c>
      <c r="C40" s="106" t="s">
        <v>9</v>
      </c>
      <c r="D40" s="224">
        <v>0</v>
      </c>
      <c r="E40" s="224">
        <v>0.091</v>
      </c>
      <c r="F40" s="224">
        <v>0.091</v>
      </c>
      <c r="G40" s="224">
        <v>0.091</v>
      </c>
      <c r="H40" s="224">
        <v>0.091</v>
      </c>
      <c r="I40" s="224">
        <v>0.091</v>
      </c>
      <c r="J40" s="224">
        <v>0.091</v>
      </c>
      <c r="K40" s="224">
        <v>0.091</v>
      </c>
      <c r="L40" s="224">
        <v>0.091</v>
      </c>
      <c r="M40" s="224">
        <v>0.091</v>
      </c>
      <c r="N40" s="224">
        <v>0.091</v>
      </c>
      <c r="O40" s="224">
        <v>0.09</v>
      </c>
      <c r="P40" s="105">
        <f t="shared" si="0"/>
        <v>0.9999999999999998</v>
      </c>
      <c r="Q40" s="583" t="s">
        <v>628</v>
      </c>
      <c r="R40" s="584"/>
      <c r="S40" s="584"/>
      <c r="T40" s="584"/>
      <c r="U40" s="584"/>
      <c r="V40" s="584"/>
      <c r="W40" s="584"/>
      <c r="X40" s="584"/>
      <c r="Y40" s="584"/>
      <c r="Z40" s="584"/>
      <c r="AA40" s="584"/>
      <c r="AB40" s="584"/>
      <c r="AC40" s="584"/>
      <c r="AD40" s="585"/>
      <c r="AE40" s="101"/>
    </row>
    <row r="41" spans="1:31" ht="111" customHeight="1">
      <c r="A41" s="615"/>
      <c r="B41" s="278"/>
      <c r="C41" s="103" t="s">
        <v>10</v>
      </c>
      <c r="D41" s="233">
        <v>0</v>
      </c>
      <c r="E41" s="233">
        <v>0.091</v>
      </c>
      <c r="F41" s="233">
        <v>0.091</v>
      </c>
      <c r="G41" s="233">
        <v>0.091</v>
      </c>
      <c r="H41" s="233">
        <v>0.091</v>
      </c>
      <c r="I41" s="233"/>
      <c r="J41" s="233"/>
      <c r="K41" s="233"/>
      <c r="L41" s="233"/>
      <c r="M41" s="233"/>
      <c r="N41" s="233"/>
      <c r="O41" s="233"/>
      <c r="P41" s="241">
        <f t="shared" si="0"/>
        <v>0.364</v>
      </c>
      <c r="Q41" s="620"/>
      <c r="R41" s="621"/>
      <c r="S41" s="621"/>
      <c r="T41" s="621"/>
      <c r="U41" s="621"/>
      <c r="V41" s="621"/>
      <c r="W41" s="621"/>
      <c r="X41" s="621"/>
      <c r="Y41" s="621"/>
      <c r="Z41" s="621"/>
      <c r="AA41" s="621"/>
      <c r="AB41" s="621"/>
      <c r="AC41" s="621"/>
      <c r="AD41" s="622"/>
      <c r="AE41" s="101"/>
    </row>
    <row r="42" spans="1:31" ht="91.5" customHeight="1">
      <c r="A42" s="572" t="s">
        <v>567</v>
      </c>
      <c r="B42" s="277">
        <v>0.03</v>
      </c>
      <c r="C42" s="106" t="s">
        <v>9</v>
      </c>
      <c r="D42" s="224">
        <v>0</v>
      </c>
      <c r="E42" s="224">
        <v>0.091</v>
      </c>
      <c r="F42" s="224">
        <v>0.091</v>
      </c>
      <c r="G42" s="224">
        <v>0.091</v>
      </c>
      <c r="H42" s="224">
        <v>0.091</v>
      </c>
      <c r="I42" s="224">
        <v>0.091</v>
      </c>
      <c r="J42" s="224">
        <v>0.091</v>
      </c>
      <c r="K42" s="224">
        <v>0.091</v>
      </c>
      <c r="L42" s="224">
        <v>0.091</v>
      </c>
      <c r="M42" s="224">
        <v>0.091</v>
      </c>
      <c r="N42" s="224">
        <v>0.091</v>
      </c>
      <c r="O42" s="224">
        <v>0.09</v>
      </c>
      <c r="P42" s="105">
        <f t="shared" si="0"/>
        <v>0.9999999999999998</v>
      </c>
      <c r="Q42" s="583" t="s">
        <v>621</v>
      </c>
      <c r="R42" s="584"/>
      <c r="S42" s="584"/>
      <c r="T42" s="584"/>
      <c r="U42" s="584"/>
      <c r="V42" s="584"/>
      <c r="W42" s="584"/>
      <c r="X42" s="584"/>
      <c r="Y42" s="584"/>
      <c r="Z42" s="584"/>
      <c r="AA42" s="584"/>
      <c r="AB42" s="584"/>
      <c r="AC42" s="584"/>
      <c r="AD42" s="585"/>
      <c r="AE42" s="101"/>
    </row>
    <row r="43" spans="1:31" ht="91.5" customHeight="1" thickBot="1">
      <c r="A43" s="573"/>
      <c r="B43" s="298"/>
      <c r="C43" s="94" t="s">
        <v>10</v>
      </c>
      <c r="D43" s="235">
        <v>0</v>
      </c>
      <c r="E43" s="235">
        <v>0.091</v>
      </c>
      <c r="F43" s="235">
        <v>0.091</v>
      </c>
      <c r="G43" s="235">
        <v>0.091</v>
      </c>
      <c r="H43" s="235">
        <v>0.091</v>
      </c>
      <c r="I43" s="235"/>
      <c r="J43" s="235"/>
      <c r="K43" s="235"/>
      <c r="L43" s="235"/>
      <c r="M43" s="235"/>
      <c r="N43" s="235"/>
      <c r="O43" s="235"/>
      <c r="P43" s="242">
        <f t="shared" si="0"/>
        <v>0.364</v>
      </c>
      <c r="Q43" s="586"/>
      <c r="R43" s="587"/>
      <c r="S43" s="587"/>
      <c r="T43" s="587"/>
      <c r="U43" s="587"/>
      <c r="V43" s="587"/>
      <c r="W43" s="587"/>
      <c r="X43" s="587"/>
      <c r="Y43" s="587"/>
      <c r="Z43" s="587"/>
      <c r="AA43" s="587"/>
      <c r="AB43" s="587"/>
      <c r="AC43" s="587"/>
      <c r="AD43" s="588"/>
      <c r="AE43" s="101"/>
    </row>
  </sheetData>
  <sheetProtection/>
  <mergeCells count="79">
    <mergeCell ref="M8:N8"/>
    <mergeCell ref="O8:P8"/>
    <mergeCell ref="AB1:AD1"/>
    <mergeCell ref="B2:AA2"/>
    <mergeCell ref="AB2:AD2"/>
    <mergeCell ref="B3:AA4"/>
    <mergeCell ref="AB3:AD3"/>
    <mergeCell ref="AB4:AD4"/>
    <mergeCell ref="Y34:AA35"/>
    <mergeCell ref="AB33:AD33"/>
    <mergeCell ref="AB34:AD35"/>
    <mergeCell ref="U33:X33"/>
    <mergeCell ref="I7:J9"/>
    <mergeCell ref="M9:N9"/>
    <mergeCell ref="O9:P9"/>
    <mergeCell ref="C16:AB16"/>
    <mergeCell ref="A19:AD19"/>
    <mergeCell ref="C20:P20"/>
    <mergeCell ref="A11:B13"/>
    <mergeCell ref="C11:AD13"/>
    <mergeCell ref="A7:B9"/>
    <mergeCell ref="C7:C9"/>
    <mergeCell ref="D7:H9"/>
    <mergeCell ref="A1:A4"/>
    <mergeCell ref="B1:AA1"/>
    <mergeCell ref="K7:L9"/>
    <mergeCell ref="M7:N7"/>
    <mergeCell ref="O7:P7"/>
    <mergeCell ref="A15:B15"/>
    <mergeCell ref="C15:K15"/>
    <mergeCell ref="L15:Q15"/>
    <mergeCell ref="R15:X15"/>
    <mergeCell ref="Y15:Z15"/>
    <mergeCell ref="AA15:AD15"/>
    <mergeCell ref="A17:B17"/>
    <mergeCell ref="C17:Q17"/>
    <mergeCell ref="R17:V17"/>
    <mergeCell ref="W17:X17"/>
    <mergeCell ref="Y17:AB17"/>
    <mergeCell ref="AC17:AD17"/>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Y33:AA33"/>
    <mergeCell ref="A34:A35"/>
    <mergeCell ref="B34:B35"/>
    <mergeCell ref="Q33:T33"/>
    <mergeCell ref="Q34:T35"/>
    <mergeCell ref="A36:A37"/>
    <mergeCell ref="B36:B37"/>
    <mergeCell ref="C36:P36"/>
    <mergeCell ref="Q36:AD36"/>
    <mergeCell ref="Q37:AD37"/>
    <mergeCell ref="U34:X35"/>
    <mergeCell ref="A42:A43"/>
    <mergeCell ref="B42:B43"/>
    <mergeCell ref="Q42:AD43"/>
    <mergeCell ref="A38:A39"/>
    <mergeCell ref="B38:B39"/>
    <mergeCell ref="Q38:AD39"/>
    <mergeCell ref="A40:A41"/>
    <mergeCell ref="B40:B41"/>
    <mergeCell ref="Q40:AD41"/>
  </mergeCells>
  <dataValidations count="3">
    <dataValidation type="textLength" operator="lessThanOrEqual" allowBlank="1" showInputMessage="1" showErrorMessage="1" errorTitle="Máximo 2.000 caracteres" error="Máximo 2.000 caracteres" sqref="AB34 Q34 U34 Y34 Q38:AD43">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AY63"/>
  <sheetViews>
    <sheetView zoomScale="61" zoomScaleNormal="61" zoomScalePageLayoutView="0" workbookViewId="0" topLeftCell="A1">
      <selection activeCell="A6" sqref="A6:C8"/>
    </sheetView>
  </sheetViews>
  <sheetFormatPr defaultColWidth="10.8515625" defaultRowHeight="15"/>
  <cols>
    <col min="1" max="1" width="20.00390625" style="113" bestFit="1" customWidth="1"/>
    <col min="2" max="2" width="20.7109375" style="113" bestFit="1" customWidth="1"/>
    <col min="3" max="3" width="22.57421875" style="113" bestFit="1" customWidth="1"/>
    <col min="4" max="4" width="15.57421875" style="113" bestFit="1" customWidth="1"/>
    <col min="5" max="5" width="20.28125" style="113" bestFit="1" customWidth="1"/>
    <col min="6" max="6" width="14.8515625" style="113" bestFit="1" customWidth="1"/>
    <col min="7" max="7" width="20.57421875" style="113" bestFit="1" customWidth="1"/>
    <col min="8" max="8" width="23.8515625" style="113" bestFit="1" customWidth="1"/>
    <col min="9" max="10" width="29.28125" style="113" customWidth="1"/>
    <col min="11" max="11" width="16.8515625" style="113" customWidth="1"/>
    <col min="12" max="13" width="15.28125" style="113" customWidth="1"/>
    <col min="14" max="14" width="30.421875" style="113" customWidth="1"/>
    <col min="15" max="19" width="8.7109375" style="113" customWidth="1"/>
    <col min="20" max="20" width="22.28125" style="113" customWidth="1"/>
    <col min="21" max="21" width="23.00390625" style="113" customWidth="1"/>
    <col min="22" max="23" width="5.8515625" style="113" customWidth="1"/>
    <col min="24" max="33" width="6.57421875" style="113" customWidth="1"/>
    <col min="34" max="45" width="5.8515625" style="113" customWidth="1"/>
    <col min="46" max="46" width="17.140625" style="127" customWidth="1"/>
    <col min="47" max="47" width="15.8515625" style="251" customWidth="1"/>
    <col min="48" max="48" width="63.8515625" style="113" customWidth="1"/>
    <col min="49" max="49" width="69.8515625" style="113" customWidth="1"/>
    <col min="50" max="51" width="46.00390625" style="113" customWidth="1"/>
    <col min="52" max="16384" width="10.8515625" style="113" customWidth="1"/>
  </cols>
  <sheetData>
    <row r="1" spans="1:51" ht="15.75" customHeight="1">
      <c r="A1" s="626" t="s">
        <v>16</v>
      </c>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8"/>
      <c r="AX1" s="469" t="s">
        <v>418</v>
      </c>
      <c r="AY1" s="470"/>
    </row>
    <row r="2" spans="1:51" ht="15.75" customHeight="1">
      <c r="A2" s="635" t="s">
        <v>17</v>
      </c>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I2" s="636"/>
      <c r="AJ2" s="636"/>
      <c r="AK2" s="636"/>
      <c r="AL2" s="636"/>
      <c r="AM2" s="636"/>
      <c r="AN2" s="636"/>
      <c r="AO2" s="636"/>
      <c r="AP2" s="636"/>
      <c r="AQ2" s="636"/>
      <c r="AR2" s="636"/>
      <c r="AS2" s="636"/>
      <c r="AT2" s="636"/>
      <c r="AU2" s="636"/>
      <c r="AV2" s="636"/>
      <c r="AW2" s="637"/>
      <c r="AX2" s="623" t="s">
        <v>413</v>
      </c>
      <c r="AY2" s="624"/>
    </row>
    <row r="3" spans="1:51" ht="15" customHeight="1">
      <c r="A3" s="638" t="s">
        <v>195</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9"/>
      <c r="AQ3" s="639"/>
      <c r="AR3" s="639"/>
      <c r="AS3" s="639"/>
      <c r="AT3" s="639"/>
      <c r="AU3" s="639"/>
      <c r="AV3" s="639"/>
      <c r="AW3" s="640"/>
      <c r="AX3" s="623" t="s">
        <v>419</v>
      </c>
      <c r="AY3" s="624"/>
    </row>
    <row r="4" spans="1:51" ht="15.75" customHeight="1">
      <c r="A4" s="626"/>
      <c r="B4" s="627"/>
      <c r="C4" s="627"/>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c r="AD4" s="627"/>
      <c r="AE4" s="627"/>
      <c r="AF4" s="627"/>
      <c r="AG4" s="627"/>
      <c r="AH4" s="627"/>
      <c r="AI4" s="627"/>
      <c r="AJ4" s="627"/>
      <c r="AK4" s="627"/>
      <c r="AL4" s="627"/>
      <c r="AM4" s="627"/>
      <c r="AN4" s="627"/>
      <c r="AO4" s="627"/>
      <c r="AP4" s="627"/>
      <c r="AQ4" s="627"/>
      <c r="AR4" s="627"/>
      <c r="AS4" s="627"/>
      <c r="AT4" s="627"/>
      <c r="AU4" s="627"/>
      <c r="AV4" s="627"/>
      <c r="AW4" s="628"/>
      <c r="AX4" s="625" t="s">
        <v>176</v>
      </c>
      <c r="AY4" s="625"/>
    </row>
    <row r="5" spans="1:51" ht="15" customHeight="1">
      <c r="A5" s="629" t="s">
        <v>174</v>
      </c>
      <c r="B5" s="630"/>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1"/>
      <c r="AH5" s="651" t="s">
        <v>69</v>
      </c>
      <c r="AI5" s="652"/>
      <c r="AJ5" s="652"/>
      <c r="AK5" s="652"/>
      <c r="AL5" s="652"/>
      <c r="AM5" s="652"/>
      <c r="AN5" s="652"/>
      <c r="AO5" s="652"/>
      <c r="AP5" s="652"/>
      <c r="AQ5" s="652"/>
      <c r="AR5" s="652"/>
      <c r="AS5" s="652"/>
      <c r="AT5" s="652"/>
      <c r="AU5" s="653"/>
      <c r="AV5" s="644" t="s">
        <v>404</v>
      </c>
      <c r="AW5" s="644" t="s">
        <v>405</v>
      </c>
      <c r="AX5" s="644" t="s">
        <v>298</v>
      </c>
      <c r="AY5" s="644" t="s">
        <v>299</v>
      </c>
    </row>
    <row r="6" spans="1:51" ht="15" customHeight="1">
      <c r="A6" s="660" t="s">
        <v>71</v>
      </c>
      <c r="B6" s="660"/>
      <c r="C6" s="660"/>
      <c r="D6" s="661">
        <v>45113</v>
      </c>
      <c r="E6" s="662"/>
      <c r="F6" s="651" t="s">
        <v>67</v>
      </c>
      <c r="G6" s="653"/>
      <c r="H6" s="650" t="s">
        <v>70</v>
      </c>
      <c r="I6" s="650"/>
      <c r="J6" s="124"/>
      <c r="K6" s="651"/>
      <c r="L6" s="652"/>
      <c r="M6" s="652"/>
      <c r="N6" s="652"/>
      <c r="O6" s="652"/>
      <c r="P6" s="652"/>
      <c r="Q6" s="652"/>
      <c r="R6" s="652"/>
      <c r="S6" s="652"/>
      <c r="T6" s="652"/>
      <c r="U6" s="652"/>
      <c r="V6" s="114"/>
      <c r="W6" s="114"/>
      <c r="X6" s="114"/>
      <c r="Y6" s="114"/>
      <c r="Z6" s="114"/>
      <c r="AA6" s="114"/>
      <c r="AB6" s="114"/>
      <c r="AC6" s="114"/>
      <c r="AD6" s="114"/>
      <c r="AE6" s="114"/>
      <c r="AF6" s="114"/>
      <c r="AG6" s="115"/>
      <c r="AH6" s="654"/>
      <c r="AI6" s="655"/>
      <c r="AJ6" s="655"/>
      <c r="AK6" s="655"/>
      <c r="AL6" s="655"/>
      <c r="AM6" s="655"/>
      <c r="AN6" s="655"/>
      <c r="AO6" s="655"/>
      <c r="AP6" s="655"/>
      <c r="AQ6" s="655"/>
      <c r="AR6" s="655"/>
      <c r="AS6" s="655"/>
      <c r="AT6" s="655"/>
      <c r="AU6" s="656"/>
      <c r="AV6" s="649"/>
      <c r="AW6" s="649"/>
      <c r="AX6" s="649"/>
      <c r="AY6" s="649"/>
    </row>
    <row r="7" spans="1:51" ht="15" customHeight="1">
      <c r="A7" s="660"/>
      <c r="B7" s="660"/>
      <c r="C7" s="660"/>
      <c r="D7" s="662"/>
      <c r="E7" s="662"/>
      <c r="F7" s="654"/>
      <c r="G7" s="656"/>
      <c r="H7" s="650" t="s">
        <v>68</v>
      </c>
      <c r="I7" s="650"/>
      <c r="J7" s="124"/>
      <c r="K7" s="654"/>
      <c r="L7" s="655"/>
      <c r="M7" s="655"/>
      <c r="N7" s="655"/>
      <c r="O7" s="655"/>
      <c r="P7" s="655"/>
      <c r="Q7" s="655"/>
      <c r="R7" s="655"/>
      <c r="S7" s="655"/>
      <c r="T7" s="655"/>
      <c r="U7" s="655"/>
      <c r="V7" s="116"/>
      <c r="W7" s="116"/>
      <c r="X7" s="116"/>
      <c r="Y7" s="116"/>
      <c r="Z7" s="116"/>
      <c r="AA7" s="116"/>
      <c r="AB7" s="116"/>
      <c r="AC7" s="116"/>
      <c r="AD7" s="116"/>
      <c r="AE7" s="116"/>
      <c r="AF7" s="116"/>
      <c r="AG7" s="117"/>
      <c r="AH7" s="654"/>
      <c r="AI7" s="655"/>
      <c r="AJ7" s="655"/>
      <c r="AK7" s="655"/>
      <c r="AL7" s="655"/>
      <c r="AM7" s="655"/>
      <c r="AN7" s="655"/>
      <c r="AO7" s="655"/>
      <c r="AP7" s="655"/>
      <c r="AQ7" s="655"/>
      <c r="AR7" s="655"/>
      <c r="AS7" s="655"/>
      <c r="AT7" s="655"/>
      <c r="AU7" s="656"/>
      <c r="AV7" s="649"/>
      <c r="AW7" s="649"/>
      <c r="AX7" s="649"/>
      <c r="AY7" s="649"/>
    </row>
    <row r="8" spans="1:51" ht="15" customHeight="1">
      <c r="A8" s="660"/>
      <c r="B8" s="660"/>
      <c r="C8" s="660"/>
      <c r="D8" s="662"/>
      <c r="E8" s="662"/>
      <c r="F8" s="657"/>
      <c r="G8" s="659"/>
      <c r="H8" s="650" t="s">
        <v>69</v>
      </c>
      <c r="I8" s="650"/>
      <c r="J8" s="124" t="s">
        <v>420</v>
      </c>
      <c r="K8" s="657"/>
      <c r="L8" s="658"/>
      <c r="M8" s="658"/>
      <c r="N8" s="658"/>
      <c r="O8" s="658"/>
      <c r="P8" s="658"/>
      <c r="Q8" s="658"/>
      <c r="R8" s="658"/>
      <c r="S8" s="658"/>
      <c r="T8" s="658"/>
      <c r="U8" s="658"/>
      <c r="V8" s="118"/>
      <c r="W8" s="118"/>
      <c r="X8" s="118"/>
      <c r="Y8" s="118"/>
      <c r="Z8" s="118"/>
      <c r="AA8" s="118"/>
      <c r="AB8" s="118"/>
      <c r="AC8" s="118"/>
      <c r="AD8" s="118"/>
      <c r="AE8" s="118"/>
      <c r="AF8" s="118"/>
      <c r="AG8" s="119"/>
      <c r="AH8" s="654"/>
      <c r="AI8" s="655"/>
      <c r="AJ8" s="655"/>
      <c r="AK8" s="655"/>
      <c r="AL8" s="655"/>
      <c r="AM8" s="655"/>
      <c r="AN8" s="655"/>
      <c r="AO8" s="655"/>
      <c r="AP8" s="655"/>
      <c r="AQ8" s="655"/>
      <c r="AR8" s="655"/>
      <c r="AS8" s="655"/>
      <c r="AT8" s="655"/>
      <c r="AU8" s="656"/>
      <c r="AV8" s="649"/>
      <c r="AW8" s="649"/>
      <c r="AX8" s="649"/>
      <c r="AY8" s="649"/>
    </row>
    <row r="9" spans="1:51" ht="15" customHeight="1">
      <c r="A9" s="632" t="s">
        <v>399</v>
      </c>
      <c r="B9" s="633"/>
      <c r="C9" s="634"/>
      <c r="D9" s="666" t="s">
        <v>117</v>
      </c>
      <c r="E9" s="667"/>
      <c r="F9" s="667"/>
      <c r="G9" s="667"/>
      <c r="H9" s="667"/>
      <c r="I9" s="667"/>
      <c r="J9" s="667"/>
      <c r="K9" s="668"/>
      <c r="L9" s="668"/>
      <c r="M9" s="668"/>
      <c r="N9" s="668"/>
      <c r="O9" s="668"/>
      <c r="P9" s="668"/>
      <c r="Q9" s="668"/>
      <c r="R9" s="668"/>
      <c r="S9" s="668"/>
      <c r="T9" s="668"/>
      <c r="U9" s="668"/>
      <c r="V9" s="668"/>
      <c r="W9" s="668"/>
      <c r="X9" s="668"/>
      <c r="Y9" s="668"/>
      <c r="Z9" s="668"/>
      <c r="AA9" s="668"/>
      <c r="AB9" s="668"/>
      <c r="AC9" s="668"/>
      <c r="AD9" s="668"/>
      <c r="AE9" s="668"/>
      <c r="AF9" s="668"/>
      <c r="AG9" s="669"/>
      <c r="AH9" s="654"/>
      <c r="AI9" s="655"/>
      <c r="AJ9" s="655"/>
      <c r="AK9" s="655"/>
      <c r="AL9" s="655"/>
      <c r="AM9" s="655"/>
      <c r="AN9" s="655"/>
      <c r="AO9" s="655"/>
      <c r="AP9" s="655"/>
      <c r="AQ9" s="655"/>
      <c r="AR9" s="655"/>
      <c r="AS9" s="655"/>
      <c r="AT9" s="655"/>
      <c r="AU9" s="656"/>
      <c r="AV9" s="649"/>
      <c r="AW9" s="649"/>
      <c r="AX9" s="649"/>
      <c r="AY9" s="649"/>
    </row>
    <row r="10" spans="1:51" ht="15" customHeight="1">
      <c r="A10" s="663" t="s">
        <v>287</v>
      </c>
      <c r="B10" s="664"/>
      <c r="C10" s="665"/>
      <c r="D10" s="670" t="s">
        <v>617</v>
      </c>
      <c r="E10" s="668"/>
      <c r="F10" s="668"/>
      <c r="G10" s="668"/>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9"/>
      <c r="AH10" s="657"/>
      <c r="AI10" s="658"/>
      <c r="AJ10" s="658"/>
      <c r="AK10" s="658"/>
      <c r="AL10" s="658"/>
      <c r="AM10" s="658"/>
      <c r="AN10" s="658"/>
      <c r="AO10" s="658"/>
      <c r="AP10" s="658"/>
      <c r="AQ10" s="658"/>
      <c r="AR10" s="658"/>
      <c r="AS10" s="658"/>
      <c r="AT10" s="658"/>
      <c r="AU10" s="659"/>
      <c r="AV10" s="649"/>
      <c r="AW10" s="649"/>
      <c r="AX10" s="649"/>
      <c r="AY10" s="649"/>
    </row>
    <row r="11" spans="1:51" ht="39.75" customHeight="1">
      <c r="A11" s="641" t="s">
        <v>168</v>
      </c>
      <c r="B11" s="646"/>
      <c r="C11" s="646"/>
      <c r="D11" s="646"/>
      <c r="E11" s="646"/>
      <c r="F11" s="642"/>
      <c r="G11" s="641" t="s">
        <v>278</v>
      </c>
      <c r="H11" s="642"/>
      <c r="I11" s="644" t="s">
        <v>179</v>
      </c>
      <c r="J11" s="644" t="s">
        <v>279</v>
      </c>
      <c r="K11" s="644" t="s">
        <v>323</v>
      </c>
      <c r="L11" s="644" t="s">
        <v>363</v>
      </c>
      <c r="M11" s="644" t="s">
        <v>167</v>
      </c>
      <c r="N11" s="644" t="s">
        <v>182</v>
      </c>
      <c r="O11" s="641" t="s">
        <v>284</v>
      </c>
      <c r="P11" s="646"/>
      <c r="Q11" s="646"/>
      <c r="R11" s="646"/>
      <c r="S11" s="642"/>
      <c r="T11" s="644" t="s">
        <v>173</v>
      </c>
      <c r="U11" s="644" t="s">
        <v>285</v>
      </c>
      <c r="V11" s="629" t="s">
        <v>370</v>
      </c>
      <c r="W11" s="630"/>
      <c r="X11" s="630"/>
      <c r="Y11" s="630"/>
      <c r="Z11" s="630"/>
      <c r="AA11" s="630"/>
      <c r="AB11" s="630"/>
      <c r="AC11" s="630"/>
      <c r="AD11" s="630"/>
      <c r="AE11" s="630"/>
      <c r="AF11" s="630"/>
      <c r="AG11" s="631"/>
      <c r="AH11" s="629" t="s">
        <v>87</v>
      </c>
      <c r="AI11" s="630"/>
      <c r="AJ11" s="630"/>
      <c r="AK11" s="630"/>
      <c r="AL11" s="630"/>
      <c r="AM11" s="630"/>
      <c r="AN11" s="630"/>
      <c r="AO11" s="630"/>
      <c r="AP11" s="630"/>
      <c r="AQ11" s="630"/>
      <c r="AR11" s="630"/>
      <c r="AS11" s="631"/>
      <c r="AT11" s="641" t="s">
        <v>8</v>
      </c>
      <c r="AU11" s="642"/>
      <c r="AV11" s="649"/>
      <c r="AW11" s="649"/>
      <c r="AX11" s="649"/>
      <c r="AY11" s="649"/>
    </row>
    <row r="12" spans="1:51" ht="28.5">
      <c r="A12" s="120" t="s">
        <v>169</v>
      </c>
      <c r="B12" s="120" t="s">
        <v>170</v>
      </c>
      <c r="C12" s="120" t="s">
        <v>171</v>
      </c>
      <c r="D12" s="120" t="s">
        <v>178</v>
      </c>
      <c r="E12" s="120" t="s">
        <v>185</v>
      </c>
      <c r="F12" s="120" t="s">
        <v>186</v>
      </c>
      <c r="G12" s="120" t="s">
        <v>277</v>
      </c>
      <c r="H12" s="120" t="s">
        <v>184</v>
      </c>
      <c r="I12" s="645"/>
      <c r="J12" s="645"/>
      <c r="K12" s="645"/>
      <c r="L12" s="645"/>
      <c r="M12" s="645"/>
      <c r="N12" s="645"/>
      <c r="O12" s="120">
        <v>2020</v>
      </c>
      <c r="P12" s="120">
        <v>2021</v>
      </c>
      <c r="Q12" s="120">
        <v>2022</v>
      </c>
      <c r="R12" s="120">
        <v>2023</v>
      </c>
      <c r="S12" s="120">
        <v>2024</v>
      </c>
      <c r="T12" s="645"/>
      <c r="U12" s="645"/>
      <c r="V12" s="125" t="s">
        <v>39</v>
      </c>
      <c r="W12" s="125" t="s">
        <v>40</v>
      </c>
      <c r="X12" s="125" t="s">
        <v>41</v>
      </c>
      <c r="Y12" s="125" t="s">
        <v>42</v>
      </c>
      <c r="Z12" s="125" t="s">
        <v>43</v>
      </c>
      <c r="AA12" s="125" t="s">
        <v>44</v>
      </c>
      <c r="AB12" s="125" t="s">
        <v>45</v>
      </c>
      <c r="AC12" s="125" t="s">
        <v>46</v>
      </c>
      <c r="AD12" s="125" t="s">
        <v>47</v>
      </c>
      <c r="AE12" s="125" t="s">
        <v>48</v>
      </c>
      <c r="AF12" s="125" t="s">
        <v>49</v>
      </c>
      <c r="AG12" s="125" t="s">
        <v>50</v>
      </c>
      <c r="AH12" s="232" t="s">
        <v>39</v>
      </c>
      <c r="AI12" s="232" t="s">
        <v>40</v>
      </c>
      <c r="AJ12" s="232" t="s">
        <v>41</v>
      </c>
      <c r="AK12" s="232" t="s">
        <v>42</v>
      </c>
      <c r="AL12" s="232" t="s">
        <v>43</v>
      </c>
      <c r="AM12" s="232" t="s">
        <v>44</v>
      </c>
      <c r="AN12" s="232" t="s">
        <v>45</v>
      </c>
      <c r="AO12" s="232" t="s">
        <v>46</v>
      </c>
      <c r="AP12" s="232" t="s">
        <v>47</v>
      </c>
      <c r="AQ12" s="232" t="s">
        <v>48</v>
      </c>
      <c r="AR12" s="232" t="s">
        <v>49</v>
      </c>
      <c r="AS12" s="232" t="s">
        <v>50</v>
      </c>
      <c r="AT12" s="120" t="s">
        <v>408</v>
      </c>
      <c r="AU12" s="208" t="s">
        <v>88</v>
      </c>
      <c r="AV12" s="645"/>
      <c r="AW12" s="645"/>
      <c r="AX12" s="645"/>
      <c r="AY12" s="645"/>
    </row>
    <row r="13" spans="1:51" ht="150">
      <c r="A13" s="122">
        <v>304</v>
      </c>
      <c r="B13" s="122"/>
      <c r="C13" s="122"/>
      <c r="D13" s="253"/>
      <c r="E13" s="253"/>
      <c r="F13" s="253"/>
      <c r="G13" s="253"/>
      <c r="H13" s="253"/>
      <c r="I13" s="146" t="s">
        <v>437</v>
      </c>
      <c r="J13" s="145" t="s">
        <v>239</v>
      </c>
      <c r="K13" s="145" t="s">
        <v>438</v>
      </c>
      <c r="L13" s="258">
        <v>0.8</v>
      </c>
      <c r="M13" s="145" t="s">
        <v>439</v>
      </c>
      <c r="N13" s="145" t="s">
        <v>440</v>
      </c>
      <c r="O13" s="258">
        <v>0.8</v>
      </c>
      <c r="P13" s="258">
        <v>0.8</v>
      </c>
      <c r="Q13" s="258">
        <v>0.8</v>
      </c>
      <c r="R13" s="258">
        <v>0.8</v>
      </c>
      <c r="S13" s="258">
        <v>0.8</v>
      </c>
      <c r="T13" s="255" t="s">
        <v>441</v>
      </c>
      <c r="U13" s="255" t="s">
        <v>442</v>
      </c>
      <c r="V13" s="258"/>
      <c r="W13" s="258"/>
      <c r="X13" s="258">
        <v>0.8</v>
      </c>
      <c r="Y13" s="258"/>
      <c r="Z13" s="258"/>
      <c r="AA13" s="258">
        <v>0.8</v>
      </c>
      <c r="AB13" s="258"/>
      <c r="AC13" s="258"/>
      <c r="AD13" s="258">
        <v>0.8</v>
      </c>
      <c r="AE13" s="258"/>
      <c r="AF13" s="258"/>
      <c r="AG13" s="258">
        <v>0.8</v>
      </c>
      <c r="AH13" s="256">
        <v>0.94</v>
      </c>
      <c r="AI13" s="256">
        <v>0.94</v>
      </c>
      <c r="AJ13" s="256">
        <v>0.95</v>
      </c>
      <c r="AK13" s="256">
        <v>0.95</v>
      </c>
      <c r="AL13" s="256">
        <v>0.94</v>
      </c>
      <c r="AM13" s="256"/>
      <c r="AN13" s="256"/>
      <c r="AO13" s="256"/>
      <c r="AP13" s="256"/>
      <c r="AQ13" s="256"/>
      <c r="AR13" s="256"/>
      <c r="AS13" s="256"/>
      <c r="AT13" s="269">
        <f>AVERAGE(AG13:AS13)</f>
        <v>0.9199999999999999</v>
      </c>
      <c r="AU13" s="256">
        <f aca="true" t="shared" si="0" ref="AU13:AU21">+AT13/R13</f>
        <v>1.15</v>
      </c>
      <c r="AV13" s="274" t="s">
        <v>699</v>
      </c>
      <c r="AW13" s="274" t="s">
        <v>700</v>
      </c>
      <c r="AX13" s="259" t="s">
        <v>602</v>
      </c>
      <c r="AY13" s="260" t="s">
        <v>601</v>
      </c>
    </row>
    <row r="14" spans="1:51" ht="138.75" customHeight="1">
      <c r="A14" s="122">
        <v>305</v>
      </c>
      <c r="B14" s="122"/>
      <c r="C14" s="122"/>
      <c r="D14" s="253"/>
      <c r="E14" s="253"/>
      <c r="F14" s="253"/>
      <c r="G14" s="253"/>
      <c r="H14" s="253"/>
      <c r="I14" s="146" t="s">
        <v>443</v>
      </c>
      <c r="J14" s="145" t="s">
        <v>241</v>
      </c>
      <c r="K14" s="145" t="s">
        <v>444</v>
      </c>
      <c r="L14" s="253">
        <v>6</v>
      </c>
      <c r="M14" s="146" t="s">
        <v>445</v>
      </c>
      <c r="N14" s="145" t="s">
        <v>446</v>
      </c>
      <c r="O14" s="253">
        <v>5</v>
      </c>
      <c r="P14" s="253">
        <v>6</v>
      </c>
      <c r="Q14" s="253">
        <v>6</v>
      </c>
      <c r="R14" s="253">
        <v>6</v>
      </c>
      <c r="S14" s="253">
        <v>6</v>
      </c>
      <c r="T14" s="255" t="s">
        <v>441</v>
      </c>
      <c r="U14" s="253" t="s">
        <v>447</v>
      </c>
      <c r="V14" s="253"/>
      <c r="W14" s="253"/>
      <c r="X14" s="253">
        <v>6</v>
      </c>
      <c r="Y14" s="253"/>
      <c r="Z14" s="253"/>
      <c r="AA14" s="253">
        <v>6</v>
      </c>
      <c r="AB14" s="253"/>
      <c r="AC14" s="253"/>
      <c r="AD14" s="253">
        <v>6</v>
      </c>
      <c r="AE14" s="253"/>
      <c r="AF14" s="253"/>
      <c r="AG14" s="253">
        <v>6</v>
      </c>
      <c r="AH14" s="124">
        <v>6</v>
      </c>
      <c r="AI14" s="124">
        <v>6</v>
      </c>
      <c r="AJ14" s="124">
        <v>6</v>
      </c>
      <c r="AK14" s="124">
        <v>6</v>
      </c>
      <c r="AL14" s="124">
        <v>6</v>
      </c>
      <c r="AM14" s="124"/>
      <c r="AN14" s="124"/>
      <c r="AO14" s="124"/>
      <c r="AP14" s="124"/>
      <c r="AQ14" s="124"/>
      <c r="AR14" s="124"/>
      <c r="AS14" s="124"/>
      <c r="AT14" s="124">
        <f>MIN(AH14:AS14)</f>
        <v>6</v>
      </c>
      <c r="AU14" s="256">
        <f t="shared" si="0"/>
        <v>1</v>
      </c>
      <c r="AV14" s="273" t="s">
        <v>633</v>
      </c>
      <c r="AW14" s="273" t="s">
        <v>634</v>
      </c>
      <c r="AX14" s="259" t="s">
        <v>602</v>
      </c>
      <c r="AY14" s="260" t="s">
        <v>601</v>
      </c>
    </row>
    <row r="15" spans="1:51" ht="310.5" customHeight="1">
      <c r="A15" s="122">
        <v>309</v>
      </c>
      <c r="B15" s="122"/>
      <c r="C15" s="122" t="s">
        <v>420</v>
      </c>
      <c r="D15" s="253"/>
      <c r="E15" s="253"/>
      <c r="F15" s="253"/>
      <c r="G15" s="253"/>
      <c r="H15" s="253"/>
      <c r="I15" s="146" t="s">
        <v>448</v>
      </c>
      <c r="J15" s="145" t="s">
        <v>246</v>
      </c>
      <c r="K15" s="145" t="s">
        <v>438</v>
      </c>
      <c r="L15" s="253">
        <v>5</v>
      </c>
      <c r="M15" s="146" t="s">
        <v>449</v>
      </c>
      <c r="N15" s="145" t="s">
        <v>450</v>
      </c>
      <c r="O15" s="253">
        <v>5</v>
      </c>
      <c r="P15" s="253">
        <v>5</v>
      </c>
      <c r="Q15" s="253">
        <v>5</v>
      </c>
      <c r="R15" s="253">
        <v>5</v>
      </c>
      <c r="S15" s="253">
        <v>5</v>
      </c>
      <c r="T15" s="255" t="s">
        <v>441</v>
      </c>
      <c r="U15" s="253" t="s">
        <v>451</v>
      </c>
      <c r="V15" s="253"/>
      <c r="W15" s="253"/>
      <c r="X15" s="253">
        <v>5</v>
      </c>
      <c r="Y15" s="253"/>
      <c r="Z15" s="253"/>
      <c r="AA15" s="253">
        <v>5</v>
      </c>
      <c r="AB15" s="253"/>
      <c r="AC15" s="253"/>
      <c r="AD15" s="253">
        <v>5</v>
      </c>
      <c r="AE15" s="253"/>
      <c r="AF15" s="253"/>
      <c r="AG15" s="253">
        <v>5</v>
      </c>
      <c r="AH15" s="124">
        <v>5</v>
      </c>
      <c r="AI15" s="124">
        <v>5</v>
      </c>
      <c r="AJ15" s="124">
        <v>5</v>
      </c>
      <c r="AK15" s="124">
        <v>5</v>
      </c>
      <c r="AL15" s="124">
        <v>5</v>
      </c>
      <c r="AM15" s="124"/>
      <c r="AN15" s="124"/>
      <c r="AO15" s="124"/>
      <c r="AP15" s="124"/>
      <c r="AQ15" s="124"/>
      <c r="AR15" s="124"/>
      <c r="AS15" s="124"/>
      <c r="AT15" s="124">
        <f>MIN(AH15:AS15)</f>
        <v>5</v>
      </c>
      <c r="AU15" s="256">
        <f t="shared" si="0"/>
        <v>1</v>
      </c>
      <c r="AV15" s="273" t="s">
        <v>675</v>
      </c>
      <c r="AW15" s="273" t="s">
        <v>676</v>
      </c>
      <c r="AX15" s="273" t="s">
        <v>602</v>
      </c>
      <c r="AY15" s="252" t="s">
        <v>601</v>
      </c>
    </row>
    <row r="16" spans="1:51" ht="139.5" customHeight="1">
      <c r="A16" s="122"/>
      <c r="B16" s="122"/>
      <c r="C16" s="122"/>
      <c r="D16" s="253">
        <v>36</v>
      </c>
      <c r="E16" s="253"/>
      <c r="F16" s="253"/>
      <c r="G16" s="253"/>
      <c r="H16" s="253"/>
      <c r="I16" s="146" t="s">
        <v>117</v>
      </c>
      <c r="J16" s="145" t="s">
        <v>127</v>
      </c>
      <c r="K16" s="145" t="s">
        <v>283</v>
      </c>
      <c r="L16" s="253">
        <v>2800</v>
      </c>
      <c r="M16" s="146" t="s">
        <v>452</v>
      </c>
      <c r="N16" s="146" t="s">
        <v>453</v>
      </c>
      <c r="O16" s="253">
        <v>0</v>
      </c>
      <c r="P16" s="253">
        <v>700</v>
      </c>
      <c r="Q16" s="253">
        <v>700</v>
      </c>
      <c r="R16" s="253">
        <v>700</v>
      </c>
      <c r="S16" s="253">
        <v>700</v>
      </c>
      <c r="T16" s="253" t="s">
        <v>454</v>
      </c>
      <c r="U16" s="253" t="s">
        <v>455</v>
      </c>
      <c r="V16" s="146"/>
      <c r="W16" s="146"/>
      <c r="X16" s="146"/>
      <c r="Y16" s="146"/>
      <c r="Z16" s="146"/>
      <c r="AA16" s="146"/>
      <c r="AB16" s="146"/>
      <c r="AC16" s="146"/>
      <c r="AD16" s="146"/>
      <c r="AE16" s="146"/>
      <c r="AF16" s="146"/>
      <c r="AG16" s="146"/>
      <c r="AH16" s="124">
        <v>85</v>
      </c>
      <c r="AI16" s="124">
        <v>100</v>
      </c>
      <c r="AJ16" s="124">
        <v>133</v>
      </c>
      <c r="AK16" s="124">
        <v>125</v>
      </c>
      <c r="AL16" s="124">
        <v>149</v>
      </c>
      <c r="AM16" s="124"/>
      <c r="AN16" s="124"/>
      <c r="AO16" s="124"/>
      <c r="AP16" s="124"/>
      <c r="AQ16" s="124"/>
      <c r="AR16" s="124"/>
      <c r="AS16" s="124"/>
      <c r="AT16" s="124">
        <f>SUM(AH16:AS16)</f>
        <v>592</v>
      </c>
      <c r="AU16" s="256">
        <f t="shared" si="0"/>
        <v>0.8457142857142858</v>
      </c>
      <c r="AV16" s="273" t="s">
        <v>648</v>
      </c>
      <c r="AW16" s="273" t="s">
        <v>647</v>
      </c>
      <c r="AX16" s="259" t="s">
        <v>602</v>
      </c>
      <c r="AY16" s="260" t="s">
        <v>601</v>
      </c>
    </row>
    <row r="17" spans="1:51" ht="232.5" customHeight="1">
      <c r="A17" s="122"/>
      <c r="B17" s="122"/>
      <c r="C17" s="122"/>
      <c r="D17" s="253">
        <v>37</v>
      </c>
      <c r="E17" s="253"/>
      <c r="F17" s="253"/>
      <c r="G17" s="253"/>
      <c r="H17" s="253"/>
      <c r="I17" s="146" t="s">
        <v>117</v>
      </c>
      <c r="J17" s="145" t="s">
        <v>131</v>
      </c>
      <c r="K17" s="145" t="s">
        <v>283</v>
      </c>
      <c r="L17" s="253">
        <v>11983</v>
      </c>
      <c r="M17" s="146" t="s">
        <v>456</v>
      </c>
      <c r="N17" s="146" t="s">
        <v>457</v>
      </c>
      <c r="O17" s="253">
        <v>1042</v>
      </c>
      <c r="P17" s="253">
        <v>3126</v>
      </c>
      <c r="Q17" s="253">
        <v>3126</v>
      </c>
      <c r="R17" s="253">
        <v>3126</v>
      </c>
      <c r="S17" s="253">
        <v>1563</v>
      </c>
      <c r="T17" s="253" t="s">
        <v>454</v>
      </c>
      <c r="U17" s="253" t="s">
        <v>455</v>
      </c>
      <c r="V17" s="146"/>
      <c r="W17" s="146"/>
      <c r="X17" s="146"/>
      <c r="Y17" s="146"/>
      <c r="Z17" s="146"/>
      <c r="AA17" s="146"/>
      <c r="AB17" s="146"/>
      <c r="AC17" s="146"/>
      <c r="AD17" s="146"/>
      <c r="AE17" s="146"/>
      <c r="AF17" s="146"/>
      <c r="AG17" s="146"/>
      <c r="AH17" s="124">
        <v>26</v>
      </c>
      <c r="AI17" s="124">
        <v>314</v>
      </c>
      <c r="AJ17" s="124">
        <v>401</v>
      </c>
      <c r="AK17" s="124">
        <v>418</v>
      </c>
      <c r="AL17" s="124">
        <v>474</v>
      </c>
      <c r="AM17" s="124"/>
      <c r="AN17" s="124"/>
      <c r="AO17" s="124"/>
      <c r="AP17" s="124"/>
      <c r="AQ17" s="124"/>
      <c r="AR17" s="124"/>
      <c r="AS17" s="124"/>
      <c r="AT17" s="124">
        <f aca="true" t="shared" si="1" ref="AT17:AT54">SUM(AH17:AS17)</f>
        <v>1633</v>
      </c>
      <c r="AU17" s="256">
        <f t="shared" si="0"/>
        <v>0.5223928342930262</v>
      </c>
      <c r="AV17" s="273" t="s">
        <v>618</v>
      </c>
      <c r="AW17" s="273" t="s">
        <v>619</v>
      </c>
      <c r="AX17" s="273" t="s">
        <v>622</v>
      </c>
      <c r="AY17" s="252" t="s">
        <v>614</v>
      </c>
    </row>
    <row r="18" spans="1:51" ht="409.5" customHeight="1">
      <c r="A18" s="122"/>
      <c r="B18" s="122"/>
      <c r="C18" s="122"/>
      <c r="D18" s="253">
        <v>18</v>
      </c>
      <c r="E18" s="253"/>
      <c r="F18" s="253"/>
      <c r="G18" s="253"/>
      <c r="H18" s="253"/>
      <c r="I18" s="146" t="s">
        <v>117</v>
      </c>
      <c r="J18" s="145" t="s">
        <v>135</v>
      </c>
      <c r="K18" s="145" t="s">
        <v>283</v>
      </c>
      <c r="L18" s="253">
        <v>91600</v>
      </c>
      <c r="M18" s="146" t="s">
        <v>458</v>
      </c>
      <c r="N18" s="146" t="s">
        <v>459</v>
      </c>
      <c r="O18" s="253">
        <v>6720</v>
      </c>
      <c r="P18" s="253">
        <v>13440</v>
      </c>
      <c r="Q18" s="253">
        <v>29000</v>
      </c>
      <c r="R18" s="253">
        <v>29000</v>
      </c>
      <c r="S18" s="253">
        <v>13440</v>
      </c>
      <c r="T18" s="253" t="s">
        <v>454</v>
      </c>
      <c r="U18" s="253" t="s">
        <v>460</v>
      </c>
      <c r="V18" s="146"/>
      <c r="W18" s="146"/>
      <c r="X18" s="146"/>
      <c r="Y18" s="146"/>
      <c r="Z18" s="146"/>
      <c r="AA18" s="146"/>
      <c r="AB18" s="146"/>
      <c r="AC18" s="146"/>
      <c r="AD18" s="146"/>
      <c r="AE18" s="146"/>
      <c r="AF18" s="146"/>
      <c r="AG18" s="146"/>
      <c r="AH18" s="124">
        <v>0</v>
      </c>
      <c r="AI18" s="124">
        <v>1191</v>
      </c>
      <c r="AJ18" s="124">
        <v>4169</v>
      </c>
      <c r="AK18" s="124">
        <v>2824</v>
      </c>
      <c r="AL18" s="124">
        <v>4572</v>
      </c>
      <c r="AM18" s="124"/>
      <c r="AN18" s="124"/>
      <c r="AO18" s="124"/>
      <c r="AP18" s="124"/>
      <c r="AQ18" s="124"/>
      <c r="AR18" s="124"/>
      <c r="AS18" s="124"/>
      <c r="AT18" s="124">
        <f t="shared" si="1"/>
        <v>12756</v>
      </c>
      <c r="AU18" s="256">
        <f t="shared" si="0"/>
        <v>0.4398620689655172</v>
      </c>
      <c r="AV18" s="273" t="s">
        <v>695</v>
      </c>
      <c r="AW18" s="273" t="s">
        <v>696</v>
      </c>
      <c r="AX18" s="259" t="s">
        <v>602</v>
      </c>
      <c r="AY18" s="260" t="s">
        <v>601</v>
      </c>
    </row>
    <row r="19" spans="1:51" ht="116.25" customHeight="1">
      <c r="A19" s="122"/>
      <c r="B19" s="122"/>
      <c r="C19" s="122"/>
      <c r="D19" s="253">
        <v>32</v>
      </c>
      <c r="E19" s="253"/>
      <c r="F19" s="253"/>
      <c r="G19" s="253"/>
      <c r="H19" s="253"/>
      <c r="I19" s="146" t="s">
        <v>117</v>
      </c>
      <c r="J19" s="145" t="s">
        <v>138</v>
      </c>
      <c r="K19" s="145" t="s">
        <v>283</v>
      </c>
      <c r="L19" s="253">
        <v>115103</v>
      </c>
      <c r="M19" s="146" t="s">
        <v>456</v>
      </c>
      <c r="N19" s="146" t="s">
        <v>461</v>
      </c>
      <c r="O19" s="253">
        <v>17103</v>
      </c>
      <c r="P19" s="253">
        <v>28000</v>
      </c>
      <c r="Q19" s="253">
        <v>28000</v>
      </c>
      <c r="R19" s="253">
        <v>28000</v>
      </c>
      <c r="S19" s="253">
        <v>14000</v>
      </c>
      <c r="T19" s="253" t="s">
        <v>454</v>
      </c>
      <c r="U19" s="253" t="s">
        <v>455</v>
      </c>
      <c r="V19" s="146"/>
      <c r="W19" s="146"/>
      <c r="X19" s="146"/>
      <c r="Y19" s="146"/>
      <c r="Z19" s="146"/>
      <c r="AA19" s="146"/>
      <c r="AB19" s="146"/>
      <c r="AC19" s="146"/>
      <c r="AD19" s="146"/>
      <c r="AE19" s="146"/>
      <c r="AF19" s="146"/>
      <c r="AG19" s="146"/>
      <c r="AH19" s="124">
        <v>2598</v>
      </c>
      <c r="AI19" s="124">
        <v>2901</v>
      </c>
      <c r="AJ19" s="124">
        <v>3087</v>
      </c>
      <c r="AK19" s="124">
        <v>2780</v>
      </c>
      <c r="AL19" s="124">
        <v>3311</v>
      </c>
      <c r="AM19" s="124"/>
      <c r="AN19" s="124"/>
      <c r="AO19" s="124"/>
      <c r="AP19" s="124"/>
      <c r="AQ19" s="124"/>
      <c r="AR19" s="124"/>
      <c r="AS19" s="124"/>
      <c r="AT19" s="124">
        <f t="shared" si="1"/>
        <v>14677</v>
      </c>
      <c r="AU19" s="256">
        <f t="shared" si="0"/>
        <v>0.5241785714285714</v>
      </c>
      <c r="AV19" s="273" t="s">
        <v>716</v>
      </c>
      <c r="AW19" s="273" t="s">
        <v>717</v>
      </c>
      <c r="AX19" s="239" t="s">
        <v>602</v>
      </c>
      <c r="AY19" s="225" t="s">
        <v>601</v>
      </c>
    </row>
    <row r="20" spans="1:51" ht="122.25" customHeight="1">
      <c r="A20" s="122"/>
      <c r="B20" s="122"/>
      <c r="C20" s="122"/>
      <c r="D20" s="253">
        <v>47</v>
      </c>
      <c r="E20" s="253"/>
      <c r="F20" s="253"/>
      <c r="G20" s="253"/>
      <c r="H20" s="253"/>
      <c r="I20" s="146" t="s">
        <v>117</v>
      </c>
      <c r="J20" s="252" t="s">
        <v>462</v>
      </c>
      <c r="K20" s="145" t="s">
        <v>283</v>
      </c>
      <c r="L20" s="253">
        <v>5100</v>
      </c>
      <c r="M20" s="146" t="s">
        <v>458</v>
      </c>
      <c r="N20" s="146" t="s">
        <v>463</v>
      </c>
      <c r="O20" s="253" t="s">
        <v>464</v>
      </c>
      <c r="P20" s="253" t="s">
        <v>464</v>
      </c>
      <c r="Q20" s="253">
        <v>1700</v>
      </c>
      <c r="R20" s="253">
        <v>1700</v>
      </c>
      <c r="S20" s="253">
        <v>1700</v>
      </c>
      <c r="T20" s="253" t="s">
        <v>454</v>
      </c>
      <c r="U20" s="253" t="s">
        <v>465</v>
      </c>
      <c r="V20" s="146"/>
      <c r="W20" s="146"/>
      <c r="X20" s="146"/>
      <c r="Y20" s="146"/>
      <c r="Z20" s="146"/>
      <c r="AA20" s="146"/>
      <c r="AB20" s="146"/>
      <c r="AC20" s="146"/>
      <c r="AD20" s="146"/>
      <c r="AE20" s="146"/>
      <c r="AF20" s="146"/>
      <c r="AG20" s="146"/>
      <c r="AH20" s="124">
        <v>0</v>
      </c>
      <c r="AI20" s="124">
        <v>405</v>
      </c>
      <c r="AJ20" s="124">
        <v>67</v>
      </c>
      <c r="AK20" s="124">
        <v>401</v>
      </c>
      <c r="AL20" s="124">
        <v>24</v>
      </c>
      <c r="AM20" s="124"/>
      <c r="AN20" s="124"/>
      <c r="AO20" s="124"/>
      <c r="AP20" s="124"/>
      <c r="AQ20" s="124"/>
      <c r="AR20" s="124"/>
      <c r="AS20" s="124"/>
      <c r="AT20" s="124">
        <f t="shared" si="1"/>
        <v>897</v>
      </c>
      <c r="AU20" s="256">
        <f t="shared" si="0"/>
        <v>0.5276470588235294</v>
      </c>
      <c r="AV20" s="257" t="s">
        <v>725</v>
      </c>
      <c r="AW20" s="257" t="s">
        <v>726</v>
      </c>
      <c r="AX20" s="239" t="s">
        <v>727</v>
      </c>
      <c r="AY20" s="225" t="s">
        <v>728</v>
      </c>
    </row>
    <row r="21" spans="1:51" ht="148.5" customHeight="1">
      <c r="A21" s="122"/>
      <c r="B21" s="122"/>
      <c r="C21" s="122"/>
      <c r="D21" s="253">
        <v>48</v>
      </c>
      <c r="E21" s="253"/>
      <c r="F21" s="253"/>
      <c r="G21" s="253"/>
      <c r="H21" s="253"/>
      <c r="I21" s="146" t="s">
        <v>117</v>
      </c>
      <c r="J21" s="252" t="s">
        <v>466</v>
      </c>
      <c r="K21" s="145" t="s">
        <v>283</v>
      </c>
      <c r="L21" s="253">
        <v>21600</v>
      </c>
      <c r="M21" s="146" t="s">
        <v>456</v>
      </c>
      <c r="N21" s="146" t="s">
        <v>467</v>
      </c>
      <c r="O21" s="253" t="s">
        <v>464</v>
      </c>
      <c r="P21" s="253" t="s">
        <v>464</v>
      </c>
      <c r="Q21" s="253">
        <v>7200</v>
      </c>
      <c r="R21" s="253">
        <v>7200</v>
      </c>
      <c r="S21" s="253">
        <v>7200</v>
      </c>
      <c r="T21" s="253" t="s">
        <v>454</v>
      </c>
      <c r="U21" s="253" t="s">
        <v>455</v>
      </c>
      <c r="V21" s="146"/>
      <c r="W21" s="146"/>
      <c r="X21" s="146"/>
      <c r="Y21" s="146"/>
      <c r="Z21" s="146"/>
      <c r="AA21" s="146"/>
      <c r="AB21" s="146"/>
      <c r="AC21" s="146"/>
      <c r="AD21" s="146"/>
      <c r="AE21" s="146"/>
      <c r="AF21" s="146"/>
      <c r="AG21" s="146"/>
      <c r="AH21" s="124">
        <v>0</v>
      </c>
      <c r="AI21" s="124">
        <v>0</v>
      </c>
      <c r="AJ21" s="124">
        <v>0</v>
      </c>
      <c r="AK21" s="124">
        <v>170</v>
      </c>
      <c r="AL21" s="124">
        <v>470</v>
      </c>
      <c r="AM21" s="124"/>
      <c r="AN21" s="124"/>
      <c r="AO21" s="124"/>
      <c r="AP21" s="124"/>
      <c r="AQ21" s="124"/>
      <c r="AR21" s="124"/>
      <c r="AS21" s="124"/>
      <c r="AT21" s="124">
        <f t="shared" si="1"/>
        <v>640</v>
      </c>
      <c r="AU21" s="256">
        <f t="shared" si="0"/>
        <v>0.08888888888888889</v>
      </c>
      <c r="AV21" s="273" t="s">
        <v>663</v>
      </c>
      <c r="AW21" s="273" t="s">
        <v>664</v>
      </c>
      <c r="AX21" s="259" t="s">
        <v>602</v>
      </c>
      <c r="AY21" s="260" t="s">
        <v>601</v>
      </c>
    </row>
    <row r="22" spans="1:51" ht="166.5" customHeight="1">
      <c r="A22" s="121"/>
      <c r="B22" s="121"/>
      <c r="C22" s="121"/>
      <c r="D22" s="124"/>
      <c r="E22" s="124">
        <v>1</v>
      </c>
      <c r="F22" s="124"/>
      <c r="G22" s="124"/>
      <c r="H22" s="124"/>
      <c r="I22" s="146" t="s">
        <v>468</v>
      </c>
      <c r="J22" s="145" t="s">
        <v>568</v>
      </c>
      <c r="K22" s="145" t="s">
        <v>283</v>
      </c>
      <c r="L22" s="253" t="s">
        <v>464</v>
      </c>
      <c r="M22" s="146" t="s">
        <v>449</v>
      </c>
      <c r="N22" s="146" t="s">
        <v>469</v>
      </c>
      <c r="O22" s="253"/>
      <c r="P22" s="253"/>
      <c r="Q22" s="253"/>
      <c r="R22" s="253"/>
      <c r="S22" s="253"/>
      <c r="T22" s="253" t="s">
        <v>454</v>
      </c>
      <c r="U22" s="253" t="s">
        <v>455</v>
      </c>
      <c r="V22" s="270"/>
      <c r="W22" s="270"/>
      <c r="X22" s="270"/>
      <c r="Y22" s="270"/>
      <c r="Z22" s="270"/>
      <c r="AA22" s="270"/>
      <c r="AB22" s="270"/>
      <c r="AC22" s="270"/>
      <c r="AD22" s="270"/>
      <c r="AE22" s="270"/>
      <c r="AF22" s="270"/>
      <c r="AG22" s="270"/>
      <c r="AH22" s="124">
        <v>1526</v>
      </c>
      <c r="AI22" s="124">
        <v>1558</v>
      </c>
      <c r="AJ22" s="124">
        <v>1575</v>
      </c>
      <c r="AK22" s="124">
        <v>1433</v>
      </c>
      <c r="AL22" s="121">
        <v>1761</v>
      </c>
      <c r="AM22" s="124"/>
      <c r="AN22" s="124"/>
      <c r="AO22" s="124"/>
      <c r="AP22" s="124"/>
      <c r="AQ22" s="124"/>
      <c r="AR22" s="124"/>
      <c r="AS22" s="124"/>
      <c r="AT22" s="124">
        <f t="shared" si="1"/>
        <v>7853</v>
      </c>
      <c r="AU22" s="256"/>
      <c r="AV22" s="275" t="s">
        <v>718</v>
      </c>
      <c r="AW22" s="275" t="s">
        <v>719</v>
      </c>
      <c r="AX22" s="239" t="s">
        <v>602</v>
      </c>
      <c r="AY22" s="225" t="s">
        <v>601</v>
      </c>
    </row>
    <row r="23" spans="1:51" ht="73.5" customHeight="1">
      <c r="A23" s="121"/>
      <c r="B23" s="121"/>
      <c r="C23" s="121"/>
      <c r="D23" s="124"/>
      <c r="E23" s="124">
        <v>2</v>
      </c>
      <c r="F23" s="124"/>
      <c r="G23" s="124"/>
      <c r="H23" s="124"/>
      <c r="I23" s="146" t="s">
        <v>468</v>
      </c>
      <c r="J23" s="145" t="s">
        <v>569</v>
      </c>
      <c r="K23" s="145" t="s">
        <v>283</v>
      </c>
      <c r="L23" s="253" t="s">
        <v>464</v>
      </c>
      <c r="M23" s="146" t="s">
        <v>449</v>
      </c>
      <c r="N23" s="146" t="s">
        <v>470</v>
      </c>
      <c r="O23" s="253"/>
      <c r="P23" s="253"/>
      <c r="Q23" s="253"/>
      <c r="R23" s="253"/>
      <c r="S23" s="253"/>
      <c r="T23" s="253" t="s">
        <v>454</v>
      </c>
      <c r="U23" s="253" t="s">
        <v>455</v>
      </c>
      <c r="V23" s="270"/>
      <c r="W23" s="270"/>
      <c r="X23" s="270"/>
      <c r="Y23" s="270"/>
      <c r="Z23" s="270"/>
      <c r="AA23" s="270"/>
      <c r="AB23" s="270"/>
      <c r="AC23" s="270"/>
      <c r="AD23" s="270"/>
      <c r="AE23" s="270"/>
      <c r="AF23" s="270"/>
      <c r="AG23" s="270"/>
      <c r="AH23" s="124">
        <v>746</v>
      </c>
      <c r="AI23" s="124">
        <v>890</v>
      </c>
      <c r="AJ23" s="124">
        <v>897</v>
      </c>
      <c r="AK23" s="124">
        <v>1003</v>
      </c>
      <c r="AL23" s="124">
        <v>1108</v>
      </c>
      <c r="AM23" s="124"/>
      <c r="AN23" s="124"/>
      <c r="AO23" s="124"/>
      <c r="AP23" s="124"/>
      <c r="AQ23" s="124"/>
      <c r="AR23" s="124"/>
      <c r="AS23" s="124"/>
      <c r="AT23" s="124">
        <f t="shared" si="1"/>
        <v>4644</v>
      </c>
      <c r="AU23" s="256"/>
      <c r="AV23" s="275" t="s">
        <v>703</v>
      </c>
      <c r="AW23" s="275" t="s">
        <v>704</v>
      </c>
      <c r="AX23" s="259" t="s">
        <v>602</v>
      </c>
      <c r="AY23" s="260" t="s">
        <v>601</v>
      </c>
    </row>
    <row r="24" spans="1:51" ht="132" customHeight="1">
      <c r="A24" s="121"/>
      <c r="B24" s="121"/>
      <c r="C24" s="121"/>
      <c r="D24" s="124"/>
      <c r="E24" s="124">
        <v>2</v>
      </c>
      <c r="F24" s="124"/>
      <c r="G24" s="124"/>
      <c r="H24" s="124"/>
      <c r="I24" s="146" t="s">
        <v>468</v>
      </c>
      <c r="J24" s="145" t="s">
        <v>570</v>
      </c>
      <c r="K24" s="145" t="s">
        <v>283</v>
      </c>
      <c r="L24" s="253" t="s">
        <v>464</v>
      </c>
      <c r="M24" s="146" t="s">
        <v>449</v>
      </c>
      <c r="N24" s="146" t="s">
        <v>471</v>
      </c>
      <c r="O24" s="253"/>
      <c r="P24" s="253"/>
      <c r="Q24" s="253"/>
      <c r="R24" s="253"/>
      <c r="S24" s="253"/>
      <c r="T24" s="253" t="s">
        <v>454</v>
      </c>
      <c r="U24" s="253" t="s">
        <v>455</v>
      </c>
      <c r="V24" s="270"/>
      <c r="W24" s="270"/>
      <c r="X24" s="270"/>
      <c r="Y24" s="270"/>
      <c r="Z24" s="270"/>
      <c r="AA24" s="270"/>
      <c r="AB24" s="270"/>
      <c r="AC24" s="270"/>
      <c r="AD24" s="270"/>
      <c r="AE24" s="270"/>
      <c r="AF24" s="270"/>
      <c r="AG24" s="270"/>
      <c r="AH24" s="124">
        <v>503</v>
      </c>
      <c r="AI24" s="124">
        <v>608</v>
      </c>
      <c r="AJ24" s="124">
        <v>610</v>
      </c>
      <c r="AK24" s="124">
        <v>662</v>
      </c>
      <c r="AL24" s="124">
        <v>736</v>
      </c>
      <c r="AM24" s="124"/>
      <c r="AN24" s="124"/>
      <c r="AO24" s="124"/>
      <c r="AP24" s="124"/>
      <c r="AQ24" s="124"/>
      <c r="AR24" s="124"/>
      <c r="AS24" s="124"/>
      <c r="AT24" s="124">
        <f t="shared" si="1"/>
        <v>3119</v>
      </c>
      <c r="AU24" s="256"/>
      <c r="AV24" s="275" t="s">
        <v>705</v>
      </c>
      <c r="AW24" s="275" t="s">
        <v>706</v>
      </c>
      <c r="AX24" s="259" t="s">
        <v>602</v>
      </c>
      <c r="AY24" s="260" t="s">
        <v>601</v>
      </c>
    </row>
    <row r="25" spans="1:51" ht="106.5" customHeight="1">
      <c r="A25" s="121"/>
      <c r="B25" s="121"/>
      <c r="C25" s="121"/>
      <c r="D25" s="124"/>
      <c r="E25" s="124">
        <v>3</v>
      </c>
      <c r="F25" s="124"/>
      <c r="G25" s="124"/>
      <c r="H25" s="124"/>
      <c r="I25" s="146" t="s">
        <v>468</v>
      </c>
      <c r="J25" s="145" t="s">
        <v>571</v>
      </c>
      <c r="K25" s="145" t="s">
        <v>283</v>
      </c>
      <c r="L25" s="253" t="s">
        <v>464</v>
      </c>
      <c r="M25" s="146" t="s">
        <v>449</v>
      </c>
      <c r="N25" s="146" t="s">
        <v>472</v>
      </c>
      <c r="O25" s="253"/>
      <c r="P25" s="253"/>
      <c r="Q25" s="253"/>
      <c r="R25" s="253"/>
      <c r="S25" s="253"/>
      <c r="T25" s="253" t="s">
        <v>454</v>
      </c>
      <c r="U25" s="253" t="s">
        <v>455</v>
      </c>
      <c r="V25" s="270"/>
      <c r="W25" s="270"/>
      <c r="X25" s="270"/>
      <c r="Y25" s="270"/>
      <c r="Z25" s="270"/>
      <c r="AA25" s="270"/>
      <c r="AB25" s="270"/>
      <c r="AC25" s="270"/>
      <c r="AD25" s="270"/>
      <c r="AE25" s="270"/>
      <c r="AF25" s="270"/>
      <c r="AG25" s="270"/>
      <c r="AH25" s="124">
        <v>74</v>
      </c>
      <c r="AI25" s="124">
        <v>134</v>
      </c>
      <c r="AJ25" s="271">
        <v>143</v>
      </c>
      <c r="AK25" s="124">
        <v>120</v>
      </c>
      <c r="AL25" s="124">
        <v>169</v>
      </c>
      <c r="AM25" s="124"/>
      <c r="AN25" s="124"/>
      <c r="AO25" s="124"/>
      <c r="AP25" s="124"/>
      <c r="AQ25" s="124"/>
      <c r="AR25" s="124"/>
      <c r="AS25" s="124"/>
      <c r="AT25" s="124">
        <f t="shared" si="1"/>
        <v>640</v>
      </c>
      <c r="AU25" s="256"/>
      <c r="AV25" s="275" t="s">
        <v>707</v>
      </c>
      <c r="AW25" s="275" t="s">
        <v>708</v>
      </c>
      <c r="AX25" s="259" t="s">
        <v>602</v>
      </c>
      <c r="AY25" s="260" t="s">
        <v>601</v>
      </c>
    </row>
    <row r="26" spans="1:51" ht="67.5" customHeight="1">
      <c r="A26" s="121"/>
      <c r="B26" s="121"/>
      <c r="C26" s="121"/>
      <c r="D26" s="124"/>
      <c r="E26" s="124">
        <v>3</v>
      </c>
      <c r="F26" s="124"/>
      <c r="G26" s="124"/>
      <c r="H26" s="124"/>
      <c r="I26" s="146" t="s">
        <v>468</v>
      </c>
      <c r="J26" s="145" t="s">
        <v>572</v>
      </c>
      <c r="K26" s="145" t="s">
        <v>283</v>
      </c>
      <c r="L26" s="253" t="s">
        <v>464</v>
      </c>
      <c r="M26" s="146" t="s">
        <v>449</v>
      </c>
      <c r="N26" s="146" t="s">
        <v>473</v>
      </c>
      <c r="O26" s="253"/>
      <c r="P26" s="253"/>
      <c r="Q26" s="253"/>
      <c r="R26" s="253"/>
      <c r="S26" s="253"/>
      <c r="T26" s="253" t="s">
        <v>454</v>
      </c>
      <c r="U26" s="253" t="s">
        <v>455</v>
      </c>
      <c r="V26" s="270"/>
      <c r="W26" s="270"/>
      <c r="X26" s="270"/>
      <c r="Y26" s="270"/>
      <c r="Z26" s="270"/>
      <c r="AA26" s="270"/>
      <c r="AB26" s="270"/>
      <c r="AC26" s="270"/>
      <c r="AD26" s="270"/>
      <c r="AE26" s="270"/>
      <c r="AF26" s="270"/>
      <c r="AG26" s="270"/>
      <c r="AH26" s="124">
        <v>54</v>
      </c>
      <c r="AI26" s="124">
        <v>95</v>
      </c>
      <c r="AJ26" s="271">
        <v>96</v>
      </c>
      <c r="AK26" s="124">
        <v>73</v>
      </c>
      <c r="AL26" s="124">
        <v>109</v>
      </c>
      <c r="AM26" s="124"/>
      <c r="AN26" s="124"/>
      <c r="AO26" s="124"/>
      <c r="AP26" s="124"/>
      <c r="AQ26" s="124"/>
      <c r="AR26" s="124"/>
      <c r="AS26" s="124"/>
      <c r="AT26" s="124">
        <f t="shared" si="1"/>
        <v>427</v>
      </c>
      <c r="AU26" s="256"/>
      <c r="AV26" s="275" t="s">
        <v>709</v>
      </c>
      <c r="AW26" s="275" t="s">
        <v>710</v>
      </c>
      <c r="AX26" s="259" t="s">
        <v>602</v>
      </c>
      <c r="AY26" s="260" t="s">
        <v>601</v>
      </c>
    </row>
    <row r="27" spans="1:51" ht="94.5" customHeight="1">
      <c r="A27" s="121"/>
      <c r="B27" s="121"/>
      <c r="C27" s="121"/>
      <c r="D27" s="124"/>
      <c r="E27" s="124">
        <v>3</v>
      </c>
      <c r="F27" s="124"/>
      <c r="G27" s="124"/>
      <c r="H27" s="124"/>
      <c r="I27" s="146" t="s">
        <v>468</v>
      </c>
      <c r="J27" s="145" t="s">
        <v>573</v>
      </c>
      <c r="K27" s="145" t="s">
        <v>283</v>
      </c>
      <c r="L27" s="253" t="s">
        <v>464</v>
      </c>
      <c r="M27" s="146" t="s">
        <v>449</v>
      </c>
      <c r="N27" s="146" t="s">
        <v>474</v>
      </c>
      <c r="O27" s="253"/>
      <c r="P27" s="253"/>
      <c r="Q27" s="253"/>
      <c r="R27" s="253"/>
      <c r="S27" s="253"/>
      <c r="T27" s="253" t="s">
        <v>454</v>
      </c>
      <c r="U27" s="253" t="s">
        <v>455</v>
      </c>
      <c r="V27" s="270"/>
      <c r="W27" s="270"/>
      <c r="X27" s="270"/>
      <c r="Y27" s="270"/>
      <c r="Z27" s="270"/>
      <c r="AA27" s="270"/>
      <c r="AB27" s="270"/>
      <c r="AC27" s="270"/>
      <c r="AD27" s="270"/>
      <c r="AE27" s="270"/>
      <c r="AF27" s="270"/>
      <c r="AG27" s="270"/>
      <c r="AH27" s="124">
        <v>20</v>
      </c>
      <c r="AI27" s="124">
        <v>39</v>
      </c>
      <c r="AJ27" s="271">
        <v>47</v>
      </c>
      <c r="AK27" s="124">
        <v>47</v>
      </c>
      <c r="AL27" s="124">
        <v>60</v>
      </c>
      <c r="AM27" s="124"/>
      <c r="AN27" s="124"/>
      <c r="AO27" s="124"/>
      <c r="AP27" s="124"/>
      <c r="AQ27" s="124"/>
      <c r="AR27" s="124"/>
      <c r="AS27" s="124"/>
      <c r="AT27" s="124">
        <f t="shared" si="1"/>
        <v>213</v>
      </c>
      <c r="AU27" s="256"/>
      <c r="AV27" s="275" t="s">
        <v>711</v>
      </c>
      <c r="AW27" s="275" t="s">
        <v>712</v>
      </c>
      <c r="AX27" s="259" t="s">
        <v>602</v>
      </c>
      <c r="AY27" s="260" t="s">
        <v>601</v>
      </c>
    </row>
    <row r="28" spans="1:51" ht="136.5" customHeight="1">
      <c r="A28" s="121"/>
      <c r="B28" s="121"/>
      <c r="C28" s="121"/>
      <c r="D28" s="124"/>
      <c r="E28" s="124">
        <v>4</v>
      </c>
      <c r="F28" s="124"/>
      <c r="G28" s="124"/>
      <c r="H28" s="124"/>
      <c r="I28" s="146" t="s">
        <v>475</v>
      </c>
      <c r="J28" s="145" t="s">
        <v>574</v>
      </c>
      <c r="K28" s="145" t="s">
        <v>283</v>
      </c>
      <c r="L28" s="253" t="s">
        <v>464</v>
      </c>
      <c r="M28" s="146" t="s">
        <v>449</v>
      </c>
      <c r="N28" s="146" t="s">
        <v>476</v>
      </c>
      <c r="O28" s="253"/>
      <c r="P28" s="253"/>
      <c r="Q28" s="253"/>
      <c r="R28" s="253"/>
      <c r="S28" s="253"/>
      <c r="T28" s="253" t="s">
        <v>454</v>
      </c>
      <c r="U28" s="253" t="s">
        <v>455</v>
      </c>
      <c r="V28" s="270"/>
      <c r="W28" s="270"/>
      <c r="X28" s="270"/>
      <c r="Y28" s="270"/>
      <c r="Z28" s="270"/>
      <c r="AA28" s="270"/>
      <c r="AB28" s="270"/>
      <c r="AC28" s="270"/>
      <c r="AD28" s="270"/>
      <c r="AE28" s="270"/>
      <c r="AF28" s="270"/>
      <c r="AG28" s="270"/>
      <c r="AH28" s="124">
        <f>604+25</f>
        <v>629</v>
      </c>
      <c r="AI28" s="124">
        <v>673</v>
      </c>
      <c r="AJ28" s="124">
        <v>752</v>
      </c>
      <c r="AK28" s="124">
        <v>768</v>
      </c>
      <c r="AL28" s="121">
        <v>811</v>
      </c>
      <c r="AM28" s="124"/>
      <c r="AN28" s="124"/>
      <c r="AO28" s="124"/>
      <c r="AP28" s="124"/>
      <c r="AQ28" s="124"/>
      <c r="AR28" s="124"/>
      <c r="AS28" s="124"/>
      <c r="AT28" s="124">
        <f t="shared" si="1"/>
        <v>3633</v>
      </c>
      <c r="AU28" s="256"/>
      <c r="AV28" s="275" t="s">
        <v>723</v>
      </c>
      <c r="AW28" s="275" t="s">
        <v>720</v>
      </c>
      <c r="AX28" s="239" t="s">
        <v>602</v>
      </c>
      <c r="AY28" s="225" t="s">
        <v>601</v>
      </c>
    </row>
    <row r="29" spans="1:51" ht="57" customHeight="1">
      <c r="A29" s="121"/>
      <c r="B29" s="121"/>
      <c r="C29" s="121"/>
      <c r="D29" s="124"/>
      <c r="E29" s="124">
        <v>4</v>
      </c>
      <c r="F29" s="124"/>
      <c r="G29" s="124"/>
      <c r="H29" s="124"/>
      <c r="I29" s="146" t="s">
        <v>475</v>
      </c>
      <c r="J29" s="145" t="s">
        <v>575</v>
      </c>
      <c r="K29" s="145" t="s">
        <v>283</v>
      </c>
      <c r="L29" s="253" t="s">
        <v>464</v>
      </c>
      <c r="M29" s="146" t="s">
        <v>449</v>
      </c>
      <c r="N29" s="146" t="s">
        <v>477</v>
      </c>
      <c r="O29" s="253"/>
      <c r="P29" s="253"/>
      <c r="Q29" s="253"/>
      <c r="R29" s="253"/>
      <c r="S29" s="253"/>
      <c r="T29" s="253" t="s">
        <v>454</v>
      </c>
      <c r="U29" s="253" t="s">
        <v>455</v>
      </c>
      <c r="V29" s="270"/>
      <c r="W29" s="270"/>
      <c r="X29" s="270"/>
      <c r="Y29" s="270"/>
      <c r="Z29" s="270"/>
      <c r="AA29" s="270"/>
      <c r="AB29" s="270"/>
      <c r="AC29" s="270"/>
      <c r="AD29" s="270"/>
      <c r="AE29" s="270"/>
      <c r="AF29" s="270"/>
      <c r="AG29" s="270"/>
      <c r="AH29" s="124">
        <v>274</v>
      </c>
      <c r="AI29" s="124">
        <v>462</v>
      </c>
      <c r="AJ29" s="124">
        <v>488</v>
      </c>
      <c r="AK29" s="124">
        <v>566</v>
      </c>
      <c r="AL29" s="121">
        <v>578</v>
      </c>
      <c r="AM29" s="124"/>
      <c r="AN29" s="124"/>
      <c r="AO29" s="124"/>
      <c r="AP29" s="124"/>
      <c r="AQ29" s="124"/>
      <c r="AR29" s="124"/>
      <c r="AS29" s="124"/>
      <c r="AT29" s="124">
        <f t="shared" si="1"/>
        <v>2368</v>
      </c>
      <c r="AU29" s="256"/>
      <c r="AV29" s="275" t="s">
        <v>721</v>
      </c>
      <c r="AW29" s="275" t="s">
        <v>722</v>
      </c>
      <c r="AX29" s="239" t="s">
        <v>602</v>
      </c>
      <c r="AY29" s="225" t="s">
        <v>601</v>
      </c>
    </row>
    <row r="30" spans="1:51" ht="120" customHeight="1">
      <c r="A30" s="121"/>
      <c r="B30" s="121"/>
      <c r="C30" s="121"/>
      <c r="D30" s="124"/>
      <c r="E30" s="124">
        <v>5</v>
      </c>
      <c r="F30" s="124"/>
      <c r="G30" s="124"/>
      <c r="H30" s="124"/>
      <c r="I30" s="146" t="s">
        <v>478</v>
      </c>
      <c r="J30" s="145" t="s">
        <v>576</v>
      </c>
      <c r="K30" s="145" t="s">
        <v>283</v>
      </c>
      <c r="L30" s="253" t="s">
        <v>464</v>
      </c>
      <c r="M30" s="146" t="s">
        <v>449</v>
      </c>
      <c r="N30" s="146" t="s">
        <v>479</v>
      </c>
      <c r="O30" s="253"/>
      <c r="P30" s="253"/>
      <c r="Q30" s="253"/>
      <c r="R30" s="253"/>
      <c r="S30" s="253"/>
      <c r="T30" s="253" t="s">
        <v>454</v>
      </c>
      <c r="U30" s="253" t="s">
        <v>480</v>
      </c>
      <c r="V30" s="270"/>
      <c r="W30" s="270"/>
      <c r="X30" s="270"/>
      <c r="Y30" s="270"/>
      <c r="Z30" s="270"/>
      <c r="AA30" s="270"/>
      <c r="AB30" s="270"/>
      <c r="AC30" s="270"/>
      <c r="AD30" s="270"/>
      <c r="AE30" s="270"/>
      <c r="AF30" s="270"/>
      <c r="AG30" s="270"/>
      <c r="AH30" s="124">
        <v>22</v>
      </c>
      <c r="AI30" s="124">
        <v>67</v>
      </c>
      <c r="AJ30" s="124">
        <v>71</v>
      </c>
      <c r="AK30" s="124">
        <v>57</v>
      </c>
      <c r="AL30" s="124">
        <v>69</v>
      </c>
      <c r="AM30" s="124"/>
      <c r="AN30" s="124"/>
      <c r="AO30" s="124"/>
      <c r="AP30" s="124"/>
      <c r="AQ30" s="124"/>
      <c r="AR30" s="124"/>
      <c r="AS30" s="124"/>
      <c r="AT30" s="124">
        <f t="shared" si="1"/>
        <v>286</v>
      </c>
      <c r="AU30" s="256"/>
      <c r="AV30" s="273" t="s">
        <v>635</v>
      </c>
      <c r="AW30" s="273" t="s">
        <v>636</v>
      </c>
      <c r="AX30" s="259" t="s">
        <v>602</v>
      </c>
      <c r="AY30" s="260" t="s">
        <v>601</v>
      </c>
    </row>
    <row r="31" spans="1:51" ht="132.75" customHeight="1">
      <c r="A31" s="121"/>
      <c r="B31" s="121"/>
      <c r="C31" s="121"/>
      <c r="D31" s="124"/>
      <c r="E31" s="124">
        <v>6</v>
      </c>
      <c r="F31" s="124"/>
      <c r="G31" s="124"/>
      <c r="H31" s="124"/>
      <c r="I31" s="146" t="s">
        <v>478</v>
      </c>
      <c r="J31" s="145" t="s">
        <v>577</v>
      </c>
      <c r="K31" s="145" t="s">
        <v>283</v>
      </c>
      <c r="L31" s="253" t="s">
        <v>464</v>
      </c>
      <c r="M31" s="146" t="s">
        <v>449</v>
      </c>
      <c r="N31" s="146" t="s">
        <v>481</v>
      </c>
      <c r="O31" s="253"/>
      <c r="P31" s="253"/>
      <c r="Q31" s="253"/>
      <c r="R31" s="253"/>
      <c r="S31" s="253"/>
      <c r="T31" s="253" t="s">
        <v>454</v>
      </c>
      <c r="U31" s="253" t="s">
        <v>480</v>
      </c>
      <c r="V31" s="270"/>
      <c r="W31" s="270"/>
      <c r="X31" s="270"/>
      <c r="Y31" s="270"/>
      <c r="Z31" s="270"/>
      <c r="AA31" s="270"/>
      <c r="AB31" s="270"/>
      <c r="AC31" s="270"/>
      <c r="AD31" s="270"/>
      <c r="AE31" s="270"/>
      <c r="AF31" s="270"/>
      <c r="AG31" s="270"/>
      <c r="AH31" s="124">
        <v>6</v>
      </c>
      <c r="AI31" s="124">
        <v>47</v>
      </c>
      <c r="AJ31" s="124">
        <v>49</v>
      </c>
      <c r="AK31" s="124">
        <v>47</v>
      </c>
      <c r="AL31" s="124">
        <v>47</v>
      </c>
      <c r="AM31" s="124"/>
      <c r="AN31" s="124"/>
      <c r="AO31" s="124"/>
      <c r="AP31" s="124"/>
      <c r="AQ31" s="124"/>
      <c r="AR31" s="124"/>
      <c r="AS31" s="124"/>
      <c r="AT31" s="124">
        <f t="shared" si="1"/>
        <v>196</v>
      </c>
      <c r="AU31" s="256"/>
      <c r="AV31" s="273" t="s">
        <v>637</v>
      </c>
      <c r="AW31" s="273" t="s">
        <v>638</v>
      </c>
      <c r="AX31" s="259" t="s">
        <v>602</v>
      </c>
      <c r="AY31" s="260" t="s">
        <v>601</v>
      </c>
    </row>
    <row r="32" spans="1:51" ht="88.5" customHeight="1">
      <c r="A32" s="121"/>
      <c r="B32" s="121"/>
      <c r="C32" s="121"/>
      <c r="D32" s="124"/>
      <c r="E32" s="124">
        <v>7</v>
      </c>
      <c r="F32" s="124"/>
      <c r="G32" s="124"/>
      <c r="H32" s="124"/>
      <c r="I32" s="146" t="s">
        <v>482</v>
      </c>
      <c r="J32" s="145" t="s">
        <v>578</v>
      </c>
      <c r="K32" s="145" t="s">
        <v>283</v>
      </c>
      <c r="L32" s="253" t="s">
        <v>464</v>
      </c>
      <c r="M32" s="146" t="s">
        <v>449</v>
      </c>
      <c r="N32" s="146" t="s">
        <v>483</v>
      </c>
      <c r="O32" s="253"/>
      <c r="P32" s="253"/>
      <c r="Q32" s="253"/>
      <c r="R32" s="253"/>
      <c r="S32" s="253"/>
      <c r="T32" s="253" t="s">
        <v>454</v>
      </c>
      <c r="U32" s="253" t="s">
        <v>455</v>
      </c>
      <c r="V32" s="270"/>
      <c r="W32" s="270"/>
      <c r="X32" s="270"/>
      <c r="Y32" s="270"/>
      <c r="Z32" s="270"/>
      <c r="AA32" s="270"/>
      <c r="AB32" s="270"/>
      <c r="AC32" s="270"/>
      <c r="AD32" s="270"/>
      <c r="AE32" s="270"/>
      <c r="AF32" s="270"/>
      <c r="AG32" s="270"/>
      <c r="AH32" s="124">
        <v>51</v>
      </c>
      <c r="AI32" s="124">
        <v>55</v>
      </c>
      <c r="AJ32" s="124">
        <v>70</v>
      </c>
      <c r="AK32" s="124">
        <v>60</v>
      </c>
      <c r="AL32" s="124">
        <v>91</v>
      </c>
      <c r="AM32" s="124"/>
      <c r="AN32" s="124"/>
      <c r="AO32" s="124"/>
      <c r="AP32" s="124"/>
      <c r="AQ32" s="124"/>
      <c r="AR32" s="124"/>
      <c r="AS32" s="124"/>
      <c r="AT32" s="124">
        <f t="shared" si="1"/>
        <v>327</v>
      </c>
      <c r="AU32" s="256"/>
      <c r="AV32" s="273" t="s">
        <v>659</v>
      </c>
      <c r="AW32" s="273" t="s">
        <v>660</v>
      </c>
      <c r="AX32" s="259" t="s">
        <v>602</v>
      </c>
      <c r="AY32" s="260" t="s">
        <v>601</v>
      </c>
    </row>
    <row r="33" spans="1:51" ht="100.5" customHeight="1">
      <c r="A33" s="121"/>
      <c r="B33" s="121"/>
      <c r="C33" s="121"/>
      <c r="D33" s="124"/>
      <c r="E33" s="124">
        <v>7</v>
      </c>
      <c r="F33" s="124"/>
      <c r="G33" s="124"/>
      <c r="H33" s="124"/>
      <c r="I33" s="146" t="s">
        <v>482</v>
      </c>
      <c r="J33" s="145" t="s">
        <v>579</v>
      </c>
      <c r="K33" s="145" t="s">
        <v>283</v>
      </c>
      <c r="L33" s="253" t="s">
        <v>464</v>
      </c>
      <c r="M33" s="146" t="s">
        <v>449</v>
      </c>
      <c r="N33" s="146" t="s">
        <v>484</v>
      </c>
      <c r="O33" s="253"/>
      <c r="P33" s="253"/>
      <c r="Q33" s="253"/>
      <c r="R33" s="253"/>
      <c r="S33" s="253"/>
      <c r="T33" s="253" t="s">
        <v>454</v>
      </c>
      <c r="U33" s="253" t="s">
        <v>455</v>
      </c>
      <c r="V33" s="270"/>
      <c r="W33" s="270"/>
      <c r="X33" s="270"/>
      <c r="Y33" s="270"/>
      <c r="Z33" s="270"/>
      <c r="AA33" s="270"/>
      <c r="AB33" s="270"/>
      <c r="AC33" s="270"/>
      <c r="AD33" s="270"/>
      <c r="AE33" s="270"/>
      <c r="AF33" s="270"/>
      <c r="AG33" s="270"/>
      <c r="AH33" s="124">
        <v>41</v>
      </c>
      <c r="AI33" s="124">
        <v>44</v>
      </c>
      <c r="AJ33" s="124">
        <v>61</v>
      </c>
      <c r="AK33" s="124">
        <v>55</v>
      </c>
      <c r="AL33" s="124">
        <v>70</v>
      </c>
      <c r="AM33" s="124"/>
      <c r="AN33" s="124"/>
      <c r="AO33" s="124"/>
      <c r="AP33" s="124"/>
      <c r="AQ33" s="124"/>
      <c r="AR33" s="124"/>
      <c r="AS33" s="124"/>
      <c r="AT33" s="124">
        <f t="shared" si="1"/>
        <v>271</v>
      </c>
      <c r="AU33" s="256"/>
      <c r="AV33" s="273" t="s">
        <v>661</v>
      </c>
      <c r="AW33" s="273" t="s">
        <v>662</v>
      </c>
      <c r="AX33" s="259" t="s">
        <v>602</v>
      </c>
      <c r="AY33" s="260" t="s">
        <v>601</v>
      </c>
    </row>
    <row r="34" spans="1:51" ht="96" customHeight="1">
      <c r="A34" s="121"/>
      <c r="B34" s="121"/>
      <c r="C34" s="121"/>
      <c r="D34" s="124"/>
      <c r="E34" s="124">
        <v>8</v>
      </c>
      <c r="F34" s="124"/>
      <c r="G34" s="124"/>
      <c r="H34" s="124"/>
      <c r="I34" s="146" t="s">
        <v>482</v>
      </c>
      <c r="J34" s="145" t="s">
        <v>580</v>
      </c>
      <c r="K34" s="145" t="s">
        <v>283</v>
      </c>
      <c r="L34" s="253" t="s">
        <v>464</v>
      </c>
      <c r="M34" s="146" t="s">
        <v>449</v>
      </c>
      <c r="N34" s="146" t="s">
        <v>485</v>
      </c>
      <c r="O34" s="253"/>
      <c r="P34" s="253"/>
      <c r="Q34" s="253"/>
      <c r="R34" s="253"/>
      <c r="S34" s="253"/>
      <c r="T34" s="253" t="s">
        <v>454</v>
      </c>
      <c r="U34" s="253" t="s">
        <v>455</v>
      </c>
      <c r="V34" s="270"/>
      <c r="W34" s="270"/>
      <c r="X34" s="270"/>
      <c r="Y34" s="270"/>
      <c r="Z34" s="270"/>
      <c r="AA34" s="270"/>
      <c r="AB34" s="270"/>
      <c r="AC34" s="270"/>
      <c r="AD34" s="270"/>
      <c r="AE34" s="270"/>
      <c r="AF34" s="270"/>
      <c r="AG34" s="270"/>
      <c r="AH34" s="124">
        <v>49</v>
      </c>
      <c r="AI34" s="124">
        <v>60</v>
      </c>
      <c r="AJ34" s="124">
        <v>78</v>
      </c>
      <c r="AK34" s="124">
        <v>67</v>
      </c>
      <c r="AL34" s="124">
        <v>107</v>
      </c>
      <c r="AM34" s="124"/>
      <c r="AN34" s="124"/>
      <c r="AO34" s="124"/>
      <c r="AP34" s="124"/>
      <c r="AQ34" s="124"/>
      <c r="AR34" s="124"/>
      <c r="AS34" s="124"/>
      <c r="AT34" s="124">
        <f t="shared" si="1"/>
        <v>361</v>
      </c>
      <c r="AU34" s="256"/>
      <c r="AV34" s="273" t="s">
        <v>640</v>
      </c>
      <c r="AW34" s="273" t="s">
        <v>641</v>
      </c>
      <c r="AX34" s="259" t="s">
        <v>602</v>
      </c>
      <c r="AY34" s="260" t="s">
        <v>601</v>
      </c>
    </row>
    <row r="35" spans="1:51" ht="101.25" customHeight="1">
      <c r="A35" s="121"/>
      <c r="B35" s="121"/>
      <c r="C35" s="121"/>
      <c r="D35" s="124"/>
      <c r="E35" s="124">
        <v>8</v>
      </c>
      <c r="F35" s="124"/>
      <c r="G35" s="124"/>
      <c r="H35" s="124"/>
      <c r="I35" s="146" t="s">
        <v>482</v>
      </c>
      <c r="J35" s="145" t="s">
        <v>581</v>
      </c>
      <c r="K35" s="145" t="s">
        <v>283</v>
      </c>
      <c r="L35" s="253" t="s">
        <v>464</v>
      </c>
      <c r="M35" s="146" t="s">
        <v>449</v>
      </c>
      <c r="N35" s="146" t="s">
        <v>486</v>
      </c>
      <c r="O35" s="253"/>
      <c r="P35" s="253"/>
      <c r="Q35" s="253"/>
      <c r="R35" s="253"/>
      <c r="S35" s="253"/>
      <c r="T35" s="253" t="s">
        <v>454</v>
      </c>
      <c r="U35" s="253" t="s">
        <v>455</v>
      </c>
      <c r="V35" s="270"/>
      <c r="W35" s="270"/>
      <c r="X35" s="270"/>
      <c r="Y35" s="270"/>
      <c r="Z35" s="270"/>
      <c r="AA35" s="270"/>
      <c r="AB35" s="270"/>
      <c r="AC35" s="270"/>
      <c r="AD35" s="270"/>
      <c r="AE35" s="270"/>
      <c r="AF35" s="270"/>
      <c r="AG35" s="270"/>
      <c r="AH35" s="124">
        <v>31</v>
      </c>
      <c r="AI35" s="124">
        <v>27</v>
      </c>
      <c r="AJ35" s="124">
        <v>43</v>
      </c>
      <c r="AK35" s="124">
        <v>40</v>
      </c>
      <c r="AL35" s="124">
        <v>38</v>
      </c>
      <c r="AM35" s="124"/>
      <c r="AN35" s="124"/>
      <c r="AO35" s="124"/>
      <c r="AP35" s="124"/>
      <c r="AQ35" s="124"/>
      <c r="AR35" s="124"/>
      <c r="AS35" s="124"/>
      <c r="AT35" s="124">
        <f t="shared" si="1"/>
        <v>179</v>
      </c>
      <c r="AU35" s="256"/>
      <c r="AV35" s="273" t="s">
        <v>642</v>
      </c>
      <c r="AW35" s="273" t="s">
        <v>643</v>
      </c>
      <c r="AX35" s="259" t="s">
        <v>602</v>
      </c>
      <c r="AY35" s="260" t="s">
        <v>601</v>
      </c>
    </row>
    <row r="36" spans="1:51" ht="90" customHeight="1">
      <c r="A36" s="121"/>
      <c r="B36" s="121"/>
      <c r="C36" s="121"/>
      <c r="D36" s="124"/>
      <c r="E36" s="124">
        <v>8</v>
      </c>
      <c r="F36" s="124"/>
      <c r="G36" s="124"/>
      <c r="H36" s="124"/>
      <c r="I36" s="146" t="s">
        <v>482</v>
      </c>
      <c r="J36" s="145" t="s">
        <v>582</v>
      </c>
      <c r="K36" s="145" t="s">
        <v>283</v>
      </c>
      <c r="L36" s="253" t="s">
        <v>464</v>
      </c>
      <c r="M36" s="146" t="s">
        <v>449</v>
      </c>
      <c r="N36" s="146" t="s">
        <v>487</v>
      </c>
      <c r="O36" s="253"/>
      <c r="P36" s="253"/>
      <c r="Q36" s="253"/>
      <c r="R36" s="253"/>
      <c r="S36" s="253"/>
      <c r="T36" s="253" t="s">
        <v>454</v>
      </c>
      <c r="U36" s="253" t="s">
        <v>455</v>
      </c>
      <c r="V36" s="270"/>
      <c r="W36" s="270"/>
      <c r="X36" s="270"/>
      <c r="Y36" s="270"/>
      <c r="Z36" s="270"/>
      <c r="AA36" s="270"/>
      <c r="AB36" s="270"/>
      <c r="AC36" s="270"/>
      <c r="AD36" s="270"/>
      <c r="AE36" s="270"/>
      <c r="AF36" s="270"/>
      <c r="AG36" s="270"/>
      <c r="AH36" s="124">
        <v>5</v>
      </c>
      <c r="AI36" s="124">
        <v>13</v>
      </c>
      <c r="AJ36" s="124">
        <v>12</v>
      </c>
      <c r="AK36" s="124">
        <v>18</v>
      </c>
      <c r="AL36" s="124">
        <v>4</v>
      </c>
      <c r="AM36" s="124"/>
      <c r="AN36" s="124"/>
      <c r="AO36" s="124"/>
      <c r="AP36" s="124"/>
      <c r="AQ36" s="124"/>
      <c r="AR36" s="124"/>
      <c r="AS36" s="124"/>
      <c r="AT36" s="124">
        <f t="shared" si="1"/>
        <v>52</v>
      </c>
      <c r="AU36" s="256"/>
      <c r="AV36" s="273" t="s">
        <v>644</v>
      </c>
      <c r="AW36" s="273" t="s">
        <v>645</v>
      </c>
      <c r="AX36" s="259" t="s">
        <v>602</v>
      </c>
      <c r="AY36" s="260" t="s">
        <v>601</v>
      </c>
    </row>
    <row r="37" spans="1:51" ht="95.25" customHeight="1">
      <c r="A37" s="121"/>
      <c r="B37" s="121"/>
      <c r="C37" s="121"/>
      <c r="D37" s="124"/>
      <c r="E37" s="124">
        <v>8</v>
      </c>
      <c r="F37" s="124"/>
      <c r="G37" s="124"/>
      <c r="H37" s="124"/>
      <c r="I37" s="146" t="s">
        <v>482</v>
      </c>
      <c r="J37" s="145" t="s">
        <v>583</v>
      </c>
      <c r="K37" s="145" t="s">
        <v>283</v>
      </c>
      <c r="L37" s="253" t="s">
        <v>464</v>
      </c>
      <c r="M37" s="146" t="s">
        <v>449</v>
      </c>
      <c r="N37" s="146" t="s">
        <v>488</v>
      </c>
      <c r="O37" s="253"/>
      <c r="P37" s="253"/>
      <c r="Q37" s="253"/>
      <c r="R37" s="253"/>
      <c r="S37" s="253"/>
      <c r="T37" s="253" t="s">
        <v>454</v>
      </c>
      <c r="U37" s="253" t="s">
        <v>455</v>
      </c>
      <c r="V37" s="270"/>
      <c r="W37" s="270"/>
      <c r="X37" s="270"/>
      <c r="Y37" s="270"/>
      <c r="Z37" s="270"/>
      <c r="AA37" s="270"/>
      <c r="AB37" s="270"/>
      <c r="AC37" s="270"/>
      <c r="AD37" s="270"/>
      <c r="AE37" s="270"/>
      <c r="AF37" s="270"/>
      <c r="AG37" s="270"/>
      <c r="AH37" s="124">
        <v>85</v>
      </c>
      <c r="AI37" s="124">
        <v>100</v>
      </c>
      <c r="AJ37" s="124">
        <v>133</v>
      </c>
      <c r="AK37" s="124">
        <v>125</v>
      </c>
      <c r="AL37" s="124">
        <v>149</v>
      </c>
      <c r="AM37" s="124"/>
      <c r="AN37" s="124"/>
      <c r="AO37" s="124"/>
      <c r="AP37" s="124"/>
      <c r="AQ37" s="124"/>
      <c r="AR37" s="124"/>
      <c r="AS37" s="124"/>
      <c r="AT37" s="124">
        <f t="shared" si="1"/>
        <v>592</v>
      </c>
      <c r="AU37" s="256"/>
      <c r="AV37" s="273" t="s">
        <v>646</v>
      </c>
      <c r="AW37" s="273" t="s">
        <v>647</v>
      </c>
      <c r="AX37" s="259" t="s">
        <v>602</v>
      </c>
      <c r="AY37" s="260" t="s">
        <v>601</v>
      </c>
    </row>
    <row r="38" spans="1:51" ht="147" customHeight="1">
      <c r="A38" s="121"/>
      <c r="B38" s="121"/>
      <c r="C38" s="121"/>
      <c r="D38" s="124"/>
      <c r="E38" s="124">
        <v>9</v>
      </c>
      <c r="F38" s="124"/>
      <c r="G38" s="124"/>
      <c r="H38" s="124"/>
      <c r="I38" s="146" t="s">
        <v>489</v>
      </c>
      <c r="J38" s="145" t="s">
        <v>584</v>
      </c>
      <c r="K38" s="145" t="s">
        <v>283</v>
      </c>
      <c r="L38" s="253" t="s">
        <v>464</v>
      </c>
      <c r="M38" s="146" t="s">
        <v>449</v>
      </c>
      <c r="N38" s="146" t="s">
        <v>490</v>
      </c>
      <c r="O38" s="253"/>
      <c r="P38" s="253"/>
      <c r="Q38" s="253"/>
      <c r="R38" s="253"/>
      <c r="S38" s="253"/>
      <c r="T38" s="253" t="s">
        <v>454</v>
      </c>
      <c r="U38" s="253" t="s">
        <v>491</v>
      </c>
      <c r="V38" s="270"/>
      <c r="W38" s="270"/>
      <c r="X38" s="270"/>
      <c r="Y38" s="270"/>
      <c r="Z38" s="270"/>
      <c r="AA38" s="270"/>
      <c r="AB38" s="270"/>
      <c r="AC38" s="270"/>
      <c r="AD38" s="270"/>
      <c r="AE38" s="270"/>
      <c r="AF38" s="270"/>
      <c r="AG38" s="270"/>
      <c r="AH38" s="124">
        <v>66</v>
      </c>
      <c r="AI38" s="124">
        <v>478</v>
      </c>
      <c r="AJ38" s="124">
        <v>919</v>
      </c>
      <c r="AK38" s="124">
        <v>732</v>
      </c>
      <c r="AL38" s="124">
        <v>927</v>
      </c>
      <c r="AM38" s="124"/>
      <c r="AN38" s="124"/>
      <c r="AO38" s="124"/>
      <c r="AP38" s="124"/>
      <c r="AQ38" s="124"/>
      <c r="AR38" s="124"/>
      <c r="AS38" s="124"/>
      <c r="AT38" s="124">
        <f t="shared" si="1"/>
        <v>3122</v>
      </c>
      <c r="AU38" s="256"/>
      <c r="AV38" s="273" t="s">
        <v>651</v>
      </c>
      <c r="AW38" s="273" t="s">
        <v>652</v>
      </c>
      <c r="AX38" s="259" t="s">
        <v>602</v>
      </c>
      <c r="AY38" s="260" t="s">
        <v>601</v>
      </c>
    </row>
    <row r="39" spans="1:51" ht="262.5" customHeight="1">
      <c r="A39" s="121"/>
      <c r="B39" s="121"/>
      <c r="C39" s="121"/>
      <c r="D39" s="124"/>
      <c r="E39" s="124">
        <v>10</v>
      </c>
      <c r="F39" s="124"/>
      <c r="G39" s="124"/>
      <c r="H39" s="124"/>
      <c r="I39" s="146" t="s">
        <v>489</v>
      </c>
      <c r="J39" s="145" t="s">
        <v>585</v>
      </c>
      <c r="K39" s="145" t="s">
        <v>283</v>
      </c>
      <c r="L39" s="253" t="s">
        <v>464</v>
      </c>
      <c r="M39" s="146" t="s">
        <v>449</v>
      </c>
      <c r="N39" s="146" t="s">
        <v>492</v>
      </c>
      <c r="O39" s="253"/>
      <c r="P39" s="253"/>
      <c r="Q39" s="253"/>
      <c r="R39" s="253"/>
      <c r="S39" s="253"/>
      <c r="T39" s="253" t="s">
        <v>454</v>
      </c>
      <c r="U39" s="253" t="s">
        <v>491</v>
      </c>
      <c r="V39" s="270"/>
      <c r="W39" s="270"/>
      <c r="X39" s="270"/>
      <c r="Y39" s="270"/>
      <c r="Z39" s="270"/>
      <c r="AA39" s="270"/>
      <c r="AB39" s="270"/>
      <c r="AC39" s="270"/>
      <c r="AD39" s="270"/>
      <c r="AE39" s="270"/>
      <c r="AF39" s="270"/>
      <c r="AG39" s="270"/>
      <c r="AH39" s="124">
        <v>0</v>
      </c>
      <c r="AI39" s="124">
        <v>4</v>
      </c>
      <c r="AJ39" s="124">
        <v>7</v>
      </c>
      <c r="AK39" s="124">
        <v>7</v>
      </c>
      <c r="AL39" s="124">
        <v>10</v>
      </c>
      <c r="AM39" s="124"/>
      <c r="AN39" s="124"/>
      <c r="AO39" s="124"/>
      <c r="AP39" s="124"/>
      <c r="AQ39" s="124"/>
      <c r="AR39" s="124"/>
      <c r="AS39" s="124"/>
      <c r="AT39" s="124">
        <f t="shared" si="1"/>
        <v>28</v>
      </c>
      <c r="AU39" s="256"/>
      <c r="AV39" s="273" t="s">
        <v>653</v>
      </c>
      <c r="AW39" s="273" t="s">
        <v>654</v>
      </c>
      <c r="AX39" s="259" t="s">
        <v>602</v>
      </c>
      <c r="AY39" s="260" t="s">
        <v>601</v>
      </c>
    </row>
    <row r="40" spans="1:51" ht="243" customHeight="1">
      <c r="A40" s="121"/>
      <c r="B40" s="121"/>
      <c r="C40" s="121"/>
      <c r="D40" s="124"/>
      <c r="E40" s="124">
        <v>11</v>
      </c>
      <c r="F40" s="124"/>
      <c r="G40" s="124"/>
      <c r="H40" s="124"/>
      <c r="I40" s="146" t="s">
        <v>489</v>
      </c>
      <c r="J40" s="145" t="s">
        <v>586</v>
      </c>
      <c r="K40" s="145" t="s">
        <v>283</v>
      </c>
      <c r="L40" s="253" t="s">
        <v>464</v>
      </c>
      <c r="M40" s="146" t="s">
        <v>449</v>
      </c>
      <c r="N40" s="146" t="s">
        <v>493</v>
      </c>
      <c r="O40" s="253"/>
      <c r="P40" s="253"/>
      <c r="Q40" s="253"/>
      <c r="R40" s="253"/>
      <c r="S40" s="253"/>
      <c r="T40" s="253" t="s">
        <v>454</v>
      </c>
      <c r="U40" s="253" t="s">
        <v>491</v>
      </c>
      <c r="V40" s="270"/>
      <c r="W40" s="270"/>
      <c r="X40" s="270"/>
      <c r="Y40" s="270"/>
      <c r="Z40" s="270"/>
      <c r="AA40" s="270"/>
      <c r="AB40" s="270"/>
      <c r="AC40" s="270"/>
      <c r="AD40" s="270"/>
      <c r="AE40" s="270"/>
      <c r="AF40" s="270"/>
      <c r="AG40" s="270"/>
      <c r="AH40" s="124">
        <v>0</v>
      </c>
      <c r="AI40" s="124">
        <v>9</v>
      </c>
      <c r="AJ40" s="124">
        <v>15</v>
      </c>
      <c r="AK40" s="124">
        <v>17</v>
      </c>
      <c r="AL40" s="124">
        <v>17</v>
      </c>
      <c r="AM40" s="124"/>
      <c r="AN40" s="124"/>
      <c r="AO40" s="124"/>
      <c r="AP40" s="124"/>
      <c r="AQ40" s="124"/>
      <c r="AR40" s="124"/>
      <c r="AS40" s="124"/>
      <c r="AT40" s="124">
        <f t="shared" si="1"/>
        <v>58</v>
      </c>
      <c r="AU40" s="256"/>
      <c r="AV40" s="273" t="s">
        <v>655</v>
      </c>
      <c r="AW40" s="273" t="s">
        <v>657</v>
      </c>
      <c r="AX40" s="259" t="s">
        <v>602</v>
      </c>
      <c r="AY40" s="260" t="s">
        <v>601</v>
      </c>
    </row>
    <row r="41" spans="1:51" ht="300">
      <c r="A41" s="121"/>
      <c r="B41" s="121"/>
      <c r="C41" s="121"/>
      <c r="D41" s="124"/>
      <c r="E41" s="124">
        <v>12</v>
      </c>
      <c r="F41" s="124"/>
      <c r="G41" s="124"/>
      <c r="H41" s="124"/>
      <c r="I41" s="146" t="s">
        <v>489</v>
      </c>
      <c r="J41" s="145" t="s">
        <v>587</v>
      </c>
      <c r="K41" s="145" t="s">
        <v>283</v>
      </c>
      <c r="L41" s="253" t="s">
        <v>464</v>
      </c>
      <c r="M41" s="146" t="s">
        <v>449</v>
      </c>
      <c r="N41" s="146" t="s">
        <v>494</v>
      </c>
      <c r="O41" s="253"/>
      <c r="P41" s="253"/>
      <c r="Q41" s="253"/>
      <c r="R41" s="253"/>
      <c r="S41" s="253"/>
      <c r="T41" s="253" t="s">
        <v>454</v>
      </c>
      <c r="U41" s="253" t="s">
        <v>491</v>
      </c>
      <c r="V41" s="270"/>
      <c r="W41" s="270"/>
      <c r="X41" s="270"/>
      <c r="Y41" s="270"/>
      <c r="Z41" s="270"/>
      <c r="AA41" s="270"/>
      <c r="AB41" s="270"/>
      <c r="AC41" s="270"/>
      <c r="AD41" s="270"/>
      <c r="AE41" s="270"/>
      <c r="AF41" s="270"/>
      <c r="AG41" s="270"/>
      <c r="AH41" s="124">
        <v>2</v>
      </c>
      <c r="AI41" s="124">
        <v>1</v>
      </c>
      <c r="AJ41" s="124">
        <v>1</v>
      </c>
      <c r="AK41" s="124">
        <v>2</v>
      </c>
      <c r="AL41" s="124">
        <v>6</v>
      </c>
      <c r="AM41" s="124"/>
      <c r="AN41" s="124"/>
      <c r="AO41" s="124"/>
      <c r="AP41" s="124"/>
      <c r="AQ41" s="124"/>
      <c r="AR41" s="124"/>
      <c r="AS41" s="124"/>
      <c r="AT41" s="124">
        <f t="shared" si="1"/>
        <v>12</v>
      </c>
      <c r="AU41" s="256"/>
      <c r="AV41" s="273" t="s">
        <v>682</v>
      </c>
      <c r="AW41" s="273" t="s">
        <v>683</v>
      </c>
      <c r="AX41" s="259" t="s">
        <v>602</v>
      </c>
      <c r="AY41" s="260" t="s">
        <v>601</v>
      </c>
    </row>
    <row r="42" spans="1:51" ht="133.5" customHeight="1">
      <c r="A42" s="121"/>
      <c r="B42" s="121"/>
      <c r="C42" s="121"/>
      <c r="D42" s="124"/>
      <c r="E42" s="124">
        <v>13</v>
      </c>
      <c r="F42" s="124"/>
      <c r="G42" s="124"/>
      <c r="H42" s="124"/>
      <c r="I42" s="146" t="s">
        <v>495</v>
      </c>
      <c r="J42" s="145" t="s">
        <v>588</v>
      </c>
      <c r="K42" s="145" t="s">
        <v>283</v>
      </c>
      <c r="L42" s="253" t="s">
        <v>464</v>
      </c>
      <c r="M42" s="146" t="s">
        <v>449</v>
      </c>
      <c r="N42" s="146" t="s">
        <v>496</v>
      </c>
      <c r="O42" s="253"/>
      <c r="P42" s="253"/>
      <c r="Q42" s="253"/>
      <c r="R42" s="253"/>
      <c r="S42" s="253"/>
      <c r="T42" s="253" t="s">
        <v>454</v>
      </c>
      <c r="U42" s="253" t="s">
        <v>465</v>
      </c>
      <c r="V42" s="270"/>
      <c r="W42" s="270"/>
      <c r="X42" s="270"/>
      <c r="Y42" s="270"/>
      <c r="Z42" s="270"/>
      <c r="AA42" s="270"/>
      <c r="AB42" s="270"/>
      <c r="AC42" s="270"/>
      <c r="AD42" s="270"/>
      <c r="AE42" s="270"/>
      <c r="AF42" s="270"/>
      <c r="AG42" s="270"/>
      <c r="AH42" s="124">
        <v>0</v>
      </c>
      <c r="AI42" s="124">
        <v>405</v>
      </c>
      <c r="AJ42" s="124">
        <v>67</v>
      </c>
      <c r="AK42" s="124">
        <v>401</v>
      </c>
      <c r="AL42" s="124">
        <v>24</v>
      </c>
      <c r="AM42" s="124"/>
      <c r="AN42" s="124"/>
      <c r="AO42" s="124"/>
      <c r="AP42" s="124"/>
      <c r="AQ42" s="124"/>
      <c r="AR42" s="124"/>
      <c r="AS42" s="124"/>
      <c r="AT42" s="124">
        <f t="shared" si="1"/>
        <v>897</v>
      </c>
      <c r="AU42" s="256"/>
      <c r="AV42" s="257" t="s">
        <v>725</v>
      </c>
      <c r="AW42" s="257" t="s">
        <v>726</v>
      </c>
      <c r="AX42" s="239" t="s">
        <v>727</v>
      </c>
      <c r="AY42" s="225" t="s">
        <v>728</v>
      </c>
    </row>
    <row r="43" spans="1:51" ht="113.25" customHeight="1">
      <c r="A43" s="121"/>
      <c r="B43" s="121"/>
      <c r="C43" s="121"/>
      <c r="D43" s="124"/>
      <c r="E43" s="124">
        <v>14</v>
      </c>
      <c r="F43" s="124"/>
      <c r="G43" s="124"/>
      <c r="H43" s="124"/>
      <c r="I43" s="146" t="s">
        <v>495</v>
      </c>
      <c r="J43" s="145" t="s">
        <v>589</v>
      </c>
      <c r="K43" s="145" t="s">
        <v>283</v>
      </c>
      <c r="L43" s="253" t="s">
        <v>464</v>
      </c>
      <c r="M43" s="146" t="s">
        <v>449</v>
      </c>
      <c r="N43" s="146" t="s">
        <v>497</v>
      </c>
      <c r="O43" s="253"/>
      <c r="P43" s="253"/>
      <c r="Q43" s="253"/>
      <c r="R43" s="253"/>
      <c r="S43" s="253"/>
      <c r="T43" s="253" t="s">
        <v>454</v>
      </c>
      <c r="U43" s="253" t="s">
        <v>465</v>
      </c>
      <c r="V43" s="270"/>
      <c r="W43" s="270"/>
      <c r="X43" s="270"/>
      <c r="Y43" s="270"/>
      <c r="Z43" s="270"/>
      <c r="AA43" s="270"/>
      <c r="AB43" s="270"/>
      <c r="AC43" s="270"/>
      <c r="AD43" s="270"/>
      <c r="AE43" s="270"/>
      <c r="AF43" s="270"/>
      <c r="AG43" s="270"/>
      <c r="AH43" s="124">
        <v>0</v>
      </c>
      <c r="AI43" s="124">
        <v>10</v>
      </c>
      <c r="AJ43" s="124">
        <v>13</v>
      </c>
      <c r="AK43" s="124">
        <v>8</v>
      </c>
      <c r="AL43" s="124">
        <v>16</v>
      </c>
      <c r="AM43" s="124"/>
      <c r="AN43" s="124"/>
      <c r="AO43" s="124"/>
      <c r="AP43" s="124"/>
      <c r="AQ43" s="124"/>
      <c r="AR43" s="124"/>
      <c r="AS43" s="124"/>
      <c r="AT43" s="124">
        <f t="shared" si="1"/>
        <v>47</v>
      </c>
      <c r="AU43" s="256"/>
      <c r="AV43" s="257" t="s">
        <v>730</v>
      </c>
      <c r="AW43" s="257" t="s">
        <v>731</v>
      </c>
      <c r="AX43" s="146" t="s">
        <v>616</v>
      </c>
      <c r="AY43" s="146" t="s">
        <v>733</v>
      </c>
    </row>
    <row r="44" spans="1:51" ht="141" customHeight="1">
      <c r="A44" s="121"/>
      <c r="B44" s="121"/>
      <c r="C44" s="121"/>
      <c r="D44" s="124"/>
      <c r="E44" s="124">
        <v>15</v>
      </c>
      <c r="F44" s="124"/>
      <c r="G44" s="124"/>
      <c r="H44" s="124"/>
      <c r="I44" s="146" t="s">
        <v>495</v>
      </c>
      <c r="J44" s="145" t="s">
        <v>590</v>
      </c>
      <c r="K44" s="145" t="s">
        <v>283</v>
      </c>
      <c r="L44" s="253" t="s">
        <v>464</v>
      </c>
      <c r="M44" s="146" t="s">
        <v>449</v>
      </c>
      <c r="N44" s="146" t="s">
        <v>498</v>
      </c>
      <c r="O44" s="253"/>
      <c r="P44" s="253"/>
      <c r="Q44" s="253"/>
      <c r="R44" s="253"/>
      <c r="S44" s="253"/>
      <c r="T44" s="253" t="s">
        <v>454</v>
      </c>
      <c r="U44" s="253" t="s">
        <v>455</v>
      </c>
      <c r="V44" s="270"/>
      <c r="W44" s="270"/>
      <c r="X44" s="270"/>
      <c r="Y44" s="270"/>
      <c r="Z44" s="270"/>
      <c r="AA44" s="270"/>
      <c r="AB44" s="270"/>
      <c r="AC44" s="270"/>
      <c r="AD44" s="270"/>
      <c r="AE44" s="270"/>
      <c r="AF44" s="270"/>
      <c r="AG44" s="270"/>
      <c r="AH44" s="124">
        <v>0</v>
      </c>
      <c r="AI44" s="124">
        <v>0</v>
      </c>
      <c r="AJ44" s="124">
        <v>0</v>
      </c>
      <c r="AK44" s="124">
        <v>310</v>
      </c>
      <c r="AL44" s="124">
        <v>1291</v>
      </c>
      <c r="AM44" s="124"/>
      <c r="AN44" s="124"/>
      <c r="AO44" s="124"/>
      <c r="AP44" s="124"/>
      <c r="AQ44" s="124"/>
      <c r="AR44" s="124"/>
      <c r="AS44" s="124"/>
      <c r="AT44" s="124">
        <f t="shared" si="1"/>
        <v>1601</v>
      </c>
      <c r="AU44" s="256"/>
      <c r="AV44" s="273" t="s">
        <v>669</v>
      </c>
      <c r="AW44" s="273" t="s">
        <v>670</v>
      </c>
      <c r="AX44" s="273" t="s">
        <v>602</v>
      </c>
      <c r="AY44" s="260" t="s">
        <v>601</v>
      </c>
    </row>
    <row r="45" spans="1:51" ht="195.75" customHeight="1">
      <c r="A45" s="121"/>
      <c r="B45" s="121"/>
      <c r="C45" s="121"/>
      <c r="D45" s="124"/>
      <c r="E45" s="124">
        <v>16</v>
      </c>
      <c r="F45" s="124"/>
      <c r="G45" s="124"/>
      <c r="H45" s="124"/>
      <c r="I45" s="146" t="s">
        <v>495</v>
      </c>
      <c r="J45" s="145" t="s">
        <v>591</v>
      </c>
      <c r="K45" s="145" t="s">
        <v>283</v>
      </c>
      <c r="L45" s="253" t="s">
        <v>464</v>
      </c>
      <c r="M45" s="146" t="s">
        <v>449</v>
      </c>
      <c r="N45" s="146" t="s">
        <v>499</v>
      </c>
      <c r="O45" s="253"/>
      <c r="P45" s="253"/>
      <c r="Q45" s="253"/>
      <c r="R45" s="253"/>
      <c r="S45" s="253"/>
      <c r="T45" s="253" t="s">
        <v>454</v>
      </c>
      <c r="U45" s="253" t="s">
        <v>500</v>
      </c>
      <c r="V45" s="270"/>
      <c r="W45" s="270"/>
      <c r="X45" s="270"/>
      <c r="Y45" s="270"/>
      <c r="Z45" s="270"/>
      <c r="AA45" s="270"/>
      <c r="AB45" s="270"/>
      <c r="AC45" s="270"/>
      <c r="AD45" s="270"/>
      <c r="AE45" s="270"/>
      <c r="AF45" s="270"/>
      <c r="AG45" s="270"/>
      <c r="AH45" s="124">
        <v>0</v>
      </c>
      <c r="AI45" s="124">
        <v>0</v>
      </c>
      <c r="AJ45" s="124">
        <v>0</v>
      </c>
      <c r="AK45" s="124">
        <v>6</v>
      </c>
      <c r="AL45" s="124">
        <v>7</v>
      </c>
      <c r="AM45" s="124"/>
      <c r="AN45" s="124"/>
      <c r="AO45" s="124"/>
      <c r="AP45" s="124"/>
      <c r="AQ45" s="124"/>
      <c r="AR45" s="124"/>
      <c r="AS45" s="124"/>
      <c r="AT45" s="124">
        <f t="shared" si="1"/>
        <v>13</v>
      </c>
      <c r="AU45" s="256"/>
      <c r="AV45" s="273" t="s">
        <v>667</v>
      </c>
      <c r="AW45" s="273" t="s">
        <v>668</v>
      </c>
      <c r="AX45" s="273" t="s">
        <v>602</v>
      </c>
      <c r="AY45" s="260" t="s">
        <v>601</v>
      </c>
    </row>
    <row r="46" spans="1:51" ht="72" customHeight="1">
      <c r="A46" s="121"/>
      <c r="B46" s="121"/>
      <c r="C46" s="121"/>
      <c r="D46" s="124"/>
      <c r="E46" s="124">
        <v>17</v>
      </c>
      <c r="F46" s="124"/>
      <c r="G46" s="124"/>
      <c r="H46" s="124"/>
      <c r="I46" s="146" t="s">
        <v>501</v>
      </c>
      <c r="J46" s="145" t="s">
        <v>592</v>
      </c>
      <c r="K46" s="145" t="s">
        <v>283</v>
      </c>
      <c r="L46" s="253" t="s">
        <v>464</v>
      </c>
      <c r="M46" s="146" t="s">
        <v>449</v>
      </c>
      <c r="N46" s="146" t="s">
        <v>502</v>
      </c>
      <c r="O46" s="253"/>
      <c r="P46" s="253"/>
      <c r="Q46" s="253"/>
      <c r="R46" s="253"/>
      <c r="S46" s="253"/>
      <c r="T46" s="253" t="s">
        <v>454</v>
      </c>
      <c r="U46" s="253" t="s">
        <v>460</v>
      </c>
      <c r="V46" s="270"/>
      <c r="W46" s="270"/>
      <c r="X46" s="270"/>
      <c r="Y46" s="270"/>
      <c r="Z46" s="270"/>
      <c r="AA46" s="270"/>
      <c r="AB46" s="270"/>
      <c r="AC46" s="270"/>
      <c r="AD46" s="270"/>
      <c r="AE46" s="270"/>
      <c r="AF46" s="270"/>
      <c r="AG46" s="270"/>
      <c r="AH46" s="124">
        <v>0</v>
      </c>
      <c r="AI46" s="124">
        <v>0</v>
      </c>
      <c r="AJ46" s="124">
        <v>14</v>
      </c>
      <c r="AK46" s="124">
        <v>6</v>
      </c>
      <c r="AL46" s="124">
        <v>1</v>
      </c>
      <c r="AM46" s="124"/>
      <c r="AN46" s="124"/>
      <c r="AO46" s="124"/>
      <c r="AP46" s="124"/>
      <c r="AQ46" s="124"/>
      <c r="AR46" s="124"/>
      <c r="AS46" s="124"/>
      <c r="AT46" s="124">
        <f t="shared" si="1"/>
        <v>21</v>
      </c>
      <c r="AU46" s="256"/>
      <c r="AV46" s="273" t="s">
        <v>685</v>
      </c>
      <c r="AW46" s="273" t="s">
        <v>684</v>
      </c>
      <c r="AX46" s="273" t="s">
        <v>602</v>
      </c>
      <c r="AY46" s="260" t="s">
        <v>601</v>
      </c>
    </row>
    <row r="47" spans="1:51" ht="132" customHeight="1">
      <c r="A47" s="121"/>
      <c r="B47" s="121"/>
      <c r="C47" s="121"/>
      <c r="D47" s="124"/>
      <c r="E47" s="124">
        <v>18</v>
      </c>
      <c r="F47" s="124"/>
      <c r="G47" s="124"/>
      <c r="H47" s="124"/>
      <c r="I47" s="146" t="s">
        <v>501</v>
      </c>
      <c r="J47" s="145" t="s">
        <v>593</v>
      </c>
      <c r="K47" s="145" t="s">
        <v>283</v>
      </c>
      <c r="L47" s="253" t="s">
        <v>464</v>
      </c>
      <c r="M47" s="146" t="s">
        <v>449</v>
      </c>
      <c r="N47" s="146" t="s">
        <v>503</v>
      </c>
      <c r="O47" s="253"/>
      <c r="P47" s="253"/>
      <c r="Q47" s="253"/>
      <c r="R47" s="253"/>
      <c r="S47" s="253"/>
      <c r="T47" s="253" t="s">
        <v>454</v>
      </c>
      <c r="U47" s="253" t="s">
        <v>460</v>
      </c>
      <c r="V47" s="270"/>
      <c r="W47" s="270"/>
      <c r="X47" s="270"/>
      <c r="Y47" s="270"/>
      <c r="Z47" s="270"/>
      <c r="AA47" s="270"/>
      <c r="AB47" s="270"/>
      <c r="AC47" s="270"/>
      <c r="AD47" s="270"/>
      <c r="AE47" s="270"/>
      <c r="AF47" s="270"/>
      <c r="AG47" s="270"/>
      <c r="AH47" s="124">
        <v>0</v>
      </c>
      <c r="AI47" s="124">
        <v>15</v>
      </c>
      <c r="AJ47" s="124">
        <v>19</v>
      </c>
      <c r="AK47" s="124">
        <v>18</v>
      </c>
      <c r="AL47" s="124">
        <v>19</v>
      </c>
      <c r="AM47" s="124"/>
      <c r="AN47" s="124"/>
      <c r="AO47" s="124"/>
      <c r="AP47" s="124"/>
      <c r="AQ47" s="124"/>
      <c r="AR47" s="124"/>
      <c r="AS47" s="124"/>
      <c r="AT47" s="124">
        <f t="shared" si="1"/>
        <v>71</v>
      </c>
      <c r="AU47" s="256"/>
      <c r="AV47" s="273" t="s">
        <v>686</v>
      </c>
      <c r="AW47" s="273" t="s">
        <v>687</v>
      </c>
      <c r="AX47" s="273" t="s">
        <v>602</v>
      </c>
      <c r="AY47" s="260" t="s">
        <v>601</v>
      </c>
    </row>
    <row r="48" spans="1:51" ht="82.5" customHeight="1">
      <c r="A48" s="121"/>
      <c r="B48" s="121"/>
      <c r="C48" s="121"/>
      <c r="D48" s="124"/>
      <c r="E48" s="124">
        <v>19</v>
      </c>
      <c r="F48" s="124"/>
      <c r="G48" s="124"/>
      <c r="H48" s="124"/>
      <c r="I48" s="146" t="s">
        <v>501</v>
      </c>
      <c r="J48" s="145" t="s">
        <v>594</v>
      </c>
      <c r="K48" s="145" t="s">
        <v>283</v>
      </c>
      <c r="L48" s="253" t="s">
        <v>464</v>
      </c>
      <c r="M48" s="146" t="s">
        <v>449</v>
      </c>
      <c r="N48" s="146" t="s">
        <v>504</v>
      </c>
      <c r="O48" s="253"/>
      <c r="P48" s="253"/>
      <c r="Q48" s="253"/>
      <c r="R48" s="253"/>
      <c r="S48" s="253"/>
      <c r="T48" s="253" t="s">
        <v>454</v>
      </c>
      <c r="U48" s="253" t="s">
        <v>460</v>
      </c>
      <c r="V48" s="270"/>
      <c r="W48" s="270"/>
      <c r="X48" s="270"/>
      <c r="Y48" s="270"/>
      <c r="Z48" s="270"/>
      <c r="AA48" s="270"/>
      <c r="AB48" s="270"/>
      <c r="AC48" s="270"/>
      <c r="AD48" s="270"/>
      <c r="AE48" s="270"/>
      <c r="AF48" s="270"/>
      <c r="AG48" s="270"/>
      <c r="AH48" s="124">
        <v>0</v>
      </c>
      <c r="AI48" s="124">
        <v>28</v>
      </c>
      <c r="AJ48" s="124">
        <v>71</v>
      </c>
      <c r="AK48" s="124">
        <v>46</v>
      </c>
      <c r="AL48" s="124">
        <v>64</v>
      </c>
      <c r="AM48" s="124"/>
      <c r="AN48" s="124"/>
      <c r="AO48" s="124"/>
      <c r="AP48" s="124"/>
      <c r="AQ48" s="124"/>
      <c r="AR48" s="124"/>
      <c r="AS48" s="124"/>
      <c r="AT48" s="124">
        <f t="shared" si="1"/>
        <v>209</v>
      </c>
      <c r="AU48" s="256"/>
      <c r="AV48" s="273" t="s">
        <v>689</v>
      </c>
      <c r="AW48" s="273" t="s">
        <v>690</v>
      </c>
      <c r="AX48" s="273" t="s">
        <v>602</v>
      </c>
      <c r="AY48" s="260" t="s">
        <v>601</v>
      </c>
    </row>
    <row r="49" spans="1:51" ht="169.5" customHeight="1">
      <c r="A49" s="121"/>
      <c r="B49" s="121"/>
      <c r="C49" s="121"/>
      <c r="D49" s="124"/>
      <c r="E49" s="124">
        <v>20</v>
      </c>
      <c r="F49" s="124"/>
      <c r="G49" s="124"/>
      <c r="H49" s="124"/>
      <c r="I49" s="146" t="s">
        <v>505</v>
      </c>
      <c r="J49" s="145" t="s">
        <v>595</v>
      </c>
      <c r="K49" s="145" t="s">
        <v>283</v>
      </c>
      <c r="L49" s="253" t="s">
        <v>464</v>
      </c>
      <c r="M49" s="146" t="s">
        <v>449</v>
      </c>
      <c r="N49" s="146" t="s">
        <v>506</v>
      </c>
      <c r="O49" s="253"/>
      <c r="P49" s="253"/>
      <c r="Q49" s="253"/>
      <c r="R49" s="253"/>
      <c r="S49" s="253"/>
      <c r="T49" s="253" t="s">
        <v>454</v>
      </c>
      <c r="U49" s="253" t="s">
        <v>455</v>
      </c>
      <c r="V49" s="270"/>
      <c r="W49" s="270"/>
      <c r="X49" s="270"/>
      <c r="Y49" s="270"/>
      <c r="Z49" s="270"/>
      <c r="AA49" s="270"/>
      <c r="AB49" s="270"/>
      <c r="AC49" s="270"/>
      <c r="AD49" s="270"/>
      <c r="AE49" s="270"/>
      <c r="AF49" s="270"/>
      <c r="AG49" s="270"/>
      <c r="AH49" s="124">
        <v>0</v>
      </c>
      <c r="AI49" s="124">
        <v>86</v>
      </c>
      <c r="AJ49" s="124">
        <v>136</v>
      </c>
      <c r="AK49" s="124">
        <v>99</v>
      </c>
      <c r="AL49" s="124">
        <v>122</v>
      </c>
      <c r="AM49" s="124"/>
      <c r="AN49" s="124"/>
      <c r="AO49" s="124"/>
      <c r="AP49" s="124"/>
      <c r="AQ49" s="124"/>
      <c r="AR49" s="124"/>
      <c r="AS49" s="124"/>
      <c r="AT49" s="124">
        <f t="shared" si="1"/>
        <v>443</v>
      </c>
      <c r="AU49" s="256"/>
      <c r="AV49" s="273" t="s">
        <v>672</v>
      </c>
      <c r="AW49" s="273" t="s">
        <v>673</v>
      </c>
      <c r="AX49" s="259" t="s">
        <v>674</v>
      </c>
      <c r="AY49" s="260" t="s">
        <v>613</v>
      </c>
    </row>
    <row r="50" spans="1:51" ht="159" customHeight="1">
      <c r="A50" s="121"/>
      <c r="B50" s="121"/>
      <c r="C50" s="121"/>
      <c r="D50" s="124"/>
      <c r="E50" s="124">
        <v>21</v>
      </c>
      <c r="F50" s="124"/>
      <c r="G50" s="124"/>
      <c r="H50" s="124"/>
      <c r="I50" s="146" t="s">
        <v>505</v>
      </c>
      <c r="J50" s="145" t="s">
        <v>596</v>
      </c>
      <c r="K50" s="145" t="s">
        <v>283</v>
      </c>
      <c r="L50" s="253" t="s">
        <v>464</v>
      </c>
      <c r="M50" s="146" t="s">
        <v>449</v>
      </c>
      <c r="N50" s="146" t="s">
        <v>507</v>
      </c>
      <c r="O50" s="253"/>
      <c r="P50" s="253"/>
      <c r="Q50" s="253"/>
      <c r="R50" s="253"/>
      <c r="S50" s="253"/>
      <c r="T50" s="253" t="s">
        <v>454</v>
      </c>
      <c r="U50" s="253" t="s">
        <v>491</v>
      </c>
      <c r="V50" s="270"/>
      <c r="W50" s="270"/>
      <c r="X50" s="270"/>
      <c r="Y50" s="270"/>
      <c r="Z50" s="270"/>
      <c r="AA50" s="270"/>
      <c r="AB50" s="270"/>
      <c r="AC50" s="270"/>
      <c r="AD50" s="270"/>
      <c r="AE50" s="270"/>
      <c r="AF50" s="270"/>
      <c r="AG50" s="270"/>
      <c r="AH50" s="124">
        <v>1</v>
      </c>
      <c r="AI50" s="124">
        <v>1</v>
      </c>
      <c r="AJ50" s="124">
        <v>1</v>
      </c>
      <c r="AK50" s="124">
        <v>1</v>
      </c>
      <c r="AL50" s="124">
        <v>2</v>
      </c>
      <c r="AM50" s="124"/>
      <c r="AN50" s="124"/>
      <c r="AO50" s="124"/>
      <c r="AP50" s="124"/>
      <c r="AQ50" s="124"/>
      <c r="AR50" s="124"/>
      <c r="AS50" s="124"/>
      <c r="AT50" s="124">
        <f t="shared" si="1"/>
        <v>6</v>
      </c>
      <c r="AU50" s="256"/>
      <c r="AV50" s="273" t="s">
        <v>740</v>
      </c>
      <c r="AW50" s="273" t="s">
        <v>741</v>
      </c>
      <c r="AX50" s="273" t="s">
        <v>602</v>
      </c>
      <c r="AY50" s="260" t="s">
        <v>601</v>
      </c>
    </row>
    <row r="51" spans="1:51" ht="157.5" customHeight="1">
      <c r="A51" s="121"/>
      <c r="B51" s="121"/>
      <c r="C51" s="121"/>
      <c r="D51" s="124"/>
      <c r="E51" s="124">
        <v>22</v>
      </c>
      <c r="F51" s="124"/>
      <c r="G51" s="124"/>
      <c r="H51" s="124"/>
      <c r="I51" s="146" t="s">
        <v>508</v>
      </c>
      <c r="J51" s="145" t="s">
        <v>597</v>
      </c>
      <c r="K51" s="145" t="s">
        <v>283</v>
      </c>
      <c r="L51" s="253" t="s">
        <v>464</v>
      </c>
      <c r="M51" s="146" t="s">
        <v>449</v>
      </c>
      <c r="N51" s="146" t="s">
        <v>509</v>
      </c>
      <c r="O51" s="253"/>
      <c r="P51" s="253"/>
      <c r="Q51" s="253"/>
      <c r="R51" s="253"/>
      <c r="S51" s="253"/>
      <c r="T51" s="253" t="s">
        <v>454</v>
      </c>
      <c r="U51" s="253" t="s">
        <v>510</v>
      </c>
      <c r="V51" s="270"/>
      <c r="W51" s="270"/>
      <c r="X51" s="270"/>
      <c r="Y51" s="270"/>
      <c r="Z51" s="270"/>
      <c r="AA51" s="270"/>
      <c r="AB51" s="270"/>
      <c r="AC51" s="270"/>
      <c r="AD51" s="270"/>
      <c r="AE51" s="270"/>
      <c r="AF51" s="270"/>
      <c r="AG51" s="270"/>
      <c r="AH51" s="124">
        <v>8</v>
      </c>
      <c r="AI51" s="124">
        <v>68</v>
      </c>
      <c r="AJ51" s="124">
        <v>107</v>
      </c>
      <c r="AK51" s="124">
        <v>97</v>
      </c>
      <c r="AL51" s="124">
        <v>123</v>
      </c>
      <c r="AM51" s="124"/>
      <c r="AN51" s="124"/>
      <c r="AO51" s="124"/>
      <c r="AP51" s="124"/>
      <c r="AQ51" s="124"/>
      <c r="AR51" s="124"/>
      <c r="AS51" s="124"/>
      <c r="AT51" s="124">
        <f t="shared" si="1"/>
        <v>403</v>
      </c>
      <c r="AU51" s="256"/>
      <c r="AV51" s="273" t="s">
        <v>678</v>
      </c>
      <c r="AW51" s="273" t="s">
        <v>623</v>
      </c>
      <c r="AX51" s="273" t="s">
        <v>602</v>
      </c>
      <c r="AY51" s="252" t="s">
        <v>601</v>
      </c>
    </row>
    <row r="52" spans="1:51" ht="93" customHeight="1">
      <c r="A52" s="121"/>
      <c r="B52" s="121"/>
      <c r="C52" s="121"/>
      <c r="D52" s="124"/>
      <c r="E52" s="124">
        <v>22</v>
      </c>
      <c r="F52" s="124"/>
      <c r="G52" s="124"/>
      <c r="H52" s="124"/>
      <c r="I52" s="146" t="s">
        <v>508</v>
      </c>
      <c r="J52" s="145" t="s">
        <v>598</v>
      </c>
      <c r="K52" s="145" t="s">
        <v>283</v>
      </c>
      <c r="L52" s="253" t="s">
        <v>464</v>
      </c>
      <c r="M52" s="146" t="s">
        <v>449</v>
      </c>
      <c r="N52" s="146" t="s">
        <v>511</v>
      </c>
      <c r="O52" s="253"/>
      <c r="P52" s="253"/>
      <c r="Q52" s="253"/>
      <c r="R52" s="253"/>
      <c r="S52" s="253"/>
      <c r="T52" s="253" t="s">
        <v>454</v>
      </c>
      <c r="U52" s="253" t="s">
        <v>455</v>
      </c>
      <c r="V52" s="270"/>
      <c r="W52" s="270"/>
      <c r="X52" s="270"/>
      <c r="Y52" s="270"/>
      <c r="Z52" s="270"/>
      <c r="AA52" s="270"/>
      <c r="AB52" s="270"/>
      <c r="AC52" s="270"/>
      <c r="AD52" s="270"/>
      <c r="AE52" s="270"/>
      <c r="AF52" s="270"/>
      <c r="AG52" s="270"/>
      <c r="AH52" s="124">
        <v>10</v>
      </c>
      <c r="AI52" s="124">
        <v>62</v>
      </c>
      <c r="AJ52" s="124">
        <v>99</v>
      </c>
      <c r="AK52" s="124">
        <v>87</v>
      </c>
      <c r="AL52" s="124">
        <v>114</v>
      </c>
      <c r="AM52" s="124"/>
      <c r="AN52" s="124"/>
      <c r="AO52" s="124"/>
      <c r="AP52" s="124"/>
      <c r="AQ52" s="124"/>
      <c r="AR52" s="124"/>
      <c r="AS52" s="124"/>
      <c r="AT52" s="124">
        <f t="shared" si="1"/>
        <v>372</v>
      </c>
      <c r="AU52" s="256"/>
      <c r="AV52" s="273" t="s">
        <v>624</v>
      </c>
      <c r="AW52" s="273" t="s">
        <v>627</v>
      </c>
      <c r="AX52" s="273" t="s">
        <v>602</v>
      </c>
      <c r="AY52" s="252" t="s">
        <v>601</v>
      </c>
    </row>
    <row r="53" spans="1:51" ht="245.25" customHeight="1">
      <c r="A53" s="121"/>
      <c r="B53" s="121"/>
      <c r="C53" s="121"/>
      <c r="D53" s="124"/>
      <c r="E53" s="124">
        <v>23</v>
      </c>
      <c r="F53" s="124"/>
      <c r="G53" s="124"/>
      <c r="H53" s="124"/>
      <c r="I53" s="146" t="s">
        <v>508</v>
      </c>
      <c r="J53" s="145" t="s">
        <v>599</v>
      </c>
      <c r="K53" s="145" t="s">
        <v>283</v>
      </c>
      <c r="L53" s="253" t="s">
        <v>464</v>
      </c>
      <c r="M53" s="146" t="s">
        <v>449</v>
      </c>
      <c r="N53" s="146" t="s">
        <v>512</v>
      </c>
      <c r="O53" s="253"/>
      <c r="P53" s="253"/>
      <c r="Q53" s="253"/>
      <c r="R53" s="253"/>
      <c r="S53" s="253"/>
      <c r="T53" s="253" t="s">
        <v>454</v>
      </c>
      <c r="U53" s="253" t="s">
        <v>455</v>
      </c>
      <c r="V53" s="270"/>
      <c r="W53" s="270"/>
      <c r="X53" s="270"/>
      <c r="Y53" s="270"/>
      <c r="Z53" s="270"/>
      <c r="AA53" s="270"/>
      <c r="AB53" s="270"/>
      <c r="AC53" s="270"/>
      <c r="AD53" s="270"/>
      <c r="AE53" s="270"/>
      <c r="AF53" s="270"/>
      <c r="AG53" s="270"/>
      <c r="AH53" s="124">
        <v>16</v>
      </c>
      <c r="AI53" s="124">
        <v>252</v>
      </c>
      <c r="AJ53" s="124">
        <v>302</v>
      </c>
      <c r="AK53" s="124">
        <v>331</v>
      </c>
      <c r="AL53" s="124">
        <v>360</v>
      </c>
      <c r="AM53" s="124"/>
      <c r="AN53" s="124"/>
      <c r="AO53" s="124"/>
      <c r="AP53" s="124"/>
      <c r="AQ53" s="124"/>
      <c r="AR53" s="124"/>
      <c r="AS53" s="124"/>
      <c r="AT53" s="124">
        <f t="shared" si="1"/>
        <v>1261</v>
      </c>
      <c r="AU53" s="256"/>
      <c r="AV53" s="273" t="s">
        <v>625</v>
      </c>
      <c r="AW53" s="273" t="s">
        <v>626</v>
      </c>
      <c r="AX53" s="273" t="s">
        <v>622</v>
      </c>
      <c r="AY53" s="252" t="s">
        <v>611</v>
      </c>
    </row>
    <row r="54" spans="1:51" ht="249" customHeight="1">
      <c r="A54" s="121"/>
      <c r="B54" s="121"/>
      <c r="C54" s="121"/>
      <c r="D54" s="124"/>
      <c r="E54" s="124">
        <v>24</v>
      </c>
      <c r="F54" s="124"/>
      <c r="G54" s="124"/>
      <c r="H54" s="124"/>
      <c r="I54" s="146" t="s">
        <v>508</v>
      </c>
      <c r="J54" s="145" t="s">
        <v>600</v>
      </c>
      <c r="K54" s="145" t="s">
        <v>283</v>
      </c>
      <c r="L54" s="253" t="s">
        <v>464</v>
      </c>
      <c r="M54" s="146" t="s">
        <v>449</v>
      </c>
      <c r="N54" s="146" t="s">
        <v>513</v>
      </c>
      <c r="O54" s="253"/>
      <c r="P54" s="253"/>
      <c r="Q54" s="253"/>
      <c r="R54" s="253"/>
      <c r="S54" s="253"/>
      <c r="T54" s="253" t="s">
        <v>454</v>
      </c>
      <c r="U54" s="253" t="s">
        <v>455</v>
      </c>
      <c r="V54" s="270"/>
      <c r="W54" s="270"/>
      <c r="X54" s="270"/>
      <c r="Y54" s="270"/>
      <c r="Z54" s="270"/>
      <c r="AA54" s="270"/>
      <c r="AB54" s="270"/>
      <c r="AC54" s="270"/>
      <c r="AD54" s="270"/>
      <c r="AE54" s="270"/>
      <c r="AF54" s="270"/>
      <c r="AG54" s="270"/>
      <c r="AH54" s="124">
        <v>26</v>
      </c>
      <c r="AI54" s="124">
        <v>314</v>
      </c>
      <c r="AJ54" s="124">
        <v>401</v>
      </c>
      <c r="AK54" s="124">
        <v>418</v>
      </c>
      <c r="AL54" s="124">
        <v>474</v>
      </c>
      <c r="AM54" s="124"/>
      <c r="AN54" s="124"/>
      <c r="AO54" s="124"/>
      <c r="AP54" s="124"/>
      <c r="AQ54" s="124"/>
      <c r="AR54" s="124"/>
      <c r="AS54" s="124"/>
      <c r="AT54" s="124">
        <f t="shared" si="1"/>
        <v>1633</v>
      </c>
      <c r="AU54" s="256"/>
      <c r="AV54" s="273" t="s">
        <v>618</v>
      </c>
      <c r="AW54" s="273" t="s">
        <v>619</v>
      </c>
      <c r="AX54" s="259" t="s">
        <v>622</v>
      </c>
      <c r="AY54" s="259" t="s">
        <v>614</v>
      </c>
    </row>
    <row r="55" spans="1:51" ht="137.25" customHeight="1">
      <c r="A55" s="121"/>
      <c r="B55" s="121"/>
      <c r="C55" s="121"/>
      <c r="D55" s="121"/>
      <c r="E55" s="121"/>
      <c r="F55" s="121"/>
      <c r="G55" s="122" t="s">
        <v>514</v>
      </c>
      <c r="H55" s="122"/>
      <c r="I55" s="225" t="s">
        <v>515</v>
      </c>
      <c r="J55" s="145" t="s">
        <v>516</v>
      </c>
      <c r="K55" s="145" t="s">
        <v>438</v>
      </c>
      <c r="L55" s="253" t="s">
        <v>464</v>
      </c>
      <c r="M55" s="146" t="s">
        <v>439</v>
      </c>
      <c r="N55" s="146" t="s">
        <v>517</v>
      </c>
      <c r="O55" s="253"/>
      <c r="P55" s="253"/>
      <c r="Q55" s="258"/>
      <c r="R55" s="258">
        <v>1</v>
      </c>
      <c r="S55" s="253"/>
      <c r="T55" s="253" t="s">
        <v>441</v>
      </c>
      <c r="U55" s="253" t="s">
        <v>518</v>
      </c>
      <c r="V55" s="146"/>
      <c r="W55" s="146"/>
      <c r="X55" s="276">
        <v>1</v>
      </c>
      <c r="Y55" s="146"/>
      <c r="Z55" s="146"/>
      <c r="AA55" s="276">
        <v>1</v>
      </c>
      <c r="AB55" s="146"/>
      <c r="AC55" s="146"/>
      <c r="AD55" s="276">
        <v>1</v>
      </c>
      <c r="AE55" s="146"/>
      <c r="AF55" s="146"/>
      <c r="AG55" s="276">
        <v>1</v>
      </c>
      <c r="AH55" s="124"/>
      <c r="AI55" s="121"/>
      <c r="AJ55" s="249">
        <v>0</v>
      </c>
      <c r="AK55" s="121"/>
      <c r="AL55" s="121"/>
      <c r="AM55" s="121"/>
      <c r="AN55" s="121"/>
      <c r="AO55" s="121"/>
      <c r="AP55" s="121"/>
      <c r="AQ55" s="121"/>
      <c r="AR55" s="121"/>
      <c r="AS55" s="121"/>
      <c r="AT55" s="121">
        <f>MIN(AH55:AS55)</f>
        <v>0</v>
      </c>
      <c r="AU55" s="250">
        <f aca="true" t="shared" si="2" ref="AU55:AU60">+AT55/R55</f>
        <v>0</v>
      </c>
      <c r="AV55" s="257"/>
      <c r="AW55" s="257"/>
      <c r="AX55" s="259"/>
      <c r="AY55" s="260"/>
    </row>
    <row r="56" spans="1:51" ht="142.5" customHeight="1">
      <c r="A56" s="121"/>
      <c r="B56" s="121"/>
      <c r="C56" s="121"/>
      <c r="D56" s="121"/>
      <c r="E56" s="121"/>
      <c r="F56" s="121"/>
      <c r="G56" s="122" t="s">
        <v>514</v>
      </c>
      <c r="H56" s="122"/>
      <c r="I56" s="225" t="s">
        <v>519</v>
      </c>
      <c r="J56" s="145" t="s">
        <v>520</v>
      </c>
      <c r="K56" s="145" t="s">
        <v>438</v>
      </c>
      <c r="L56" s="253" t="s">
        <v>464</v>
      </c>
      <c r="M56" s="146" t="s">
        <v>439</v>
      </c>
      <c r="N56" s="146" t="s">
        <v>521</v>
      </c>
      <c r="O56" s="253"/>
      <c r="P56" s="253"/>
      <c r="Q56" s="258"/>
      <c r="R56" s="258">
        <v>1</v>
      </c>
      <c r="S56" s="253"/>
      <c r="T56" s="253" t="s">
        <v>441</v>
      </c>
      <c r="U56" s="253" t="s">
        <v>518</v>
      </c>
      <c r="V56" s="146"/>
      <c r="W56" s="146"/>
      <c r="X56" s="276">
        <v>1</v>
      </c>
      <c r="Y56" s="146"/>
      <c r="Z56" s="146"/>
      <c r="AA56" s="276">
        <v>1</v>
      </c>
      <c r="AB56" s="146"/>
      <c r="AC56" s="146"/>
      <c r="AD56" s="276">
        <v>1</v>
      </c>
      <c r="AE56" s="146"/>
      <c r="AF56" s="146"/>
      <c r="AG56" s="276">
        <v>1</v>
      </c>
      <c r="AH56" s="124"/>
      <c r="AI56" s="121"/>
      <c r="AJ56" s="249">
        <v>0</v>
      </c>
      <c r="AK56" s="121"/>
      <c r="AL56" s="121"/>
      <c r="AM56" s="121"/>
      <c r="AN56" s="121"/>
      <c r="AO56" s="121"/>
      <c r="AP56" s="121"/>
      <c r="AQ56" s="121"/>
      <c r="AR56" s="121"/>
      <c r="AS56" s="121"/>
      <c r="AT56" s="121">
        <f>MIN(AH56:AS56)</f>
        <v>0</v>
      </c>
      <c r="AU56" s="250">
        <f t="shared" si="2"/>
        <v>0</v>
      </c>
      <c r="AV56" s="257"/>
      <c r="AW56" s="257"/>
      <c r="AX56" s="260"/>
      <c r="AY56" s="260"/>
    </row>
    <row r="57" spans="1:51" ht="114.75" customHeight="1">
      <c r="A57" s="121"/>
      <c r="B57" s="121"/>
      <c r="C57" s="121"/>
      <c r="D57" s="121"/>
      <c r="E57" s="121"/>
      <c r="F57" s="121"/>
      <c r="G57" s="122" t="s">
        <v>514</v>
      </c>
      <c r="H57" s="122"/>
      <c r="I57" s="225" t="s">
        <v>522</v>
      </c>
      <c r="J57" s="145" t="s">
        <v>523</v>
      </c>
      <c r="K57" s="145" t="s">
        <v>283</v>
      </c>
      <c r="L57" s="253" t="s">
        <v>464</v>
      </c>
      <c r="M57" s="146" t="s">
        <v>524</v>
      </c>
      <c r="N57" s="146" t="s">
        <v>525</v>
      </c>
      <c r="O57" s="253"/>
      <c r="P57" s="253"/>
      <c r="Q57" s="253"/>
      <c r="R57" s="253">
        <v>28</v>
      </c>
      <c r="S57" s="253"/>
      <c r="T57" s="253" t="s">
        <v>441</v>
      </c>
      <c r="U57" s="253" t="s">
        <v>526</v>
      </c>
      <c r="V57" s="146"/>
      <c r="W57" s="146"/>
      <c r="X57" s="146">
        <v>7</v>
      </c>
      <c r="Y57" s="146"/>
      <c r="Z57" s="146"/>
      <c r="AA57" s="146">
        <v>7</v>
      </c>
      <c r="AB57" s="146"/>
      <c r="AC57" s="146"/>
      <c r="AD57" s="146">
        <v>7</v>
      </c>
      <c r="AE57" s="146"/>
      <c r="AF57" s="146"/>
      <c r="AG57" s="146">
        <v>7</v>
      </c>
      <c r="AH57" s="124"/>
      <c r="AI57" s="121"/>
      <c r="AJ57" s="121">
        <v>7</v>
      </c>
      <c r="AK57" s="121"/>
      <c r="AL57" s="121"/>
      <c r="AM57" s="121"/>
      <c r="AN57" s="121"/>
      <c r="AO57" s="121"/>
      <c r="AP57" s="121"/>
      <c r="AQ57" s="121"/>
      <c r="AR57" s="121"/>
      <c r="AS57" s="121"/>
      <c r="AT57" s="121">
        <f>SUM(AH57:AS57)</f>
        <v>7</v>
      </c>
      <c r="AU57" s="250">
        <f t="shared" si="2"/>
        <v>0.25</v>
      </c>
      <c r="AV57" s="257"/>
      <c r="AW57" s="257"/>
      <c r="AX57" s="259"/>
      <c r="AY57" s="260"/>
    </row>
    <row r="58" spans="1:51" ht="113.25" customHeight="1">
      <c r="A58" s="121"/>
      <c r="B58" s="121"/>
      <c r="C58" s="121"/>
      <c r="D58" s="121"/>
      <c r="E58" s="121"/>
      <c r="F58" s="121"/>
      <c r="G58" s="122" t="s">
        <v>514</v>
      </c>
      <c r="H58" s="122"/>
      <c r="I58" s="225" t="s">
        <v>527</v>
      </c>
      <c r="J58" s="145" t="s">
        <v>528</v>
      </c>
      <c r="K58" s="145" t="s">
        <v>283</v>
      </c>
      <c r="L58" s="253" t="s">
        <v>464</v>
      </c>
      <c r="M58" s="146" t="s">
        <v>529</v>
      </c>
      <c r="N58" s="146" t="s">
        <v>530</v>
      </c>
      <c r="O58" s="253"/>
      <c r="P58" s="253"/>
      <c r="Q58" s="253"/>
      <c r="R58" s="253">
        <v>80</v>
      </c>
      <c r="S58" s="253"/>
      <c r="T58" s="253" t="s">
        <v>441</v>
      </c>
      <c r="U58" s="253" t="s">
        <v>531</v>
      </c>
      <c r="V58" s="146"/>
      <c r="W58" s="146"/>
      <c r="X58" s="146">
        <v>20</v>
      </c>
      <c r="Y58" s="146"/>
      <c r="Z58" s="146"/>
      <c r="AA58" s="146">
        <v>20</v>
      </c>
      <c r="AB58" s="146"/>
      <c r="AC58" s="146"/>
      <c r="AD58" s="146">
        <v>20</v>
      </c>
      <c r="AE58" s="146"/>
      <c r="AF58" s="146"/>
      <c r="AG58" s="146">
        <v>20</v>
      </c>
      <c r="AH58" s="124"/>
      <c r="AI58" s="121"/>
      <c r="AJ58" s="121">
        <v>20</v>
      </c>
      <c r="AK58" s="121"/>
      <c r="AL58" s="121"/>
      <c r="AM58" s="121"/>
      <c r="AN58" s="121"/>
      <c r="AO58" s="121"/>
      <c r="AP58" s="121"/>
      <c r="AQ58" s="121"/>
      <c r="AR58" s="121"/>
      <c r="AS58" s="121"/>
      <c r="AT58" s="121">
        <f>SUM(AH58:AS58)</f>
        <v>20</v>
      </c>
      <c r="AU58" s="250">
        <f t="shared" si="2"/>
        <v>0.25</v>
      </c>
      <c r="AV58" s="257"/>
      <c r="AW58" s="257"/>
      <c r="AX58" s="259"/>
      <c r="AY58" s="260"/>
    </row>
    <row r="59" spans="1:51" ht="103.5" customHeight="1">
      <c r="A59" s="121"/>
      <c r="B59" s="121"/>
      <c r="C59" s="121"/>
      <c r="D59" s="121"/>
      <c r="E59" s="121"/>
      <c r="F59" s="121"/>
      <c r="G59" s="122" t="s">
        <v>514</v>
      </c>
      <c r="H59" s="122"/>
      <c r="I59" s="225" t="s">
        <v>532</v>
      </c>
      <c r="J59" s="145" t="s">
        <v>533</v>
      </c>
      <c r="K59" s="145" t="s">
        <v>438</v>
      </c>
      <c r="L59" s="253" t="s">
        <v>464</v>
      </c>
      <c r="M59" s="146" t="s">
        <v>439</v>
      </c>
      <c r="N59" s="146" t="s">
        <v>534</v>
      </c>
      <c r="O59" s="253"/>
      <c r="P59" s="253"/>
      <c r="Q59" s="258"/>
      <c r="R59" s="258">
        <v>1</v>
      </c>
      <c r="S59" s="253"/>
      <c r="T59" s="253" t="s">
        <v>441</v>
      </c>
      <c r="U59" s="253" t="s">
        <v>465</v>
      </c>
      <c r="V59" s="146"/>
      <c r="W59" s="146"/>
      <c r="X59" s="276">
        <v>1</v>
      </c>
      <c r="Y59" s="146"/>
      <c r="Z59" s="146"/>
      <c r="AA59" s="276">
        <v>1</v>
      </c>
      <c r="AB59" s="146"/>
      <c r="AC59" s="146"/>
      <c r="AD59" s="276">
        <v>1</v>
      </c>
      <c r="AE59" s="146"/>
      <c r="AF59" s="146"/>
      <c r="AG59" s="276">
        <v>1</v>
      </c>
      <c r="AH59" s="124"/>
      <c r="AI59" s="121"/>
      <c r="AJ59" s="249">
        <v>1</v>
      </c>
      <c r="AK59" s="121"/>
      <c r="AL59" s="121"/>
      <c r="AM59" s="121"/>
      <c r="AN59" s="121"/>
      <c r="AO59" s="121"/>
      <c r="AP59" s="121"/>
      <c r="AQ59" s="121"/>
      <c r="AR59" s="121"/>
      <c r="AS59" s="121"/>
      <c r="AT59" s="261">
        <f>AVERAGE(AH59:AS59)</f>
        <v>1</v>
      </c>
      <c r="AU59" s="261">
        <f t="shared" si="2"/>
        <v>1</v>
      </c>
      <c r="AV59" s="257"/>
      <c r="AW59" s="257"/>
      <c r="AX59" s="259"/>
      <c r="AY59" s="225"/>
    </row>
    <row r="60" spans="1:51" ht="82.5" customHeight="1">
      <c r="A60" s="121"/>
      <c r="B60" s="121"/>
      <c r="C60" s="121"/>
      <c r="D60" s="121"/>
      <c r="E60" s="121"/>
      <c r="F60" s="121"/>
      <c r="G60" s="122" t="s">
        <v>514</v>
      </c>
      <c r="H60" s="122"/>
      <c r="I60" s="225" t="s">
        <v>535</v>
      </c>
      <c r="J60" s="145" t="s">
        <v>536</v>
      </c>
      <c r="K60" s="145" t="s">
        <v>438</v>
      </c>
      <c r="L60" s="253" t="s">
        <v>464</v>
      </c>
      <c r="M60" s="146" t="s">
        <v>439</v>
      </c>
      <c r="N60" s="146" t="s">
        <v>537</v>
      </c>
      <c r="O60" s="253"/>
      <c r="P60" s="122"/>
      <c r="Q60" s="226"/>
      <c r="R60" s="226">
        <v>1</v>
      </c>
      <c r="S60" s="122"/>
      <c r="T60" s="122" t="s">
        <v>441</v>
      </c>
      <c r="U60" s="122" t="s">
        <v>465</v>
      </c>
      <c r="V60" s="225"/>
      <c r="W60" s="225"/>
      <c r="X60" s="227">
        <v>1</v>
      </c>
      <c r="Y60" s="225"/>
      <c r="Z60" s="225"/>
      <c r="AA60" s="227">
        <v>1</v>
      </c>
      <c r="AB60" s="225"/>
      <c r="AC60" s="225"/>
      <c r="AD60" s="227">
        <v>1</v>
      </c>
      <c r="AE60" s="225"/>
      <c r="AF60" s="225"/>
      <c r="AG60" s="227">
        <v>1</v>
      </c>
      <c r="AH60" s="121"/>
      <c r="AI60" s="121"/>
      <c r="AJ60" s="249">
        <v>0.78</v>
      </c>
      <c r="AK60" s="121"/>
      <c r="AL60" s="121"/>
      <c r="AM60" s="121"/>
      <c r="AN60" s="121"/>
      <c r="AO60" s="121"/>
      <c r="AP60" s="121"/>
      <c r="AQ60" s="121"/>
      <c r="AR60" s="121"/>
      <c r="AS60" s="121"/>
      <c r="AT60" s="261">
        <f>AVERAGE(AH60:AS60)</f>
        <v>0.78</v>
      </c>
      <c r="AU60" s="261">
        <f t="shared" si="2"/>
        <v>0.78</v>
      </c>
      <c r="AV60" s="257"/>
      <c r="AW60" s="257"/>
      <c r="AX60" s="239"/>
      <c r="AY60" s="225"/>
    </row>
    <row r="61" spans="1:51" ht="45" customHeight="1">
      <c r="A61" s="647" t="s">
        <v>64</v>
      </c>
      <c r="B61" s="647"/>
      <c r="C61" s="647"/>
      <c r="D61" s="643" t="s">
        <v>66</v>
      </c>
      <c r="E61" s="643"/>
      <c r="F61" s="643"/>
      <c r="G61" s="643"/>
      <c r="H61" s="643"/>
      <c r="I61" s="643"/>
      <c r="J61" s="648" t="s">
        <v>300</v>
      </c>
      <c r="K61" s="648"/>
      <c r="L61" s="648"/>
      <c r="M61" s="648"/>
      <c r="N61" s="648"/>
      <c r="O61" s="648"/>
      <c r="P61" s="643" t="s">
        <v>66</v>
      </c>
      <c r="Q61" s="643"/>
      <c r="R61" s="643"/>
      <c r="S61" s="643"/>
      <c r="T61" s="643"/>
      <c r="U61" s="643"/>
      <c r="V61" s="643" t="s">
        <v>66</v>
      </c>
      <c r="W61" s="643"/>
      <c r="X61" s="643"/>
      <c r="Y61" s="643"/>
      <c r="Z61" s="643"/>
      <c r="AA61" s="643"/>
      <c r="AB61" s="643"/>
      <c r="AC61" s="643"/>
      <c r="AD61" s="643" t="s">
        <v>66</v>
      </c>
      <c r="AE61" s="643"/>
      <c r="AF61" s="643"/>
      <c r="AG61" s="643"/>
      <c r="AH61" s="643"/>
      <c r="AI61" s="643"/>
      <c r="AJ61" s="643"/>
      <c r="AK61" s="643"/>
      <c r="AL61" s="643"/>
      <c r="AM61" s="643"/>
      <c r="AN61" s="643"/>
      <c r="AO61" s="643"/>
      <c r="AP61" s="648" t="s">
        <v>318</v>
      </c>
      <c r="AQ61" s="648"/>
      <c r="AR61" s="648"/>
      <c r="AS61" s="648"/>
      <c r="AT61" s="643" t="s">
        <v>13</v>
      </c>
      <c r="AU61" s="643"/>
      <c r="AV61" s="643"/>
      <c r="AW61" s="643"/>
      <c r="AX61" s="643"/>
      <c r="AY61" s="643"/>
    </row>
    <row r="62" spans="1:51" ht="21.75" customHeight="1">
      <c r="A62" s="647"/>
      <c r="B62" s="647"/>
      <c r="C62" s="647"/>
      <c r="D62" s="643" t="s">
        <v>538</v>
      </c>
      <c r="E62" s="643"/>
      <c r="F62" s="643"/>
      <c r="G62" s="643"/>
      <c r="H62" s="643"/>
      <c r="I62" s="643"/>
      <c r="J62" s="648"/>
      <c r="K62" s="648"/>
      <c r="L62" s="648"/>
      <c r="M62" s="648"/>
      <c r="N62" s="648"/>
      <c r="O62" s="648"/>
      <c r="P62" s="643" t="s">
        <v>540</v>
      </c>
      <c r="Q62" s="643"/>
      <c r="R62" s="643"/>
      <c r="S62" s="643"/>
      <c r="T62" s="643"/>
      <c r="U62" s="643"/>
      <c r="V62" s="643" t="s">
        <v>542</v>
      </c>
      <c r="W62" s="643"/>
      <c r="X62" s="643"/>
      <c r="Y62" s="643"/>
      <c r="Z62" s="643"/>
      <c r="AA62" s="643"/>
      <c r="AB62" s="643"/>
      <c r="AC62" s="643"/>
      <c r="AD62" s="643" t="s">
        <v>65</v>
      </c>
      <c r="AE62" s="643"/>
      <c r="AF62" s="643"/>
      <c r="AG62" s="643"/>
      <c r="AH62" s="643"/>
      <c r="AI62" s="643"/>
      <c r="AJ62" s="643"/>
      <c r="AK62" s="643"/>
      <c r="AL62" s="643"/>
      <c r="AM62" s="643"/>
      <c r="AN62" s="643"/>
      <c r="AO62" s="643"/>
      <c r="AP62" s="648"/>
      <c r="AQ62" s="648"/>
      <c r="AR62" s="648"/>
      <c r="AS62" s="648"/>
      <c r="AT62" s="643" t="s">
        <v>65</v>
      </c>
      <c r="AU62" s="643"/>
      <c r="AV62" s="643"/>
      <c r="AW62" s="643"/>
      <c r="AX62" s="643"/>
      <c r="AY62" s="643"/>
    </row>
    <row r="63" spans="1:51" ht="33.75" customHeight="1">
      <c r="A63" s="647"/>
      <c r="B63" s="647"/>
      <c r="C63" s="647"/>
      <c r="D63" s="643" t="s">
        <v>539</v>
      </c>
      <c r="E63" s="643"/>
      <c r="F63" s="643"/>
      <c r="G63" s="643"/>
      <c r="H63" s="643"/>
      <c r="I63" s="643"/>
      <c r="J63" s="648"/>
      <c r="K63" s="648"/>
      <c r="L63" s="648"/>
      <c r="M63" s="648"/>
      <c r="N63" s="648"/>
      <c r="O63" s="648"/>
      <c r="P63" s="643" t="s">
        <v>541</v>
      </c>
      <c r="Q63" s="643"/>
      <c r="R63" s="643"/>
      <c r="S63" s="643"/>
      <c r="T63" s="643"/>
      <c r="U63" s="643"/>
      <c r="V63" s="643" t="s">
        <v>543</v>
      </c>
      <c r="W63" s="643"/>
      <c r="X63" s="643"/>
      <c r="Y63" s="643"/>
      <c r="Z63" s="643"/>
      <c r="AA63" s="643"/>
      <c r="AB63" s="643"/>
      <c r="AC63" s="643"/>
      <c r="AD63" s="643" t="s">
        <v>297</v>
      </c>
      <c r="AE63" s="643"/>
      <c r="AF63" s="643"/>
      <c r="AG63" s="643"/>
      <c r="AH63" s="643"/>
      <c r="AI63" s="643"/>
      <c r="AJ63" s="643"/>
      <c r="AK63" s="643"/>
      <c r="AL63" s="643"/>
      <c r="AM63" s="643"/>
      <c r="AN63" s="643"/>
      <c r="AO63" s="643"/>
      <c r="AP63" s="648"/>
      <c r="AQ63" s="648"/>
      <c r="AR63" s="648"/>
      <c r="AS63" s="648"/>
      <c r="AT63" s="643" t="s">
        <v>75</v>
      </c>
      <c r="AU63" s="643"/>
      <c r="AV63" s="643"/>
      <c r="AW63" s="643"/>
      <c r="AX63" s="643"/>
      <c r="AY63" s="643"/>
    </row>
  </sheetData>
  <sheetProtection/>
  <autoFilter ref="A12:AY63"/>
  <mergeCells count="56">
    <mergeCell ref="A5:AG5"/>
    <mergeCell ref="A6:C8"/>
    <mergeCell ref="D6:E8"/>
    <mergeCell ref="F6:G8"/>
    <mergeCell ref="H6:I6"/>
    <mergeCell ref="A10:C10"/>
    <mergeCell ref="D9:AG9"/>
    <mergeCell ref="D10:AG10"/>
    <mergeCell ref="AX5:AX12"/>
    <mergeCell ref="AY5:AY12"/>
    <mergeCell ref="H7:I7"/>
    <mergeCell ref="H8:I8"/>
    <mergeCell ref="V62:AC62"/>
    <mergeCell ref="V63:AC63"/>
    <mergeCell ref="AW5:AW12"/>
    <mergeCell ref="AH5:AU10"/>
    <mergeCell ref="K6:U8"/>
    <mergeCell ref="AV5:AV12"/>
    <mergeCell ref="A61:C63"/>
    <mergeCell ref="J61:O63"/>
    <mergeCell ref="P62:U62"/>
    <mergeCell ref="P63:U63"/>
    <mergeCell ref="V61:AC61"/>
    <mergeCell ref="AT62:AY62"/>
    <mergeCell ref="AT61:AY61"/>
    <mergeCell ref="AT63:AY63"/>
    <mergeCell ref="D61:I61"/>
    <mergeCell ref="AP61:AS63"/>
    <mergeCell ref="U11:U12"/>
    <mergeCell ref="O11:S11"/>
    <mergeCell ref="T11:T12"/>
    <mergeCell ref="N11:N12"/>
    <mergeCell ref="A11:F11"/>
    <mergeCell ref="G11:H11"/>
    <mergeCell ref="M11:M12"/>
    <mergeCell ref="L11:L12"/>
    <mergeCell ref="D62:I62"/>
    <mergeCell ref="D63:I63"/>
    <mergeCell ref="AD61:AO61"/>
    <mergeCell ref="AD62:AO62"/>
    <mergeCell ref="AD63:AO63"/>
    <mergeCell ref="AH11:AS11"/>
    <mergeCell ref="P61:U61"/>
    <mergeCell ref="I11:I12"/>
    <mergeCell ref="J11:J12"/>
    <mergeCell ref="K11:K12"/>
    <mergeCell ref="AX1:AY1"/>
    <mergeCell ref="AX2:AY2"/>
    <mergeCell ref="AX3:AY3"/>
    <mergeCell ref="AX4:AY4"/>
    <mergeCell ref="A1:AW1"/>
    <mergeCell ref="V11:AG11"/>
    <mergeCell ref="A9:C9"/>
    <mergeCell ref="A2:AW2"/>
    <mergeCell ref="A3:AW4"/>
    <mergeCell ref="AT11:AU11"/>
  </mergeCells>
  <printOptions/>
  <pageMargins left="0.7" right="0.7" top="0.75" bottom="0.75" header="0.3" footer="0.3"/>
  <pageSetup fitToHeight="0" fitToWidth="1" horizontalDpi="600" verticalDpi="600" orientation="landscape" scale="30" r:id="rId3"/>
  <legacyDrawing r:id="rId2"/>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1:BK58"/>
  <sheetViews>
    <sheetView zoomScale="60" zoomScaleNormal="60" zoomScalePageLayoutView="0" workbookViewId="0" topLeftCell="A1">
      <selection activeCell="A26" sqref="A26"/>
    </sheetView>
  </sheetViews>
  <sheetFormatPr defaultColWidth="19.421875" defaultRowHeight="15"/>
  <cols>
    <col min="1" max="1" width="29.57421875" style="113" bestFit="1" customWidth="1"/>
    <col min="2" max="4" width="11.00390625" style="113" customWidth="1"/>
    <col min="5" max="5" width="22.57421875" style="113" bestFit="1" customWidth="1"/>
    <col min="6" max="17" width="11.00390625" style="113" customWidth="1"/>
    <col min="18" max="18" width="12.140625" style="113" customWidth="1"/>
    <col min="19" max="19" width="21.57421875" style="113" bestFit="1" customWidth="1"/>
    <col min="20" max="23" width="8.140625" style="113" customWidth="1"/>
    <col min="24" max="24" width="9.421875" style="113" customWidth="1"/>
    <col min="25" max="25" width="8.140625" style="113" customWidth="1"/>
    <col min="26" max="30" width="7.8515625" style="113" customWidth="1"/>
    <col min="31" max="31" width="11.28125" style="113" customWidth="1"/>
    <col min="32" max="32" width="2.28125" style="113" customWidth="1"/>
    <col min="33" max="33" width="19.421875" style="113" customWidth="1"/>
    <col min="34" max="36" width="11.28125" style="113" customWidth="1"/>
    <col min="37" max="37" width="22.00390625" style="113" bestFit="1" customWidth="1"/>
    <col min="38" max="50" width="11.28125" style="113" customWidth="1"/>
    <col min="51" max="51" width="22.28125" style="113" bestFit="1" customWidth="1"/>
    <col min="52" max="63" width="8.8515625" style="113" customWidth="1"/>
    <col min="64" max="16384" width="19.421875" style="113" customWidth="1"/>
  </cols>
  <sheetData>
    <row r="1" spans="1:63" ht="15.75" customHeight="1">
      <c r="A1" s="674" t="s">
        <v>16</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c r="AN1" s="674"/>
      <c r="AO1" s="674"/>
      <c r="AP1" s="674"/>
      <c r="AQ1" s="674"/>
      <c r="AR1" s="674"/>
      <c r="AS1" s="674"/>
      <c r="AT1" s="674"/>
      <c r="AU1" s="674"/>
      <c r="AV1" s="674"/>
      <c r="AW1" s="674"/>
      <c r="AX1" s="674"/>
      <c r="AY1" s="674"/>
      <c r="AZ1" s="674"/>
      <c r="BA1" s="674"/>
      <c r="BB1" s="674"/>
      <c r="BC1" s="674"/>
      <c r="BD1" s="674"/>
      <c r="BE1" s="674"/>
      <c r="BF1" s="674"/>
      <c r="BG1" s="674"/>
      <c r="BH1" s="674"/>
      <c r="BI1" s="675" t="s">
        <v>18</v>
      </c>
      <c r="BJ1" s="675"/>
      <c r="BK1" s="675"/>
    </row>
    <row r="2" spans="1:63" ht="15.75" customHeight="1">
      <c r="A2" s="674" t="s">
        <v>17</v>
      </c>
      <c r="B2" s="674"/>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4"/>
      <c r="AQ2" s="674"/>
      <c r="AR2" s="674"/>
      <c r="AS2" s="674"/>
      <c r="AT2" s="674"/>
      <c r="AU2" s="674"/>
      <c r="AV2" s="674"/>
      <c r="AW2" s="674"/>
      <c r="AX2" s="674"/>
      <c r="AY2" s="674"/>
      <c r="AZ2" s="674"/>
      <c r="BA2" s="674"/>
      <c r="BB2" s="674"/>
      <c r="BC2" s="674"/>
      <c r="BD2" s="674"/>
      <c r="BE2" s="674"/>
      <c r="BF2" s="674"/>
      <c r="BG2" s="674"/>
      <c r="BH2" s="674"/>
      <c r="BI2" s="676" t="s">
        <v>413</v>
      </c>
      <c r="BJ2" s="676"/>
      <c r="BK2" s="676"/>
    </row>
    <row r="3" spans="1:63" ht="25.5" customHeight="1">
      <c r="A3" s="674" t="s">
        <v>187</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4"/>
      <c r="AQ3" s="674"/>
      <c r="AR3" s="674"/>
      <c r="AS3" s="674"/>
      <c r="AT3" s="674"/>
      <c r="AU3" s="674"/>
      <c r="AV3" s="674"/>
      <c r="AW3" s="674"/>
      <c r="AX3" s="674"/>
      <c r="AY3" s="674"/>
      <c r="AZ3" s="674"/>
      <c r="BA3" s="674"/>
      <c r="BB3" s="674"/>
      <c r="BC3" s="674"/>
      <c r="BD3" s="674"/>
      <c r="BE3" s="674"/>
      <c r="BF3" s="674"/>
      <c r="BG3" s="674"/>
      <c r="BH3" s="674"/>
      <c r="BI3" s="676" t="s">
        <v>419</v>
      </c>
      <c r="BJ3" s="676"/>
      <c r="BK3" s="676"/>
    </row>
    <row r="4" spans="1:63" ht="15.75" customHeight="1">
      <c r="A4" s="674" t="s">
        <v>172</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674"/>
      <c r="BA4" s="674"/>
      <c r="BB4" s="674"/>
      <c r="BC4" s="674"/>
      <c r="BD4" s="674"/>
      <c r="BE4" s="674"/>
      <c r="BF4" s="674"/>
      <c r="BG4" s="674"/>
      <c r="BH4" s="674"/>
      <c r="BI4" s="671" t="s">
        <v>183</v>
      </c>
      <c r="BJ4" s="672"/>
      <c r="BK4" s="673"/>
    </row>
    <row r="5" spans="1:63" ht="25.5" customHeight="1">
      <c r="A5" s="677" t="s">
        <v>319</v>
      </c>
      <c r="B5" s="677"/>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G5" s="677" t="s">
        <v>320</v>
      </c>
      <c r="AH5" s="677"/>
      <c r="AI5" s="677"/>
      <c r="AJ5" s="677"/>
      <c r="AK5" s="677"/>
      <c r="AL5" s="677"/>
      <c r="AM5" s="677"/>
      <c r="AN5" s="677"/>
      <c r="AO5" s="677"/>
      <c r="AP5" s="677"/>
      <c r="AQ5" s="677"/>
      <c r="AR5" s="677"/>
      <c r="AS5" s="677"/>
      <c r="AT5" s="677"/>
      <c r="AU5" s="677"/>
      <c r="AV5" s="677"/>
      <c r="AW5" s="677"/>
      <c r="AX5" s="677"/>
      <c r="AY5" s="677"/>
      <c r="AZ5" s="677"/>
      <c r="BA5" s="677"/>
      <c r="BB5" s="677"/>
      <c r="BC5" s="677"/>
      <c r="BD5" s="677"/>
      <c r="BE5" s="677"/>
      <c r="BF5" s="677"/>
      <c r="BG5" s="677"/>
      <c r="BH5" s="677"/>
      <c r="BI5" s="678"/>
      <c r="BJ5" s="678"/>
      <c r="BK5" s="678"/>
    </row>
    <row r="6" spans="1:63" ht="31.5" customHeight="1">
      <c r="A6" s="165" t="s">
        <v>290</v>
      </c>
      <c r="B6" s="683"/>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c r="AL6" s="683"/>
      <c r="AM6" s="683"/>
      <c r="AN6" s="683"/>
      <c r="AO6" s="683"/>
      <c r="AP6" s="683"/>
      <c r="AQ6" s="683"/>
      <c r="AR6" s="683"/>
      <c r="AS6" s="683"/>
      <c r="AT6" s="683"/>
      <c r="AU6" s="683"/>
      <c r="AV6" s="683"/>
      <c r="AW6" s="683"/>
      <c r="AX6" s="683"/>
      <c r="AY6" s="683"/>
      <c r="AZ6" s="683"/>
      <c r="BA6" s="683"/>
      <c r="BB6" s="683"/>
      <c r="BC6" s="683"/>
      <c r="BD6" s="683"/>
      <c r="BE6" s="683"/>
      <c r="BF6" s="683"/>
      <c r="BG6" s="683"/>
      <c r="BH6" s="683"/>
      <c r="BI6" s="683"/>
      <c r="BJ6" s="683"/>
      <c r="BK6" s="683"/>
    </row>
    <row r="7" spans="1:63" ht="31.5" customHeight="1">
      <c r="A7" s="166" t="s">
        <v>177</v>
      </c>
      <c r="B7" s="685" t="s">
        <v>501</v>
      </c>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6"/>
      <c r="AK7" s="686"/>
      <c r="AL7" s="686"/>
      <c r="AM7" s="686"/>
      <c r="AN7" s="686"/>
      <c r="AO7" s="686"/>
      <c r="AP7" s="686"/>
      <c r="AQ7" s="686"/>
      <c r="AR7" s="686"/>
      <c r="AS7" s="686"/>
      <c r="AT7" s="686"/>
      <c r="AU7" s="686"/>
      <c r="AV7" s="686"/>
      <c r="AW7" s="686"/>
      <c r="AX7" s="686"/>
      <c r="AY7" s="686"/>
      <c r="AZ7" s="686"/>
      <c r="BA7" s="686"/>
      <c r="BB7" s="686"/>
      <c r="BC7" s="686"/>
      <c r="BD7" s="686"/>
      <c r="BE7" s="686"/>
      <c r="BF7" s="686"/>
      <c r="BG7" s="686"/>
      <c r="BH7" s="686"/>
      <c r="BI7" s="686"/>
      <c r="BJ7" s="686"/>
      <c r="BK7" s="687"/>
    </row>
    <row r="8" spans="1:41" ht="18.75" customHeight="1">
      <c r="A8" s="157"/>
      <c r="B8" s="157"/>
      <c r="C8" s="157"/>
      <c r="D8" s="157"/>
      <c r="E8" s="157"/>
      <c r="F8" s="157"/>
      <c r="G8" s="157"/>
      <c r="H8" s="157"/>
      <c r="I8" s="157"/>
      <c r="J8" s="157"/>
      <c r="K8" s="158"/>
      <c r="L8" s="158"/>
      <c r="M8" s="158"/>
      <c r="N8" s="158"/>
      <c r="O8" s="158"/>
      <c r="P8" s="158"/>
      <c r="Q8" s="158"/>
      <c r="R8" s="158"/>
      <c r="S8" s="158"/>
      <c r="T8" s="158"/>
      <c r="U8" s="158"/>
      <c r="V8" s="158"/>
      <c r="W8" s="158"/>
      <c r="X8" s="158"/>
      <c r="Y8" s="158"/>
      <c r="Z8" s="158"/>
      <c r="AA8" s="158"/>
      <c r="AB8" s="158"/>
      <c r="AC8" s="158"/>
      <c r="AD8" s="158"/>
      <c r="AE8" s="158"/>
      <c r="AG8" s="157"/>
      <c r="AH8" s="158"/>
      <c r="AI8" s="158"/>
      <c r="AJ8" s="158"/>
      <c r="AK8" s="158"/>
      <c r="AL8" s="158"/>
      <c r="AM8" s="158"/>
      <c r="AN8" s="158"/>
      <c r="AO8" s="158"/>
    </row>
    <row r="9" spans="1:63" ht="30" customHeight="1">
      <c r="A9" s="679" t="s">
        <v>90</v>
      </c>
      <c r="B9" s="206" t="s">
        <v>39</v>
      </c>
      <c r="C9" s="206" t="s">
        <v>40</v>
      </c>
      <c r="D9" s="681" t="s">
        <v>41</v>
      </c>
      <c r="E9" s="682"/>
      <c r="F9" s="206" t="s">
        <v>42</v>
      </c>
      <c r="G9" s="206" t="s">
        <v>43</v>
      </c>
      <c r="H9" s="681" t="s">
        <v>44</v>
      </c>
      <c r="I9" s="682"/>
      <c r="J9" s="206" t="s">
        <v>45</v>
      </c>
      <c r="K9" s="206" t="s">
        <v>46</v>
      </c>
      <c r="L9" s="681" t="s">
        <v>47</v>
      </c>
      <c r="M9" s="682"/>
      <c r="N9" s="206" t="s">
        <v>48</v>
      </c>
      <c r="O9" s="206" t="s">
        <v>49</v>
      </c>
      <c r="P9" s="681" t="s">
        <v>50</v>
      </c>
      <c r="Q9" s="682"/>
      <c r="R9" s="681" t="s">
        <v>91</v>
      </c>
      <c r="S9" s="682"/>
      <c r="T9" s="681" t="s">
        <v>289</v>
      </c>
      <c r="U9" s="684"/>
      <c r="V9" s="684"/>
      <c r="W9" s="684"/>
      <c r="X9" s="684"/>
      <c r="Y9" s="682"/>
      <c r="Z9" s="681" t="s">
        <v>288</v>
      </c>
      <c r="AA9" s="684"/>
      <c r="AB9" s="684"/>
      <c r="AC9" s="684"/>
      <c r="AD9" s="684"/>
      <c r="AE9" s="682"/>
      <c r="AG9" s="679" t="s">
        <v>90</v>
      </c>
      <c r="AH9" s="206" t="s">
        <v>39</v>
      </c>
      <c r="AI9" s="206" t="s">
        <v>40</v>
      </c>
      <c r="AJ9" s="681" t="s">
        <v>41</v>
      </c>
      <c r="AK9" s="682"/>
      <c r="AL9" s="206" t="s">
        <v>42</v>
      </c>
      <c r="AM9" s="206" t="s">
        <v>43</v>
      </c>
      <c r="AN9" s="681" t="s">
        <v>44</v>
      </c>
      <c r="AO9" s="682"/>
      <c r="AP9" s="206" t="s">
        <v>45</v>
      </c>
      <c r="AQ9" s="206" t="s">
        <v>46</v>
      </c>
      <c r="AR9" s="681" t="s">
        <v>47</v>
      </c>
      <c r="AS9" s="682"/>
      <c r="AT9" s="206" t="s">
        <v>48</v>
      </c>
      <c r="AU9" s="206" t="s">
        <v>49</v>
      </c>
      <c r="AV9" s="681" t="s">
        <v>50</v>
      </c>
      <c r="AW9" s="682"/>
      <c r="AX9" s="681" t="s">
        <v>91</v>
      </c>
      <c r="AY9" s="682"/>
      <c r="AZ9" s="681" t="s">
        <v>289</v>
      </c>
      <c r="BA9" s="684"/>
      <c r="BB9" s="684"/>
      <c r="BC9" s="684"/>
      <c r="BD9" s="684"/>
      <c r="BE9" s="682"/>
      <c r="BF9" s="681" t="s">
        <v>288</v>
      </c>
      <c r="BG9" s="684"/>
      <c r="BH9" s="684"/>
      <c r="BI9" s="684"/>
      <c r="BJ9" s="684"/>
      <c r="BK9" s="682"/>
    </row>
    <row r="10" spans="1:63" ht="36" customHeight="1">
      <c r="A10" s="680"/>
      <c r="B10" s="125" t="s">
        <v>372</v>
      </c>
      <c r="C10" s="125" t="s">
        <v>372</v>
      </c>
      <c r="D10" s="125" t="s">
        <v>372</v>
      </c>
      <c r="E10" s="125" t="s">
        <v>373</v>
      </c>
      <c r="F10" s="125" t="s">
        <v>372</v>
      </c>
      <c r="G10" s="125" t="s">
        <v>372</v>
      </c>
      <c r="H10" s="125" t="s">
        <v>372</v>
      </c>
      <c r="I10" s="125" t="s">
        <v>373</v>
      </c>
      <c r="J10" s="125" t="s">
        <v>372</v>
      </c>
      <c r="K10" s="125" t="s">
        <v>372</v>
      </c>
      <c r="L10" s="125" t="s">
        <v>372</v>
      </c>
      <c r="M10" s="125" t="s">
        <v>373</v>
      </c>
      <c r="N10" s="125" t="s">
        <v>372</v>
      </c>
      <c r="O10" s="125" t="s">
        <v>372</v>
      </c>
      <c r="P10" s="125" t="s">
        <v>372</v>
      </c>
      <c r="Q10" s="125" t="s">
        <v>373</v>
      </c>
      <c r="R10" s="125" t="s">
        <v>372</v>
      </c>
      <c r="S10" s="125" t="s">
        <v>373</v>
      </c>
      <c r="T10" s="200" t="s">
        <v>393</v>
      </c>
      <c r="U10" s="200" t="s">
        <v>394</v>
      </c>
      <c r="V10" s="200" t="s">
        <v>395</v>
      </c>
      <c r="W10" s="200" t="s">
        <v>305</v>
      </c>
      <c r="X10" s="201" t="s">
        <v>396</v>
      </c>
      <c r="Y10" s="200" t="s">
        <v>304</v>
      </c>
      <c r="Z10" s="125" t="s">
        <v>387</v>
      </c>
      <c r="AA10" s="159" t="s">
        <v>388</v>
      </c>
      <c r="AB10" s="125" t="s">
        <v>389</v>
      </c>
      <c r="AC10" s="125" t="s">
        <v>390</v>
      </c>
      <c r="AD10" s="125" t="s">
        <v>391</v>
      </c>
      <c r="AE10" s="125" t="s">
        <v>392</v>
      </c>
      <c r="AG10" s="680"/>
      <c r="AH10" s="125" t="s">
        <v>372</v>
      </c>
      <c r="AI10" s="125" t="s">
        <v>372</v>
      </c>
      <c r="AJ10" s="125" t="s">
        <v>372</v>
      </c>
      <c r="AK10" s="125" t="s">
        <v>373</v>
      </c>
      <c r="AL10" s="125" t="s">
        <v>372</v>
      </c>
      <c r="AM10" s="125" t="s">
        <v>372</v>
      </c>
      <c r="AN10" s="125" t="s">
        <v>372</v>
      </c>
      <c r="AO10" s="125" t="s">
        <v>373</v>
      </c>
      <c r="AP10" s="125" t="s">
        <v>372</v>
      </c>
      <c r="AQ10" s="125" t="s">
        <v>372</v>
      </c>
      <c r="AR10" s="125" t="s">
        <v>372</v>
      </c>
      <c r="AS10" s="125" t="s">
        <v>373</v>
      </c>
      <c r="AT10" s="125" t="s">
        <v>372</v>
      </c>
      <c r="AU10" s="125" t="s">
        <v>372</v>
      </c>
      <c r="AV10" s="125" t="s">
        <v>372</v>
      </c>
      <c r="AW10" s="125" t="s">
        <v>373</v>
      </c>
      <c r="AX10" s="125" t="s">
        <v>372</v>
      </c>
      <c r="AY10" s="125" t="s">
        <v>373</v>
      </c>
      <c r="AZ10" s="200" t="s">
        <v>393</v>
      </c>
      <c r="BA10" s="200" t="s">
        <v>394</v>
      </c>
      <c r="BB10" s="200" t="s">
        <v>395</v>
      </c>
      <c r="BC10" s="200" t="s">
        <v>305</v>
      </c>
      <c r="BD10" s="201" t="s">
        <v>396</v>
      </c>
      <c r="BE10" s="200" t="s">
        <v>304</v>
      </c>
      <c r="BF10" s="198" t="s">
        <v>387</v>
      </c>
      <c r="BG10" s="199" t="s">
        <v>388</v>
      </c>
      <c r="BH10" s="198" t="s">
        <v>389</v>
      </c>
      <c r="BI10" s="198" t="s">
        <v>390</v>
      </c>
      <c r="BJ10" s="198" t="s">
        <v>391</v>
      </c>
      <c r="BK10" s="198" t="s">
        <v>392</v>
      </c>
    </row>
    <row r="11" spans="1:63" ht="15">
      <c r="A11" s="160" t="s">
        <v>92</v>
      </c>
      <c r="B11" s="160">
        <v>0</v>
      </c>
      <c r="C11" s="160">
        <v>0</v>
      </c>
      <c r="D11" s="160">
        <v>0</v>
      </c>
      <c r="E11" s="212"/>
      <c r="F11" s="160">
        <v>0</v>
      </c>
      <c r="G11" s="160">
        <v>0</v>
      </c>
      <c r="H11" s="160">
        <v>0</v>
      </c>
      <c r="I11" s="212"/>
      <c r="J11" s="160">
        <v>0</v>
      </c>
      <c r="K11" s="160">
        <v>0</v>
      </c>
      <c r="L11" s="160">
        <v>0</v>
      </c>
      <c r="M11" s="212"/>
      <c r="N11" s="160">
        <v>0</v>
      </c>
      <c r="O11" s="160">
        <v>0</v>
      </c>
      <c r="P11" s="160">
        <v>0</v>
      </c>
      <c r="Q11" s="212"/>
      <c r="R11" s="204">
        <v>0</v>
      </c>
      <c r="S11" s="230">
        <f>+E11+I11+M11+Q11</f>
        <v>0</v>
      </c>
      <c r="T11" s="202"/>
      <c r="U11" s="202"/>
      <c r="V11" s="202"/>
      <c r="W11" s="202"/>
      <c r="X11" s="202"/>
      <c r="Y11" s="162"/>
      <c r="Z11" s="162"/>
      <c r="AA11" s="162"/>
      <c r="AB11" s="162"/>
      <c r="AC11" s="162"/>
      <c r="AD11" s="162"/>
      <c r="AE11" s="163"/>
      <c r="AG11" s="160" t="s">
        <v>92</v>
      </c>
      <c r="AH11" s="160">
        <v>0</v>
      </c>
      <c r="AI11" s="160">
        <v>0</v>
      </c>
      <c r="AJ11" s="160">
        <v>0</v>
      </c>
      <c r="AK11" s="229">
        <v>0</v>
      </c>
      <c r="AL11" s="160">
        <v>0</v>
      </c>
      <c r="AM11" s="160">
        <v>0</v>
      </c>
      <c r="AN11" s="160"/>
      <c r="AO11" s="212"/>
      <c r="AP11" s="160"/>
      <c r="AQ11" s="160"/>
      <c r="AR11" s="160"/>
      <c r="AS11" s="212"/>
      <c r="AT11" s="160"/>
      <c r="AU11" s="160"/>
      <c r="AV11" s="160"/>
      <c r="AW11" s="212"/>
      <c r="AX11" s="204">
        <v>0</v>
      </c>
      <c r="AY11" s="230">
        <f>+AK11+AO11+AS11+AW11</f>
        <v>0</v>
      </c>
      <c r="AZ11" s="162"/>
      <c r="BA11" s="162"/>
      <c r="BB11" s="162"/>
      <c r="BC11" s="162"/>
      <c r="BD11" s="162"/>
      <c r="BE11" s="162"/>
      <c r="BF11" s="162"/>
      <c r="BG11" s="162"/>
      <c r="BH11" s="162"/>
      <c r="BI11" s="162"/>
      <c r="BJ11" s="162"/>
      <c r="BK11" s="163"/>
    </row>
    <row r="12" spans="1:63" ht="15">
      <c r="A12" s="160" t="s">
        <v>93</v>
      </c>
      <c r="B12" s="160">
        <v>0</v>
      </c>
      <c r="C12" s="228">
        <v>1</v>
      </c>
      <c r="D12" s="228">
        <v>1</v>
      </c>
      <c r="E12" s="229">
        <v>66432150</v>
      </c>
      <c r="F12" s="228">
        <v>1</v>
      </c>
      <c r="G12" s="228">
        <v>1</v>
      </c>
      <c r="H12" s="228">
        <v>1</v>
      </c>
      <c r="I12" s="212"/>
      <c r="J12" s="228">
        <v>1</v>
      </c>
      <c r="K12" s="228">
        <v>1</v>
      </c>
      <c r="L12" s="228">
        <v>1</v>
      </c>
      <c r="M12" s="212"/>
      <c r="N12" s="228">
        <v>1</v>
      </c>
      <c r="O12" s="228">
        <v>1</v>
      </c>
      <c r="P12" s="228">
        <v>1</v>
      </c>
      <c r="Q12" s="212"/>
      <c r="R12" s="204">
        <v>1</v>
      </c>
      <c r="S12" s="230">
        <f aca="true" t="shared" si="0" ref="S12:S31">+E12+I12+M12+Q12</f>
        <v>66432150</v>
      </c>
      <c r="T12" s="202"/>
      <c r="U12" s="202"/>
      <c r="V12" s="202"/>
      <c r="W12" s="202"/>
      <c r="X12" s="202"/>
      <c r="Y12" s="203"/>
      <c r="Z12" s="162"/>
      <c r="AA12" s="162"/>
      <c r="AB12" s="162"/>
      <c r="AC12" s="162"/>
      <c r="AD12" s="162"/>
      <c r="AE12" s="162"/>
      <c r="AG12" s="160" t="s">
        <v>93</v>
      </c>
      <c r="AH12" s="160">
        <v>0</v>
      </c>
      <c r="AI12" s="160">
        <v>1</v>
      </c>
      <c r="AJ12" s="160">
        <v>1</v>
      </c>
      <c r="AK12" s="229">
        <v>67650360</v>
      </c>
      <c r="AL12" s="160">
        <v>1</v>
      </c>
      <c r="AM12" s="160">
        <v>1</v>
      </c>
      <c r="AN12" s="160"/>
      <c r="AO12" s="212"/>
      <c r="AP12" s="160"/>
      <c r="AQ12" s="160"/>
      <c r="AR12" s="160"/>
      <c r="AS12" s="212"/>
      <c r="AT12" s="160"/>
      <c r="AU12" s="160"/>
      <c r="AV12" s="160"/>
      <c r="AW12" s="212"/>
      <c r="AX12" s="204">
        <v>1</v>
      </c>
      <c r="AY12" s="230">
        <f aca="true" t="shared" si="1" ref="AY12:AY31">+AK12+AO12+AS12+AW12</f>
        <v>67650360</v>
      </c>
      <c r="AZ12" s="162"/>
      <c r="BA12" s="162"/>
      <c r="BB12" s="162"/>
      <c r="BC12" s="162"/>
      <c r="BD12" s="162"/>
      <c r="BE12" s="162"/>
      <c r="BF12" s="162"/>
      <c r="BG12" s="162"/>
      <c r="BH12" s="162"/>
      <c r="BI12" s="162"/>
      <c r="BJ12" s="162"/>
      <c r="BK12" s="162"/>
    </row>
    <row r="13" spans="1:63" ht="15">
      <c r="A13" s="160" t="s">
        <v>94</v>
      </c>
      <c r="B13" s="160">
        <v>0</v>
      </c>
      <c r="C13" s="228">
        <v>1</v>
      </c>
      <c r="D13" s="228">
        <v>1</v>
      </c>
      <c r="E13" s="229">
        <v>66432150</v>
      </c>
      <c r="F13" s="228">
        <v>1</v>
      </c>
      <c r="G13" s="228">
        <v>1</v>
      </c>
      <c r="H13" s="228">
        <v>1</v>
      </c>
      <c r="I13" s="212"/>
      <c r="J13" s="228">
        <v>1</v>
      </c>
      <c r="K13" s="228">
        <v>1</v>
      </c>
      <c r="L13" s="228">
        <v>1</v>
      </c>
      <c r="M13" s="212"/>
      <c r="N13" s="228">
        <v>1</v>
      </c>
      <c r="O13" s="228">
        <v>1</v>
      </c>
      <c r="P13" s="228">
        <v>1</v>
      </c>
      <c r="Q13" s="212"/>
      <c r="R13" s="204">
        <v>1</v>
      </c>
      <c r="S13" s="230">
        <f t="shared" si="0"/>
        <v>66432150</v>
      </c>
      <c r="T13" s="202"/>
      <c r="U13" s="202"/>
      <c r="V13" s="202"/>
      <c r="W13" s="202"/>
      <c r="X13" s="202"/>
      <c r="Y13" s="203"/>
      <c r="Z13" s="162"/>
      <c r="AA13" s="162"/>
      <c r="AB13" s="162"/>
      <c r="AC13" s="162"/>
      <c r="AD13" s="162"/>
      <c r="AE13" s="162"/>
      <c r="AG13" s="160" t="s">
        <v>94</v>
      </c>
      <c r="AH13" s="160">
        <v>0</v>
      </c>
      <c r="AI13" s="160">
        <v>1</v>
      </c>
      <c r="AJ13" s="160">
        <v>1</v>
      </c>
      <c r="AK13" s="229">
        <v>67650360</v>
      </c>
      <c r="AL13" s="160">
        <v>1</v>
      </c>
      <c r="AM13" s="160">
        <v>1</v>
      </c>
      <c r="AN13" s="160"/>
      <c r="AO13" s="212"/>
      <c r="AP13" s="160"/>
      <c r="AQ13" s="160"/>
      <c r="AR13" s="160"/>
      <c r="AS13" s="212"/>
      <c r="AT13" s="160"/>
      <c r="AU13" s="160"/>
      <c r="AV13" s="160"/>
      <c r="AW13" s="212"/>
      <c r="AX13" s="204">
        <v>1</v>
      </c>
      <c r="AY13" s="230">
        <f t="shared" si="1"/>
        <v>67650360</v>
      </c>
      <c r="AZ13" s="162"/>
      <c r="BA13" s="162"/>
      <c r="BB13" s="162"/>
      <c r="BC13" s="162"/>
      <c r="BD13" s="162"/>
      <c r="BE13" s="162"/>
      <c r="BF13" s="162"/>
      <c r="BG13" s="162"/>
      <c r="BH13" s="162"/>
      <c r="BI13" s="162"/>
      <c r="BJ13" s="162"/>
      <c r="BK13" s="162"/>
    </row>
    <row r="14" spans="1:63" ht="15">
      <c r="A14" s="160" t="s">
        <v>95</v>
      </c>
      <c r="B14" s="160">
        <v>0</v>
      </c>
      <c r="C14" s="228">
        <v>1</v>
      </c>
      <c r="D14" s="228">
        <v>1</v>
      </c>
      <c r="E14" s="229">
        <v>66432150</v>
      </c>
      <c r="F14" s="228">
        <v>1</v>
      </c>
      <c r="G14" s="228">
        <v>1</v>
      </c>
      <c r="H14" s="228">
        <v>1</v>
      </c>
      <c r="I14" s="212"/>
      <c r="J14" s="228">
        <v>1</v>
      </c>
      <c r="K14" s="228">
        <v>1</v>
      </c>
      <c r="L14" s="228">
        <v>1</v>
      </c>
      <c r="M14" s="212"/>
      <c r="N14" s="228">
        <v>1</v>
      </c>
      <c r="O14" s="228">
        <v>1</v>
      </c>
      <c r="P14" s="228">
        <v>1</v>
      </c>
      <c r="Q14" s="212"/>
      <c r="R14" s="204">
        <v>1</v>
      </c>
      <c r="S14" s="230">
        <f t="shared" si="0"/>
        <v>66432150</v>
      </c>
      <c r="T14" s="202"/>
      <c r="U14" s="202"/>
      <c r="V14" s="202"/>
      <c r="W14" s="202"/>
      <c r="X14" s="202"/>
      <c r="Y14" s="203"/>
      <c r="Z14" s="162"/>
      <c r="AA14" s="162"/>
      <c r="AB14" s="162"/>
      <c r="AC14" s="162"/>
      <c r="AD14" s="162"/>
      <c r="AE14" s="162"/>
      <c r="AG14" s="160" t="s">
        <v>95</v>
      </c>
      <c r="AH14" s="160">
        <v>0</v>
      </c>
      <c r="AI14" s="160">
        <v>1</v>
      </c>
      <c r="AJ14" s="160">
        <v>1</v>
      </c>
      <c r="AK14" s="229">
        <v>67650360</v>
      </c>
      <c r="AL14" s="160">
        <v>1</v>
      </c>
      <c r="AM14" s="160">
        <v>1</v>
      </c>
      <c r="AN14" s="160"/>
      <c r="AO14" s="212"/>
      <c r="AP14" s="160"/>
      <c r="AQ14" s="160"/>
      <c r="AR14" s="160"/>
      <c r="AS14" s="212"/>
      <c r="AT14" s="160"/>
      <c r="AU14" s="160"/>
      <c r="AV14" s="160"/>
      <c r="AW14" s="212"/>
      <c r="AX14" s="204">
        <v>1</v>
      </c>
      <c r="AY14" s="230">
        <f t="shared" si="1"/>
        <v>67650360</v>
      </c>
      <c r="AZ14" s="162"/>
      <c r="BA14" s="162"/>
      <c r="BB14" s="162"/>
      <c r="BC14" s="162"/>
      <c r="BD14" s="162"/>
      <c r="BE14" s="162"/>
      <c r="BF14" s="162"/>
      <c r="BG14" s="162"/>
      <c r="BH14" s="162"/>
      <c r="BI14" s="162"/>
      <c r="BJ14" s="162"/>
      <c r="BK14" s="162"/>
    </row>
    <row r="15" spans="1:63" ht="15">
      <c r="A15" s="160" t="s">
        <v>96</v>
      </c>
      <c r="B15" s="160">
        <v>0</v>
      </c>
      <c r="C15" s="228">
        <v>1</v>
      </c>
      <c r="D15" s="228">
        <v>1</v>
      </c>
      <c r="E15" s="229">
        <v>66432150</v>
      </c>
      <c r="F15" s="228">
        <v>1</v>
      </c>
      <c r="G15" s="228">
        <v>1</v>
      </c>
      <c r="H15" s="228">
        <v>1</v>
      </c>
      <c r="I15" s="212"/>
      <c r="J15" s="228">
        <v>1</v>
      </c>
      <c r="K15" s="228">
        <v>1</v>
      </c>
      <c r="L15" s="228">
        <v>1</v>
      </c>
      <c r="M15" s="212"/>
      <c r="N15" s="228">
        <v>1</v>
      </c>
      <c r="O15" s="228">
        <v>1</v>
      </c>
      <c r="P15" s="228">
        <v>1</v>
      </c>
      <c r="Q15" s="212"/>
      <c r="R15" s="204">
        <v>1</v>
      </c>
      <c r="S15" s="230">
        <f t="shared" si="0"/>
        <v>66432150</v>
      </c>
      <c r="T15" s="202"/>
      <c r="U15" s="202"/>
      <c r="V15" s="202"/>
      <c r="W15" s="202"/>
      <c r="X15" s="202"/>
      <c r="Y15" s="203"/>
      <c r="Z15" s="162"/>
      <c r="AA15" s="162"/>
      <c r="AB15" s="162"/>
      <c r="AC15" s="162"/>
      <c r="AD15" s="162"/>
      <c r="AE15" s="162"/>
      <c r="AG15" s="160" t="s">
        <v>96</v>
      </c>
      <c r="AH15" s="160">
        <v>0</v>
      </c>
      <c r="AI15" s="160">
        <v>1</v>
      </c>
      <c r="AJ15" s="160">
        <v>1</v>
      </c>
      <c r="AK15" s="229">
        <v>67650360</v>
      </c>
      <c r="AL15" s="160">
        <v>1</v>
      </c>
      <c r="AM15" s="160">
        <v>1</v>
      </c>
      <c r="AN15" s="160"/>
      <c r="AO15" s="212"/>
      <c r="AP15" s="160"/>
      <c r="AQ15" s="160"/>
      <c r="AR15" s="160"/>
      <c r="AS15" s="212"/>
      <c r="AT15" s="160"/>
      <c r="AU15" s="160"/>
      <c r="AV15" s="160"/>
      <c r="AW15" s="212"/>
      <c r="AX15" s="204">
        <v>1</v>
      </c>
      <c r="AY15" s="230">
        <f t="shared" si="1"/>
        <v>67650360</v>
      </c>
      <c r="AZ15" s="162"/>
      <c r="BA15" s="162"/>
      <c r="BB15" s="162"/>
      <c r="BC15" s="162"/>
      <c r="BD15" s="162"/>
      <c r="BE15" s="162"/>
      <c r="BF15" s="162"/>
      <c r="BG15" s="162"/>
      <c r="BH15" s="162"/>
      <c r="BI15" s="162"/>
      <c r="BJ15" s="162"/>
      <c r="BK15" s="162"/>
    </row>
    <row r="16" spans="1:63" ht="15">
      <c r="A16" s="160" t="s">
        <v>97</v>
      </c>
      <c r="B16" s="160">
        <v>0</v>
      </c>
      <c r="C16" s="228">
        <v>1</v>
      </c>
      <c r="D16" s="228">
        <v>1</v>
      </c>
      <c r="E16" s="229">
        <v>66432150</v>
      </c>
      <c r="F16" s="228">
        <v>1</v>
      </c>
      <c r="G16" s="228">
        <v>1</v>
      </c>
      <c r="H16" s="228">
        <v>1</v>
      </c>
      <c r="I16" s="212"/>
      <c r="J16" s="228">
        <v>1</v>
      </c>
      <c r="K16" s="228">
        <v>1</v>
      </c>
      <c r="L16" s="228">
        <v>1</v>
      </c>
      <c r="M16" s="212"/>
      <c r="N16" s="228">
        <v>1</v>
      </c>
      <c r="O16" s="228">
        <v>1</v>
      </c>
      <c r="P16" s="228">
        <v>1</v>
      </c>
      <c r="Q16" s="212"/>
      <c r="R16" s="204">
        <v>1</v>
      </c>
      <c r="S16" s="230">
        <f t="shared" si="0"/>
        <v>66432150</v>
      </c>
      <c r="T16" s="202"/>
      <c r="U16" s="202"/>
      <c r="V16" s="202"/>
      <c r="W16" s="202"/>
      <c r="X16" s="202"/>
      <c r="Y16" s="203"/>
      <c r="Z16" s="162"/>
      <c r="AA16" s="162"/>
      <c r="AB16" s="162"/>
      <c r="AC16" s="162"/>
      <c r="AD16" s="162"/>
      <c r="AE16" s="162"/>
      <c r="AG16" s="160" t="s">
        <v>97</v>
      </c>
      <c r="AH16" s="160">
        <v>0</v>
      </c>
      <c r="AI16" s="160">
        <v>1</v>
      </c>
      <c r="AJ16" s="160">
        <v>1</v>
      </c>
      <c r="AK16" s="229">
        <v>67650360</v>
      </c>
      <c r="AL16" s="160">
        <v>1</v>
      </c>
      <c r="AM16" s="160">
        <v>1</v>
      </c>
      <c r="AN16" s="160"/>
      <c r="AO16" s="212"/>
      <c r="AP16" s="160"/>
      <c r="AQ16" s="160"/>
      <c r="AR16" s="160"/>
      <c r="AS16" s="212"/>
      <c r="AT16" s="160"/>
      <c r="AU16" s="160"/>
      <c r="AV16" s="160"/>
      <c r="AW16" s="212"/>
      <c r="AX16" s="204">
        <v>1</v>
      </c>
      <c r="AY16" s="230">
        <f t="shared" si="1"/>
        <v>67650360</v>
      </c>
      <c r="AZ16" s="162"/>
      <c r="BA16" s="162"/>
      <c r="BB16" s="162"/>
      <c r="BC16" s="162"/>
      <c r="BD16" s="162"/>
      <c r="BE16" s="162"/>
      <c r="BF16" s="162"/>
      <c r="BG16" s="162"/>
      <c r="BH16" s="162"/>
      <c r="BI16" s="162"/>
      <c r="BJ16" s="162"/>
      <c r="BK16" s="162"/>
    </row>
    <row r="17" spans="1:63" ht="15">
      <c r="A17" s="160" t="s">
        <v>98</v>
      </c>
      <c r="B17" s="160">
        <v>0</v>
      </c>
      <c r="C17" s="228">
        <v>1</v>
      </c>
      <c r="D17" s="228">
        <v>1</v>
      </c>
      <c r="E17" s="229">
        <v>66432150</v>
      </c>
      <c r="F17" s="228">
        <v>1</v>
      </c>
      <c r="G17" s="228">
        <v>1</v>
      </c>
      <c r="H17" s="228">
        <v>1</v>
      </c>
      <c r="I17" s="212"/>
      <c r="J17" s="228">
        <v>1</v>
      </c>
      <c r="K17" s="228">
        <v>1</v>
      </c>
      <c r="L17" s="228">
        <v>1</v>
      </c>
      <c r="M17" s="212"/>
      <c r="N17" s="228">
        <v>1</v>
      </c>
      <c r="O17" s="228">
        <v>1</v>
      </c>
      <c r="P17" s="228">
        <v>1</v>
      </c>
      <c r="Q17" s="212"/>
      <c r="R17" s="204">
        <v>1</v>
      </c>
      <c r="S17" s="230">
        <f t="shared" si="0"/>
        <v>66432150</v>
      </c>
      <c r="T17" s="202"/>
      <c r="U17" s="202"/>
      <c r="V17" s="202"/>
      <c r="W17" s="202"/>
      <c r="X17" s="202"/>
      <c r="Y17" s="203"/>
      <c r="Z17" s="162"/>
      <c r="AA17" s="162"/>
      <c r="AB17" s="162"/>
      <c r="AC17" s="162"/>
      <c r="AD17" s="162"/>
      <c r="AE17" s="162"/>
      <c r="AG17" s="160" t="s">
        <v>98</v>
      </c>
      <c r="AH17" s="160">
        <v>0</v>
      </c>
      <c r="AI17" s="160">
        <v>1</v>
      </c>
      <c r="AJ17" s="160">
        <v>1</v>
      </c>
      <c r="AK17" s="229">
        <v>67650360</v>
      </c>
      <c r="AL17" s="160">
        <v>1</v>
      </c>
      <c r="AM17" s="160">
        <v>1</v>
      </c>
      <c r="AN17" s="160"/>
      <c r="AO17" s="212"/>
      <c r="AP17" s="160"/>
      <c r="AQ17" s="160"/>
      <c r="AR17" s="160"/>
      <c r="AS17" s="212"/>
      <c r="AT17" s="160"/>
      <c r="AU17" s="160"/>
      <c r="AV17" s="160"/>
      <c r="AW17" s="212"/>
      <c r="AX17" s="204">
        <v>1</v>
      </c>
      <c r="AY17" s="230">
        <f t="shared" si="1"/>
        <v>67650360</v>
      </c>
      <c r="AZ17" s="162"/>
      <c r="BA17" s="162"/>
      <c r="BB17" s="162"/>
      <c r="BC17" s="162"/>
      <c r="BD17" s="162"/>
      <c r="BE17" s="162"/>
      <c r="BF17" s="162"/>
      <c r="BG17" s="162"/>
      <c r="BH17" s="162"/>
      <c r="BI17" s="162"/>
      <c r="BJ17" s="162"/>
      <c r="BK17" s="162"/>
    </row>
    <row r="18" spans="1:63" ht="15">
      <c r="A18" s="160" t="s">
        <v>99</v>
      </c>
      <c r="B18" s="160">
        <v>0</v>
      </c>
      <c r="C18" s="228">
        <v>1</v>
      </c>
      <c r="D18" s="228">
        <v>1</v>
      </c>
      <c r="E18" s="229">
        <v>66432150</v>
      </c>
      <c r="F18" s="228">
        <v>1</v>
      </c>
      <c r="G18" s="228">
        <v>1</v>
      </c>
      <c r="H18" s="228">
        <v>1</v>
      </c>
      <c r="I18" s="212"/>
      <c r="J18" s="228">
        <v>1</v>
      </c>
      <c r="K18" s="228">
        <v>1</v>
      </c>
      <c r="L18" s="228">
        <v>1</v>
      </c>
      <c r="M18" s="212"/>
      <c r="N18" s="228">
        <v>1</v>
      </c>
      <c r="O18" s="228">
        <v>1</v>
      </c>
      <c r="P18" s="228">
        <v>1</v>
      </c>
      <c r="Q18" s="212"/>
      <c r="R18" s="204">
        <v>1</v>
      </c>
      <c r="S18" s="230">
        <f t="shared" si="0"/>
        <v>66432150</v>
      </c>
      <c r="T18" s="202"/>
      <c r="U18" s="202"/>
      <c r="V18" s="202"/>
      <c r="W18" s="202"/>
      <c r="X18" s="202"/>
      <c r="Y18" s="203"/>
      <c r="Z18" s="162"/>
      <c r="AA18" s="162"/>
      <c r="AB18" s="162"/>
      <c r="AC18" s="162"/>
      <c r="AD18" s="162"/>
      <c r="AE18" s="162"/>
      <c r="AG18" s="160" t="s">
        <v>99</v>
      </c>
      <c r="AH18" s="160">
        <v>0</v>
      </c>
      <c r="AI18" s="160">
        <v>1</v>
      </c>
      <c r="AJ18" s="160">
        <v>1</v>
      </c>
      <c r="AK18" s="229">
        <v>67650360</v>
      </c>
      <c r="AL18" s="160">
        <v>1</v>
      </c>
      <c r="AM18" s="160">
        <v>1</v>
      </c>
      <c r="AN18" s="160"/>
      <c r="AO18" s="212"/>
      <c r="AP18" s="160"/>
      <c r="AQ18" s="160"/>
      <c r="AR18" s="160"/>
      <c r="AS18" s="212"/>
      <c r="AT18" s="160"/>
      <c r="AU18" s="160"/>
      <c r="AV18" s="160"/>
      <c r="AW18" s="212"/>
      <c r="AX18" s="204">
        <v>1</v>
      </c>
      <c r="AY18" s="230">
        <f t="shared" si="1"/>
        <v>67650360</v>
      </c>
      <c r="AZ18" s="162"/>
      <c r="BA18" s="162"/>
      <c r="BB18" s="162"/>
      <c r="BC18" s="162"/>
      <c r="BD18" s="162"/>
      <c r="BE18" s="162"/>
      <c r="BF18" s="162"/>
      <c r="BG18" s="162"/>
      <c r="BH18" s="162"/>
      <c r="BI18" s="162"/>
      <c r="BJ18" s="162"/>
      <c r="BK18" s="162"/>
    </row>
    <row r="19" spans="1:63" ht="15">
      <c r="A19" s="160" t="s">
        <v>100</v>
      </c>
      <c r="B19" s="160">
        <v>0</v>
      </c>
      <c r="C19" s="228">
        <v>1</v>
      </c>
      <c r="D19" s="228">
        <v>1</v>
      </c>
      <c r="E19" s="229">
        <v>66432150</v>
      </c>
      <c r="F19" s="228">
        <v>1</v>
      </c>
      <c r="G19" s="228">
        <v>1</v>
      </c>
      <c r="H19" s="228">
        <v>1</v>
      </c>
      <c r="I19" s="212"/>
      <c r="J19" s="228">
        <v>1</v>
      </c>
      <c r="K19" s="228">
        <v>1</v>
      </c>
      <c r="L19" s="228">
        <v>1</v>
      </c>
      <c r="M19" s="212"/>
      <c r="N19" s="228">
        <v>1</v>
      </c>
      <c r="O19" s="228">
        <v>1</v>
      </c>
      <c r="P19" s="228">
        <v>1</v>
      </c>
      <c r="Q19" s="212"/>
      <c r="R19" s="204">
        <v>1</v>
      </c>
      <c r="S19" s="230">
        <f t="shared" si="0"/>
        <v>66432150</v>
      </c>
      <c r="T19" s="202"/>
      <c r="U19" s="202"/>
      <c r="V19" s="202"/>
      <c r="W19" s="202"/>
      <c r="X19" s="202"/>
      <c r="Y19" s="203"/>
      <c r="Z19" s="162"/>
      <c r="AA19" s="162"/>
      <c r="AB19" s="162"/>
      <c r="AC19" s="162"/>
      <c r="AD19" s="162"/>
      <c r="AE19" s="162"/>
      <c r="AG19" s="160" t="s">
        <v>100</v>
      </c>
      <c r="AH19" s="160">
        <v>0</v>
      </c>
      <c r="AI19" s="160">
        <v>1</v>
      </c>
      <c r="AJ19" s="160">
        <v>1</v>
      </c>
      <c r="AK19" s="229">
        <v>67650360</v>
      </c>
      <c r="AL19" s="160">
        <v>1</v>
      </c>
      <c r="AM19" s="160">
        <v>1</v>
      </c>
      <c r="AN19" s="160"/>
      <c r="AO19" s="212"/>
      <c r="AP19" s="160"/>
      <c r="AQ19" s="160"/>
      <c r="AR19" s="160"/>
      <c r="AS19" s="212"/>
      <c r="AT19" s="160"/>
      <c r="AU19" s="160"/>
      <c r="AV19" s="160"/>
      <c r="AW19" s="212"/>
      <c r="AX19" s="204">
        <v>1</v>
      </c>
      <c r="AY19" s="230">
        <f t="shared" si="1"/>
        <v>67650360</v>
      </c>
      <c r="AZ19" s="162"/>
      <c r="BA19" s="203"/>
      <c r="BB19" s="162"/>
      <c r="BC19" s="162"/>
      <c r="BD19" s="162"/>
      <c r="BE19" s="162"/>
      <c r="BF19" s="162"/>
      <c r="BG19" s="162"/>
      <c r="BH19" s="162"/>
      <c r="BI19" s="160"/>
      <c r="BJ19" s="160"/>
      <c r="BK19" s="160"/>
    </row>
    <row r="20" spans="1:63" ht="15">
      <c r="A20" s="160" t="s">
        <v>101</v>
      </c>
      <c r="B20" s="160">
        <v>0</v>
      </c>
      <c r="C20" s="228">
        <v>1</v>
      </c>
      <c r="D20" s="228">
        <v>1</v>
      </c>
      <c r="E20" s="229">
        <v>66432150</v>
      </c>
      <c r="F20" s="228">
        <v>1</v>
      </c>
      <c r="G20" s="228">
        <v>1</v>
      </c>
      <c r="H20" s="228">
        <v>1</v>
      </c>
      <c r="I20" s="212"/>
      <c r="J20" s="228">
        <v>1</v>
      </c>
      <c r="K20" s="228">
        <v>1</v>
      </c>
      <c r="L20" s="228">
        <v>1</v>
      </c>
      <c r="M20" s="212"/>
      <c r="N20" s="228">
        <v>1</v>
      </c>
      <c r="O20" s="228">
        <v>1</v>
      </c>
      <c r="P20" s="228">
        <v>1</v>
      </c>
      <c r="Q20" s="212"/>
      <c r="R20" s="204">
        <v>1</v>
      </c>
      <c r="S20" s="230">
        <f t="shared" si="0"/>
        <v>66432150</v>
      </c>
      <c r="T20" s="202"/>
      <c r="U20" s="202"/>
      <c r="V20" s="202"/>
      <c r="W20" s="202"/>
      <c r="X20" s="202"/>
      <c r="Y20" s="203"/>
      <c r="Z20" s="162"/>
      <c r="AA20" s="162"/>
      <c r="AB20" s="162"/>
      <c r="AC20" s="162"/>
      <c r="AD20" s="162"/>
      <c r="AE20" s="162"/>
      <c r="AG20" s="160" t="s">
        <v>101</v>
      </c>
      <c r="AH20" s="160">
        <v>0</v>
      </c>
      <c r="AI20" s="160">
        <v>1</v>
      </c>
      <c r="AJ20" s="160">
        <v>1</v>
      </c>
      <c r="AK20" s="229">
        <v>67650360</v>
      </c>
      <c r="AL20" s="160">
        <v>1</v>
      </c>
      <c r="AM20" s="160">
        <v>1</v>
      </c>
      <c r="AN20" s="160"/>
      <c r="AO20" s="212"/>
      <c r="AP20" s="160"/>
      <c r="AQ20" s="160"/>
      <c r="AR20" s="160"/>
      <c r="AS20" s="212"/>
      <c r="AT20" s="160"/>
      <c r="AU20" s="160"/>
      <c r="AV20" s="160"/>
      <c r="AW20" s="212"/>
      <c r="AX20" s="204">
        <v>1</v>
      </c>
      <c r="AY20" s="230">
        <f t="shared" si="1"/>
        <v>67650360</v>
      </c>
      <c r="AZ20" s="162"/>
      <c r="BA20" s="203"/>
      <c r="BB20" s="162"/>
      <c r="BC20" s="162"/>
      <c r="BD20" s="162"/>
      <c r="BE20" s="162"/>
      <c r="BF20" s="162"/>
      <c r="BG20" s="162"/>
      <c r="BH20" s="162"/>
      <c r="BI20" s="160"/>
      <c r="BJ20" s="160"/>
      <c r="BK20" s="160"/>
    </row>
    <row r="21" spans="1:63" ht="15">
      <c r="A21" s="160" t="s">
        <v>102</v>
      </c>
      <c r="B21" s="160">
        <v>0</v>
      </c>
      <c r="C21" s="228">
        <v>1</v>
      </c>
      <c r="D21" s="228">
        <v>1</v>
      </c>
      <c r="E21" s="229">
        <v>66432150</v>
      </c>
      <c r="F21" s="228">
        <v>1</v>
      </c>
      <c r="G21" s="228">
        <v>1</v>
      </c>
      <c r="H21" s="228">
        <v>1</v>
      </c>
      <c r="I21" s="212"/>
      <c r="J21" s="228">
        <v>1</v>
      </c>
      <c r="K21" s="228">
        <v>1</v>
      </c>
      <c r="L21" s="228">
        <v>1</v>
      </c>
      <c r="M21" s="212"/>
      <c r="N21" s="228">
        <v>1</v>
      </c>
      <c r="O21" s="228">
        <v>1</v>
      </c>
      <c r="P21" s="228">
        <v>1</v>
      </c>
      <c r="Q21" s="212"/>
      <c r="R21" s="204">
        <v>1</v>
      </c>
      <c r="S21" s="230">
        <f t="shared" si="0"/>
        <v>66432150</v>
      </c>
      <c r="T21" s="202"/>
      <c r="U21" s="202"/>
      <c r="V21" s="202"/>
      <c r="W21" s="202"/>
      <c r="X21" s="202"/>
      <c r="Y21" s="203"/>
      <c r="Z21" s="162"/>
      <c r="AA21" s="162"/>
      <c r="AB21" s="162"/>
      <c r="AC21" s="162"/>
      <c r="AD21" s="162"/>
      <c r="AE21" s="162"/>
      <c r="AG21" s="160" t="s">
        <v>102</v>
      </c>
      <c r="AH21" s="160">
        <v>0</v>
      </c>
      <c r="AI21" s="160">
        <v>1</v>
      </c>
      <c r="AJ21" s="160">
        <v>1</v>
      </c>
      <c r="AK21" s="229">
        <v>67650360</v>
      </c>
      <c r="AL21" s="160">
        <v>1</v>
      </c>
      <c r="AM21" s="160">
        <v>1</v>
      </c>
      <c r="AN21" s="160"/>
      <c r="AO21" s="212"/>
      <c r="AP21" s="160"/>
      <c r="AQ21" s="160"/>
      <c r="AR21" s="160"/>
      <c r="AS21" s="212"/>
      <c r="AT21" s="160"/>
      <c r="AU21" s="160"/>
      <c r="AV21" s="160"/>
      <c r="AW21" s="212"/>
      <c r="AX21" s="204">
        <v>1</v>
      </c>
      <c r="AY21" s="230">
        <f t="shared" si="1"/>
        <v>67650360</v>
      </c>
      <c r="AZ21" s="162"/>
      <c r="BA21" s="203"/>
      <c r="BB21" s="162"/>
      <c r="BC21" s="162"/>
      <c r="BD21" s="162"/>
      <c r="BE21" s="162"/>
      <c r="BF21" s="162"/>
      <c r="BG21" s="162"/>
      <c r="BH21" s="162"/>
      <c r="BI21" s="160"/>
      <c r="BJ21" s="160"/>
      <c r="BK21" s="160"/>
    </row>
    <row r="22" spans="1:63" ht="15">
      <c r="A22" s="160" t="s">
        <v>103</v>
      </c>
      <c r="B22" s="160">
        <v>0</v>
      </c>
      <c r="C22" s="228">
        <v>1</v>
      </c>
      <c r="D22" s="228">
        <v>1</v>
      </c>
      <c r="E22" s="229">
        <v>66432150</v>
      </c>
      <c r="F22" s="228">
        <v>1</v>
      </c>
      <c r="G22" s="228">
        <v>1</v>
      </c>
      <c r="H22" s="228">
        <v>1</v>
      </c>
      <c r="I22" s="212"/>
      <c r="J22" s="228">
        <v>1</v>
      </c>
      <c r="K22" s="228">
        <v>1</v>
      </c>
      <c r="L22" s="228">
        <v>1</v>
      </c>
      <c r="M22" s="212"/>
      <c r="N22" s="228">
        <v>1</v>
      </c>
      <c r="O22" s="228">
        <v>1</v>
      </c>
      <c r="P22" s="228">
        <v>1</v>
      </c>
      <c r="Q22" s="212"/>
      <c r="R22" s="204">
        <v>1</v>
      </c>
      <c r="S22" s="230">
        <f t="shared" si="0"/>
        <v>66432150</v>
      </c>
      <c r="T22" s="202"/>
      <c r="U22" s="202"/>
      <c r="V22" s="202"/>
      <c r="W22" s="202"/>
      <c r="X22" s="202"/>
      <c r="Y22" s="203"/>
      <c r="Z22" s="162"/>
      <c r="AA22" s="162"/>
      <c r="AB22" s="162"/>
      <c r="AC22" s="162"/>
      <c r="AD22" s="162"/>
      <c r="AE22" s="162"/>
      <c r="AG22" s="160" t="s">
        <v>103</v>
      </c>
      <c r="AH22" s="160">
        <v>0</v>
      </c>
      <c r="AI22" s="160">
        <v>1</v>
      </c>
      <c r="AJ22" s="160">
        <v>1</v>
      </c>
      <c r="AK22" s="229">
        <v>67650360</v>
      </c>
      <c r="AL22" s="160">
        <v>1</v>
      </c>
      <c r="AM22" s="160">
        <v>1</v>
      </c>
      <c r="AN22" s="160"/>
      <c r="AO22" s="212"/>
      <c r="AP22" s="160"/>
      <c r="AQ22" s="160"/>
      <c r="AR22" s="160"/>
      <c r="AS22" s="212"/>
      <c r="AT22" s="160"/>
      <c r="AU22" s="160"/>
      <c r="AV22" s="160"/>
      <c r="AW22" s="212"/>
      <c r="AX22" s="204">
        <v>1</v>
      </c>
      <c r="AY22" s="230">
        <f t="shared" si="1"/>
        <v>67650360</v>
      </c>
      <c r="AZ22" s="162"/>
      <c r="BA22" s="162"/>
      <c r="BB22" s="162"/>
      <c r="BC22" s="162"/>
      <c r="BD22" s="162"/>
      <c r="BE22" s="162"/>
      <c r="BF22" s="162"/>
      <c r="BG22" s="162"/>
      <c r="BH22" s="162"/>
      <c r="BI22" s="162"/>
      <c r="BJ22" s="162"/>
      <c r="BK22" s="162"/>
    </row>
    <row r="23" spans="1:63" ht="15">
      <c r="A23" s="160" t="s">
        <v>104</v>
      </c>
      <c r="B23" s="160">
        <v>0</v>
      </c>
      <c r="C23" s="228">
        <v>1</v>
      </c>
      <c r="D23" s="228">
        <v>1</v>
      </c>
      <c r="E23" s="229">
        <v>66432150</v>
      </c>
      <c r="F23" s="228">
        <v>1</v>
      </c>
      <c r="G23" s="228">
        <v>1</v>
      </c>
      <c r="H23" s="228">
        <v>1</v>
      </c>
      <c r="I23" s="212"/>
      <c r="J23" s="228">
        <v>1</v>
      </c>
      <c r="K23" s="228">
        <v>1</v>
      </c>
      <c r="L23" s="228">
        <v>1</v>
      </c>
      <c r="M23" s="212"/>
      <c r="N23" s="228">
        <v>1</v>
      </c>
      <c r="O23" s="228">
        <v>1</v>
      </c>
      <c r="P23" s="228">
        <v>1</v>
      </c>
      <c r="Q23" s="212"/>
      <c r="R23" s="204">
        <v>1</v>
      </c>
      <c r="S23" s="230">
        <f t="shared" si="0"/>
        <v>66432150</v>
      </c>
      <c r="T23" s="202"/>
      <c r="U23" s="202"/>
      <c r="V23" s="202"/>
      <c r="W23" s="202"/>
      <c r="X23" s="202"/>
      <c r="Y23" s="203"/>
      <c r="Z23" s="162"/>
      <c r="AA23" s="162"/>
      <c r="AB23" s="162"/>
      <c r="AC23" s="162"/>
      <c r="AD23" s="162"/>
      <c r="AE23" s="162"/>
      <c r="AG23" s="160" t="s">
        <v>104</v>
      </c>
      <c r="AH23" s="160">
        <v>0</v>
      </c>
      <c r="AI23" s="160">
        <v>1</v>
      </c>
      <c r="AJ23" s="160">
        <v>1</v>
      </c>
      <c r="AK23" s="229">
        <v>67650360</v>
      </c>
      <c r="AL23" s="160">
        <v>1</v>
      </c>
      <c r="AM23" s="160">
        <v>1</v>
      </c>
      <c r="AN23" s="160"/>
      <c r="AO23" s="212"/>
      <c r="AP23" s="160"/>
      <c r="AQ23" s="160"/>
      <c r="AR23" s="160"/>
      <c r="AS23" s="212"/>
      <c r="AT23" s="160"/>
      <c r="AU23" s="160"/>
      <c r="AV23" s="160"/>
      <c r="AW23" s="212"/>
      <c r="AX23" s="204">
        <v>1</v>
      </c>
      <c r="AY23" s="230">
        <f t="shared" si="1"/>
        <v>67650360</v>
      </c>
      <c r="AZ23" s="162"/>
      <c r="BA23" s="162"/>
      <c r="BB23" s="162"/>
      <c r="BC23" s="162"/>
      <c r="BD23" s="162"/>
      <c r="BE23" s="162"/>
      <c r="BF23" s="162"/>
      <c r="BG23" s="162"/>
      <c r="BH23" s="162"/>
      <c r="BI23" s="162"/>
      <c r="BJ23" s="162"/>
      <c r="BK23" s="162"/>
    </row>
    <row r="24" spans="1:63" ht="15">
      <c r="A24" s="160" t="s">
        <v>105</v>
      </c>
      <c r="B24" s="160">
        <v>0</v>
      </c>
      <c r="C24" s="228">
        <v>1</v>
      </c>
      <c r="D24" s="228">
        <v>1</v>
      </c>
      <c r="E24" s="229">
        <v>66432150</v>
      </c>
      <c r="F24" s="228">
        <v>1</v>
      </c>
      <c r="G24" s="228">
        <v>1</v>
      </c>
      <c r="H24" s="228">
        <v>1</v>
      </c>
      <c r="I24" s="212"/>
      <c r="J24" s="228">
        <v>1</v>
      </c>
      <c r="K24" s="228">
        <v>1</v>
      </c>
      <c r="L24" s="228">
        <v>1</v>
      </c>
      <c r="M24" s="212"/>
      <c r="N24" s="228">
        <v>1</v>
      </c>
      <c r="O24" s="228">
        <v>1</v>
      </c>
      <c r="P24" s="228">
        <v>1</v>
      </c>
      <c r="Q24" s="212"/>
      <c r="R24" s="204">
        <v>1</v>
      </c>
      <c r="S24" s="230">
        <f t="shared" si="0"/>
        <v>66432150</v>
      </c>
      <c r="T24" s="202"/>
      <c r="U24" s="202"/>
      <c r="V24" s="202"/>
      <c r="W24" s="202"/>
      <c r="X24" s="202"/>
      <c r="Y24" s="203"/>
      <c r="Z24" s="162"/>
      <c r="AA24" s="162"/>
      <c r="AB24" s="162"/>
      <c r="AC24" s="162"/>
      <c r="AD24" s="162"/>
      <c r="AE24" s="162"/>
      <c r="AG24" s="160" t="s">
        <v>105</v>
      </c>
      <c r="AH24" s="160">
        <v>0</v>
      </c>
      <c r="AI24" s="160">
        <v>1</v>
      </c>
      <c r="AJ24" s="160">
        <v>1</v>
      </c>
      <c r="AK24" s="229">
        <v>67650360</v>
      </c>
      <c r="AL24" s="160">
        <v>1</v>
      </c>
      <c r="AM24" s="160">
        <v>1</v>
      </c>
      <c r="AN24" s="160"/>
      <c r="AO24" s="212"/>
      <c r="AP24" s="160"/>
      <c r="AQ24" s="160"/>
      <c r="AR24" s="160"/>
      <c r="AS24" s="212"/>
      <c r="AT24" s="160"/>
      <c r="AU24" s="160"/>
      <c r="AV24" s="160"/>
      <c r="AW24" s="212"/>
      <c r="AX24" s="204">
        <v>1</v>
      </c>
      <c r="AY24" s="230">
        <f t="shared" si="1"/>
        <v>67650360</v>
      </c>
      <c r="AZ24" s="162"/>
      <c r="BA24" s="162"/>
      <c r="BB24" s="162"/>
      <c r="BC24" s="162"/>
      <c r="BD24" s="162"/>
      <c r="BE24" s="162"/>
      <c r="BF24" s="162"/>
      <c r="BG24" s="162"/>
      <c r="BH24" s="162"/>
      <c r="BI24" s="162"/>
      <c r="BJ24" s="162"/>
      <c r="BK24" s="162"/>
    </row>
    <row r="25" spans="1:63" ht="15">
      <c r="A25" s="160" t="s">
        <v>106</v>
      </c>
      <c r="B25" s="160">
        <v>0</v>
      </c>
      <c r="C25" s="228">
        <v>1</v>
      </c>
      <c r="D25" s="228">
        <v>1</v>
      </c>
      <c r="E25" s="229">
        <v>66432150</v>
      </c>
      <c r="F25" s="228">
        <v>1</v>
      </c>
      <c r="G25" s="228">
        <v>1</v>
      </c>
      <c r="H25" s="228">
        <v>1</v>
      </c>
      <c r="I25" s="212"/>
      <c r="J25" s="228">
        <v>1</v>
      </c>
      <c r="K25" s="228">
        <v>1</v>
      </c>
      <c r="L25" s="228">
        <v>1</v>
      </c>
      <c r="M25" s="212"/>
      <c r="N25" s="228">
        <v>1</v>
      </c>
      <c r="O25" s="228">
        <v>1</v>
      </c>
      <c r="P25" s="228">
        <v>1</v>
      </c>
      <c r="Q25" s="212"/>
      <c r="R25" s="204">
        <v>1</v>
      </c>
      <c r="S25" s="230">
        <f t="shared" si="0"/>
        <v>66432150</v>
      </c>
      <c r="T25" s="202"/>
      <c r="U25" s="202"/>
      <c r="V25" s="202"/>
      <c r="W25" s="202"/>
      <c r="X25" s="202"/>
      <c r="Y25" s="203"/>
      <c r="Z25" s="162"/>
      <c r="AA25" s="162"/>
      <c r="AB25" s="162"/>
      <c r="AC25" s="162"/>
      <c r="AD25" s="162"/>
      <c r="AE25" s="162"/>
      <c r="AG25" s="160" t="s">
        <v>106</v>
      </c>
      <c r="AH25" s="160">
        <v>0</v>
      </c>
      <c r="AI25" s="160">
        <v>1</v>
      </c>
      <c r="AJ25" s="160">
        <v>1</v>
      </c>
      <c r="AK25" s="229">
        <v>67650360</v>
      </c>
      <c r="AL25" s="160">
        <v>1</v>
      </c>
      <c r="AM25" s="160">
        <v>1</v>
      </c>
      <c r="AN25" s="160"/>
      <c r="AO25" s="212"/>
      <c r="AP25" s="160"/>
      <c r="AQ25" s="160"/>
      <c r="AR25" s="160"/>
      <c r="AS25" s="212"/>
      <c r="AT25" s="160"/>
      <c r="AU25" s="160"/>
      <c r="AV25" s="160"/>
      <c r="AW25" s="212"/>
      <c r="AX25" s="204">
        <v>1</v>
      </c>
      <c r="AY25" s="230">
        <f t="shared" si="1"/>
        <v>67650360</v>
      </c>
      <c r="AZ25" s="162"/>
      <c r="BA25" s="162"/>
      <c r="BB25" s="162"/>
      <c r="BC25" s="162"/>
      <c r="BD25" s="162"/>
      <c r="BE25" s="162"/>
      <c r="BF25" s="162"/>
      <c r="BG25" s="162"/>
      <c r="BH25" s="162"/>
      <c r="BI25" s="162"/>
      <c r="BJ25" s="162"/>
      <c r="BK25" s="162"/>
    </row>
    <row r="26" spans="1:63" ht="15">
      <c r="A26" s="160" t="s">
        <v>107</v>
      </c>
      <c r="B26" s="160">
        <v>0</v>
      </c>
      <c r="C26" s="228">
        <v>1</v>
      </c>
      <c r="D26" s="228">
        <v>1</v>
      </c>
      <c r="E26" s="229">
        <v>66432150</v>
      </c>
      <c r="F26" s="228">
        <v>1</v>
      </c>
      <c r="G26" s="228">
        <v>1</v>
      </c>
      <c r="H26" s="228">
        <v>1</v>
      </c>
      <c r="I26" s="212"/>
      <c r="J26" s="228">
        <v>1</v>
      </c>
      <c r="K26" s="228">
        <v>1</v>
      </c>
      <c r="L26" s="228">
        <v>1</v>
      </c>
      <c r="M26" s="212"/>
      <c r="N26" s="228">
        <v>1</v>
      </c>
      <c r="O26" s="228">
        <v>1</v>
      </c>
      <c r="P26" s="228">
        <v>1</v>
      </c>
      <c r="Q26" s="212"/>
      <c r="R26" s="204">
        <v>1</v>
      </c>
      <c r="S26" s="230">
        <f t="shared" si="0"/>
        <v>66432150</v>
      </c>
      <c r="T26" s="202"/>
      <c r="U26" s="202"/>
      <c r="V26" s="202"/>
      <c r="W26" s="202"/>
      <c r="X26" s="202"/>
      <c r="Y26" s="203"/>
      <c r="Z26" s="162"/>
      <c r="AA26" s="162"/>
      <c r="AB26" s="162"/>
      <c r="AC26" s="162"/>
      <c r="AD26" s="162"/>
      <c r="AE26" s="162"/>
      <c r="AG26" s="160" t="s">
        <v>107</v>
      </c>
      <c r="AH26" s="160">
        <v>0</v>
      </c>
      <c r="AI26" s="160">
        <v>1</v>
      </c>
      <c r="AJ26" s="160">
        <v>1</v>
      </c>
      <c r="AK26" s="229">
        <v>67650360</v>
      </c>
      <c r="AL26" s="160">
        <v>1</v>
      </c>
      <c r="AM26" s="160">
        <v>1</v>
      </c>
      <c r="AN26" s="160"/>
      <c r="AO26" s="212"/>
      <c r="AP26" s="160"/>
      <c r="AQ26" s="160"/>
      <c r="AR26" s="160"/>
      <c r="AS26" s="212"/>
      <c r="AT26" s="160"/>
      <c r="AU26" s="160"/>
      <c r="AV26" s="160"/>
      <c r="AW26" s="212"/>
      <c r="AX26" s="204">
        <v>1</v>
      </c>
      <c r="AY26" s="230">
        <f t="shared" si="1"/>
        <v>67650360</v>
      </c>
      <c r="AZ26" s="162"/>
      <c r="BA26" s="162"/>
      <c r="BB26" s="162"/>
      <c r="BC26" s="162"/>
      <c r="BD26" s="162"/>
      <c r="BE26" s="162"/>
      <c r="BF26" s="162"/>
      <c r="BG26" s="162"/>
      <c r="BH26" s="162"/>
      <c r="BI26" s="162"/>
      <c r="BJ26" s="162"/>
      <c r="BK26" s="162"/>
    </row>
    <row r="27" spans="1:63" ht="15">
      <c r="A27" s="160" t="s">
        <v>108</v>
      </c>
      <c r="B27" s="160">
        <v>0</v>
      </c>
      <c r="C27" s="228">
        <v>1</v>
      </c>
      <c r="D27" s="228">
        <v>1</v>
      </c>
      <c r="E27" s="229">
        <v>66432150</v>
      </c>
      <c r="F27" s="228">
        <v>1</v>
      </c>
      <c r="G27" s="228">
        <v>1</v>
      </c>
      <c r="H27" s="228">
        <v>1</v>
      </c>
      <c r="I27" s="212"/>
      <c r="J27" s="228">
        <v>1</v>
      </c>
      <c r="K27" s="228">
        <v>1</v>
      </c>
      <c r="L27" s="228">
        <v>1</v>
      </c>
      <c r="M27" s="212"/>
      <c r="N27" s="228">
        <v>1</v>
      </c>
      <c r="O27" s="228">
        <v>1</v>
      </c>
      <c r="P27" s="228">
        <v>1</v>
      </c>
      <c r="Q27" s="212"/>
      <c r="R27" s="204">
        <v>1</v>
      </c>
      <c r="S27" s="230">
        <f t="shared" si="0"/>
        <v>66432150</v>
      </c>
      <c r="T27" s="202"/>
      <c r="U27" s="202"/>
      <c r="V27" s="202"/>
      <c r="W27" s="202"/>
      <c r="X27" s="202"/>
      <c r="Y27" s="203"/>
      <c r="Z27" s="162"/>
      <c r="AA27" s="162"/>
      <c r="AB27" s="162"/>
      <c r="AC27" s="162"/>
      <c r="AD27" s="162"/>
      <c r="AE27" s="162"/>
      <c r="AG27" s="160" t="s">
        <v>108</v>
      </c>
      <c r="AH27" s="160">
        <v>0</v>
      </c>
      <c r="AI27" s="160">
        <v>1</v>
      </c>
      <c r="AJ27" s="160">
        <v>1</v>
      </c>
      <c r="AK27" s="229">
        <v>67650360</v>
      </c>
      <c r="AL27" s="160">
        <v>1</v>
      </c>
      <c r="AM27" s="160">
        <v>1</v>
      </c>
      <c r="AN27" s="160"/>
      <c r="AO27" s="212"/>
      <c r="AP27" s="160"/>
      <c r="AQ27" s="160"/>
      <c r="AR27" s="160"/>
      <c r="AS27" s="212"/>
      <c r="AT27" s="160"/>
      <c r="AU27" s="160"/>
      <c r="AV27" s="160"/>
      <c r="AW27" s="212"/>
      <c r="AX27" s="204">
        <v>1</v>
      </c>
      <c r="AY27" s="230">
        <f t="shared" si="1"/>
        <v>67650360</v>
      </c>
      <c r="AZ27" s="162"/>
      <c r="BA27" s="162"/>
      <c r="BB27" s="162"/>
      <c r="BC27" s="162"/>
      <c r="BD27" s="162"/>
      <c r="BE27" s="162"/>
      <c r="BF27" s="162"/>
      <c r="BG27" s="162"/>
      <c r="BH27" s="162"/>
      <c r="BI27" s="162"/>
      <c r="BJ27" s="162"/>
      <c r="BK27" s="162"/>
    </row>
    <row r="28" spans="1:63" ht="15">
      <c r="A28" s="160" t="s">
        <v>109</v>
      </c>
      <c r="B28" s="160">
        <v>0</v>
      </c>
      <c r="C28" s="228">
        <v>1</v>
      </c>
      <c r="D28" s="228">
        <v>1</v>
      </c>
      <c r="E28" s="229">
        <v>66432150</v>
      </c>
      <c r="F28" s="228">
        <v>1</v>
      </c>
      <c r="G28" s="228">
        <v>1</v>
      </c>
      <c r="H28" s="228">
        <v>1</v>
      </c>
      <c r="I28" s="212"/>
      <c r="J28" s="228">
        <v>1</v>
      </c>
      <c r="K28" s="228">
        <v>1</v>
      </c>
      <c r="L28" s="228">
        <v>1</v>
      </c>
      <c r="M28" s="212"/>
      <c r="N28" s="228">
        <v>1</v>
      </c>
      <c r="O28" s="228">
        <v>1</v>
      </c>
      <c r="P28" s="228">
        <v>1</v>
      </c>
      <c r="Q28" s="212"/>
      <c r="R28" s="204">
        <v>1</v>
      </c>
      <c r="S28" s="230">
        <f t="shared" si="0"/>
        <v>66432150</v>
      </c>
      <c r="T28" s="202"/>
      <c r="U28" s="202"/>
      <c r="V28" s="202"/>
      <c r="W28" s="202"/>
      <c r="X28" s="202"/>
      <c r="Y28" s="203"/>
      <c r="Z28" s="162"/>
      <c r="AA28" s="162"/>
      <c r="AB28" s="162"/>
      <c r="AC28" s="162"/>
      <c r="AD28" s="162"/>
      <c r="AE28" s="162"/>
      <c r="AG28" s="160" t="s">
        <v>109</v>
      </c>
      <c r="AH28" s="160">
        <v>0</v>
      </c>
      <c r="AI28" s="160">
        <v>1</v>
      </c>
      <c r="AJ28" s="160">
        <v>1</v>
      </c>
      <c r="AK28" s="229">
        <v>67650360</v>
      </c>
      <c r="AL28" s="160">
        <v>1</v>
      </c>
      <c r="AM28" s="160">
        <v>1</v>
      </c>
      <c r="AN28" s="160"/>
      <c r="AO28" s="212"/>
      <c r="AP28" s="160"/>
      <c r="AQ28" s="160"/>
      <c r="AR28" s="160"/>
      <c r="AS28" s="212"/>
      <c r="AT28" s="160"/>
      <c r="AU28" s="160"/>
      <c r="AV28" s="160"/>
      <c r="AW28" s="212"/>
      <c r="AX28" s="204">
        <v>1</v>
      </c>
      <c r="AY28" s="230">
        <f t="shared" si="1"/>
        <v>67650360</v>
      </c>
      <c r="AZ28" s="162"/>
      <c r="BA28" s="162"/>
      <c r="BB28" s="162"/>
      <c r="BC28" s="162"/>
      <c r="BD28" s="162"/>
      <c r="BE28" s="162"/>
      <c r="BF28" s="162"/>
      <c r="BG28" s="162"/>
      <c r="BH28" s="162"/>
      <c r="BI28" s="162"/>
      <c r="BJ28" s="162"/>
      <c r="BK28" s="162"/>
    </row>
    <row r="29" spans="1:63" ht="15">
      <c r="A29" s="160" t="s">
        <v>110</v>
      </c>
      <c r="B29" s="160">
        <v>0</v>
      </c>
      <c r="C29" s="228">
        <v>1</v>
      </c>
      <c r="D29" s="228">
        <v>1</v>
      </c>
      <c r="E29" s="229">
        <v>66432150</v>
      </c>
      <c r="F29" s="228">
        <v>1</v>
      </c>
      <c r="G29" s="228">
        <v>1</v>
      </c>
      <c r="H29" s="228">
        <v>1</v>
      </c>
      <c r="I29" s="212"/>
      <c r="J29" s="228">
        <v>1</v>
      </c>
      <c r="K29" s="228">
        <v>1</v>
      </c>
      <c r="L29" s="228">
        <v>1</v>
      </c>
      <c r="M29" s="212"/>
      <c r="N29" s="228">
        <v>1</v>
      </c>
      <c r="O29" s="228">
        <v>1</v>
      </c>
      <c r="P29" s="228">
        <v>1</v>
      </c>
      <c r="Q29" s="212"/>
      <c r="R29" s="204">
        <v>1</v>
      </c>
      <c r="S29" s="230">
        <f t="shared" si="0"/>
        <v>66432150</v>
      </c>
      <c r="T29" s="202"/>
      <c r="U29" s="202"/>
      <c r="V29" s="202"/>
      <c r="W29" s="202"/>
      <c r="X29" s="202"/>
      <c r="Y29" s="203"/>
      <c r="Z29" s="162"/>
      <c r="AA29" s="162"/>
      <c r="AB29" s="162"/>
      <c r="AC29" s="162"/>
      <c r="AD29" s="162"/>
      <c r="AE29" s="162"/>
      <c r="AG29" s="160" t="s">
        <v>110</v>
      </c>
      <c r="AH29" s="160">
        <v>0</v>
      </c>
      <c r="AI29" s="160">
        <v>1</v>
      </c>
      <c r="AJ29" s="160">
        <v>1</v>
      </c>
      <c r="AK29" s="229">
        <v>3839360</v>
      </c>
      <c r="AL29" s="160">
        <v>1</v>
      </c>
      <c r="AM29" s="160">
        <v>1</v>
      </c>
      <c r="AN29" s="160"/>
      <c r="AO29" s="212"/>
      <c r="AP29" s="160"/>
      <c r="AQ29" s="160"/>
      <c r="AR29" s="160"/>
      <c r="AS29" s="212"/>
      <c r="AT29" s="160"/>
      <c r="AU29" s="160"/>
      <c r="AV29" s="160"/>
      <c r="AW29" s="212"/>
      <c r="AX29" s="204">
        <v>1</v>
      </c>
      <c r="AY29" s="230">
        <f t="shared" si="1"/>
        <v>3839360</v>
      </c>
      <c r="AZ29" s="162"/>
      <c r="BA29" s="162"/>
      <c r="BB29" s="162"/>
      <c r="BC29" s="162"/>
      <c r="BD29" s="162"/>
      <c r="BE29" s="162"/>
      <c r="BF29" s="162"/>
      <c r="BG29" s="162"/>
      <c r="BH29" s="162"/>
      <c r="BI29" s="162"/>
      <c r="BJ29" s="162"/>
      <c r="BK29" s="162"/>
    </row>
    <row r="30" spans="1:63" ht="15">
      <c r="A30" s="160" t="s">
        <v>111</v>
      </c>
      <c r="B30" s="160">
        <v>0</v>
      </c>
      <c r="C30" s="228">
        <v>1</v>
      </c>
      <c r="D30" s="228">
        <v>1</v>
      </c>
      <c r="E30" s="229">
        <v>66432150</v>
      </c>
      <c r="F30" s="228">
        <v>1</v>
      </c>
      <c r="G30" s="228">
        <v>1</v>
      </c>
      <c r="H30" s="228">
        <v>1</v>
      </c>
      <c r="I30" s="212"/>
      <c r="J30" s="228">
        <v>1</v>
      </c>
      <c r="K30" s="228">
        <v>1</v>
      </c>
      <c r="L30" s="228">
        <v>1</v>
      </c>
      <c r="M30" s="212"/>
      <c r="N30" s="228">
        <v>1</v>
      </c>
      <c r="O30" s="228">
        <v>1</v>
      </c>
      <c r="P30" s="228">
        <v>1</v>
      </c>
      <c r="Q30" s="212"/>
      <c r="R30" s="204">
        <v>1</v>
      </c>
      <c r="S30" s="230">
        <f t="shared" si="0"/>
        <v>66432150</v>
      </c>
      <c r="T30" s="202"/>
      <c r="U30" s="202"/>
      <c r="V30" s="202"/>
      <c r="W30" s="202"/>
      <c r="X30" s="202"/>
      <c r="Y30" s="203"/>
      <c r="Z30" s="162"/>
      <c r="AA30" s="162"/>
      <c r="AB30" s="162"/>
      <c r="AC30" s="162"/>
      <c r="AD30" s="162"/>
      <c r="AE30" s="162"/>
      <c r="AG30" s="160" t="s">
        <v>111</v>
      </c>
      <c r="AH30" s="160">
        <v>0</v>
      </c>
      <c r="AI30" s="160">
        <v>1</v>
      </c>
      <c r="AJ30" s="160">
        <v>1</v>
      </c>
      <c r="AK30" s="229">
        <v>67650360</v>
      </c>
      <c r="AL30" s="160">
        <v>1</v>
      </c>
      <c r="AM30" s="160">
        <v>1</v>
      </c>
      <c r="AN30" s="160"/>
      <c r="AO30" s="212"/>
      <c r="AP30" s="160"/>
      <c r="AQ30" s="160"/>
      <c r="AR30" s="160"/>
      <c r="AS30" s="212"/>
      <c r="AT30" s="160"/>
      <c r="AU30" s="160"/>
      <c r="AV30" s="160"/>
      <c r="AW30" s="212"/>
      <c r="AX30" s="204">
        <v>1</v>
      </c>
      <c r="AY30" s="230">
        <f t="shared" si="1"/>
        <v>67650360</v>
      </c>
      <c r="AZ30" s="162"/>
      <c r="BA30" s="162"/>
      <c r="BB30" s="162"/>
      <c r="BC30" s="162"/>
      <c r="BD30" s="162"/>
      <c r="BE30" s="162"/>
      <c r="BF30" s="162"/>
      <c r="BG30" s="162"/>
      <c r="BH30" s="162"/>
      <c r="BI30" s="162"/>
      <c r="BJ30" s="162"/>
      <c r="BK30" s="162"/>
    </row>
    <row r="31" spans="1:63" ht="15">
      <c r="A31" s="160" t="s">
        <v>112</v>
      </c>
      <c r="B31" s="160">
        <v>0</v>
      </c>
      <c r="C31" s="228">
        <v>1</v>
      </c>
      <c r="D31" s="228">
        <v>1</v>
      </c>
      <c r="E31" s="229">
        <v>66432150</v>
      </c>
      <c r="F31" s="228">
        <v>1</v>
      </c>
      <c r="G31" s="228">
        <v>1</v>
      </c>
      <c r="H31" s="228">
        <v>1</v>
      </c>
      <c r="I31" s="212"/>
      <c r="J31" s="228">
        <v>1</v>
      </c>
      <c r="K31" s="228">
        <v>1</v>
      </c>
      <c r="L31" s="228">
        <v>1</v>
      </c>
      <c r="M31" s="212"/>
      <c r="N31" s="228">
        <v>1</v>
      </c>
      <c r="O31" s="228">
        <v>1</v>
      </c>
      <c r="P31" s="228">
        <v>1</v>
      </c>
      <c r="Q31" s="212"/>
      <c r="R31" s="204">
        <v>1</v>
      </c>
      <c r="S31" s="230">
        <f t="shared" si="0"/>
        <v>66432150</v>
      </c>
      <c r="T31" s="202"/>
      <c r="U31" s="202"/>
      <c r="V31" s="202"/>
      <c r="W31" s="202"/>
      <c r="X31" s="202"/>
      <c r="Y31" s="203"/>
      <c r="Z31" s="162"/>
      <c r="AA31" s="162"/>
      <c r="AB31" s="162"/>
      <c r="AC31" s="162"/>
      <c r="AD31" s="162"/>
      <c r="AE31" s="162"/>
      <c r="AG31" s="160" t="s">
        <v>112</v>
      </c>
      <c r="AH31" s="160">
        <v>0</v>
      </c>
      <c r="AI31" s="160">
        <v>1</v>
      </c>
      <c r="AJ31" s="160">
        <v>1</v>
      </c>
      <c r="AK31" s="229">
        <v>67650360</v>
      </c>
      <c r="AL31" s="160">
        <v>1</v>
      </c>
      <c r="AM31" s="160">
        <v>1</v>
      </c>
      <c r="AN31" s="160"/>
      <c r="AO31" s="212"/>
      <c r="AP31" s="160"/>
      <c r="AQ31" s="160"/>
      <c r="AR31" s="160"/>
      <c r="AS31" s="212"/>
      <c r="AT31" s="160"/>
      <c r="AU31" s="160"/>
      <c r="AV31" s="160"/>
      <c r="AW31" s="212"/>
      <c r="AX31" s="204">
        <v>1</v>
      </c>
      <c r="AY31" s="230">
        <f t="shared" si="1"/>
        <v>67650360</v>
      </c>
      <c r="AZ31" s="162"/>
      <c r="BA31" s="162"/>
      <c r="BB31" s="162"/>
      <c r="BC31" s="162"/>
      <c r="BD31" s="162"/>
      <c r="BE31" s="162"/>
      <c r="BF31" s="162"/>
      <c r="BG31" s="162"/>
      <c r="BH31" s="162"/>
      <c r="BI31" s="162"/>
      <c r="BJ31" s="162"/>
      <c r="BK31" s="162"/>
    </row>
    <row r="32" spans="1:63" ht="15">
      <c r="A32" s="164" t="s">
        <v>113</v>
      </c>
      <c r="B32" s="161">
        <f>SUM(B11:B31)</f>
        <v>0</v>
      </c>
      <c r="C32" s="161">
        <f aca="true" t="shared" si="2" ref="C32:AE32">SUM(C11:C31)</f>
        <v>20</v>
      </c>
      <c r="D32" s="161">
        <f t="shared" si="2"/>
        <v>20</v>
      </c>
      <c r="E32" s="230">
        <f>SUM(E11:E31)</f>
        <v>1328643000</v>
      </c>
      <c r="F32" s="161">
        <f t="shared" si="2"/>
        <v>20</v>
      </c>
      <c r="G32" s="161">
        <f t="shared" si="2"/>
        <v>20</v>
      </c>
      <c r="H32" s="161">
        <f t="shared" si="2"/>
        <v>20</v>
      </c>
      <c r="I32" s="213">
        <f>SUM(I11:I31)</f>
        <v>0</v>
      </c>
      <c r="J32" s="161">
        <f t="shared" si="2"/>
        <v>20</v>
      </c>
      <c r="K32" s="161">
        <f t="shared" si="2"/>
        <v>20</v>
      </c>
      <c r="L32" s="161">
        <f t="shared" si="2"/>
        <v>20</v>
      </c>
      <c r="M32" s="213">
        <f>SUM(M11:M31)</f>
        <v>0</v>
      </c>
      <c r="N32" s="161">
        <f t="shared" si="2"/>
        <v>20</v>
      </c>
      <c r="O32" s="161">
        <f t="shared" si="2"/>
        <v>20</v>
      </c>
      <c r="P32" s="161">
        <f t="shared" si="2"/>
        <v>20</v>
      </c>
      <c r="Q32" s="213">
        <f>SUM(Q11:Q31)</f>
        <v>0</v>
      </c>
      <c r="R32" s="161">
        <f t="shared" si="2"/>
        <v>20</v>
      </c>
      <c r="S32" s="230">
        <f t="shared" si="2"/>
        <v>1328643000</v>
      </c>
      <c r="T32" s="161">
        <f t="shared" si="2"/>
        <v>0</v>
      </c>
      <c r="U32" s="161">
        <f t="shared" si="2"/>
        <v>0</v>
      </c>
      <c r="V32" s="161">
        <f t="shared" si="2"/>
        <v>0</v>
      </c>
      <c r="W32" s="161">
        <f t="shared" si="2"/>
        <v>0</v>
      </c>
      <c r="X32" s="161">
        <f t="shared" si="2"/>
        <v>0</v>
      </c>
      <c r="Y32" s="161">
        <f t="shared" si="2"/>
        <v>0</v>
      </c>
      <c r="Z32" s="161">
        <f t="shared" si="2"/>
        <v>0</v>
      </c>
      <c r="AA32" s="161">
        <f t="shared" si="2"/>
        <v>0</v>
      </c>
      <c r="AB32" s="161">
        <f t="shared" si="2"/>
        <v>0</v>
      </c>
      <c r="AC32" s="161">
        <f t="shared" si="2"/>
        <v>0</v>
      </c>
      <c r="AD32" s="161">
        <f t="shared" si="2"/>
        <v>0</v>
      </c>
      <c r="AE32" s="161">
        <f t="shared" si="2"/>
        <v>0</v>
      </c>
      <c r="AG32" s="164" t="s">
        <v>113</v>
      </c>
      <c r="AH32" s="161">
        <f aca="true" t="shared" si="3" ref="AH32:AW32">SUM(AH11:AH31)</f>
        <v>0</v>
      </c>
      <c r="AI32" s="161">
        <f t="shared" si="3"/>
        <v>20</v>
      </c>
      <c r="AJ32" s="161">
        <f t="shared" si="3"/>
        <v>20</v>
      </c>
      <c r="AK32" s="230">
        <f>SUM(AK11:AK31)</f>
        <v>1289196200</v>
      </c>
      <c r="AL32" s="161">
        <f t="shared" si="3"/>
        <v>20</v>
      </c>
      <c r="AM32" s="161">
        <f t="shared" si="3"/>
        <v>20</v>
      </c>
      <c r="AN32" s="161">
        <f t="shared" si="3"/>
        <v>0</v>
      </c>
      <c r="AO32" s="213">
        <f t="shared" si="3"/>
        <v>0</v>
      </c>
      <c r="AP32" s="161">
        <f t="shared" si="3"/>
        <v>0</v>
      </c>
      <c r="AQ32" s="161">
        <f t="shared" si="3"/>
        <v>0</v>
      </c>
      <c r="AR32" s="161">
        <f t="shared" si="3"/>
        <v>0</v>
      </c>
      <c r="AS32" s="213">
        <f t="shared" si="3"/>
        <v>0</v>
      </c>
      <c r="AT32" s="161">
        <f t="shared" si="3"/>
        <v>0</v>
      </c>
      <c r="AU32" s="161">
        <f t="shared" si="3"/>
        <v>0</v>
      </c>
      <c r="AV32" s="161">
        <f t="shared" si="3"/>
        <v>0</v>
      </c>
      <c r="AW32" s="213">
        <f t="shared" si="3"/>
        <v>0</v>
      </c>
      <c r="AX32" s="205">
        <f aca="true" t="shared" si="4" ref="AX32:BK32">SUM(AX11:AX31)</f>
        <v>20</v>
      </c>
      <c r="AY32" s="230">
        <f t="shared" si="4"/>
        <v>1289196200</v>
      </c>
      <c r="AZ32" s="161">
        <f t="shared" si="4"/>
        <v>0</v>
      </c>
      <c r="BA32" s="161">
        <f t="shared" si="4"/>
        <v>0</v>
      </c>
      <c r="BB32" s="161">
        <f t="shared" si="4"/>
        <v>0</v>
      </c>
      <c r="BC32" s="161">
        <f t="shared" si="4"/>
        <v>0</v>
      </c>
      <c r="BD32" s="161">
        <f t="shared" si="4"/>
        <v>0</v>
      </c>
      <c r="BE32" s="161">
        <f t="shared" si="4"/>
        <v>0</v>
      </c>
      <c r="BF32" s="161">
        <f t="shared" si="4"/>
        <v>0</v>
      </c>
      <c r="BG32" s="161">
        <f t="shared" si="4"/>
        <v>0</v>
      </c>
      <c r="BH32" s="161">
        <f t="shared" si="4"/>
        <v>0</v>
      </c>
      <c r="BI32" s="161">
        <f t="shared" si="4"/>
        <v>0</v>
      </c>
      <c r="BJ32" s="161">
        <f t="shared" si="4"/>
        <v>0</v>
      </c>
      <c r="BK32" s="161">
        <f t="shared" si="4"/>
        <v>0</v>
      </c>
    </row>
    <row r="35" spans="1:63" ht="30" customHeight="1">
      <c r="A35" s="679" t="s">
        <v>90</v>
      </c>
      <c r="B35" s="206" t="s">
        <v>39</v>
      </c>
      <c r="C35" s="206" t="s">
        <v>40</v>
      </c>
      <c r="D35" s="681" t="s">
        <v>41</v>
      </c>
      <c r="E35" s="682"/>
      <c r="F35" s="206" t="s">
        <v>42</v>
      </c>
      <c r="G35" s="206" t="s">
        <v>43</v>
      </c>
      <c r="H35" s="681" t="s">
        <v>44</v>
      </c>
      <c r="I35" s="682"/>
      <c r="J35" s="206" t="s">
        <v>45</v>
      </c>
      <c r="K35" s="206" t="s">
        <v>46</v>
      </c>
      <c r="L35" s="681" t="s">
        <v>47</v>
      </c>
      <c r="M35" s="682"/>
      <c r="N35" s="206" t="s">
        <v>48</v>
      </c>
      <c r="O35" s="206" t="s">
        <v>49</v>
      </c>
      <c r="P35" s="681" t="s">
        <v>50</v>
      </c>
      <c r="Q35" s="682"/>
      <c r="R35" s="681" t="s">
        <v>91</v>
      </c>
      <c r="S35" s="682"/>
      <c r="T35" s="681" t="s">
        <v>289</v>
      </c>
      <c r="U35" s="684"/>
      <c r="V35" s="684"/>
      <c r="W35" s="684"/>
      <c r="X35" s="684"/>
      <c r="Y35" s="682"/>
      <c r="Z35" s="681" t="s">
        <v>288</v>
      </c>
      <c r="AA35" s="684"/>
      <c r="AB35" s="684"/>
      <c r="AC35" s="684"/>
      <c r="AD35" s="684"/>
      <c r="AE35" s="682"/>
      <c r="AG35" s="679" t="s">
        <v>90</v>
      </c>
      <c r="AH35" s="206" t="s">
        <v>39</v>
      </c>
      <c r="AI35" s="206" t="s">
        <v>40</v>
      </c>
      <c r="AJ35" s="681" t="s">
        <v>41</v>
      </c>
      <c r="AK35" s="682"/>
      <c r="AL35" s="206" t="s">
        <v>42</v>
      </c>
      <c r="AM35" s="206" t="s">
        <v>43</v>
      </c>
      <c r="AN35" s="681" t="s">
        <v>44</v>
      </c>
      <c r="AO35" s="682"/>
      <c r="AP35" s="206" t="s">
        <v>45</v>
      </c>
      <c r="AQ35" s="206" t="s">
        <v>46</v>
      </c>
      <c r="AR35" s="681" t="s">
        <v>47</v>
      </c>
      <c r="AS35" s="682"/>
      <c r="AT35" s="206" t="s">
        <v>48</v>
      </c>
      <c r="AU35" s="206" t="s">
        <v>49</v>
      </c>
      <c r="AV35" s="681" t="s">
        <v>50</v>
      </c>
      <c r="AW35" s="682"/>
      <c r="AX35" s="681" t="s">
        <v>91</v>
      </c>
      <c r="AY35" s="682"/>
      <c r="AZ35" s="681" t="s">
        <v>289</v>
      </c>
      <c r="BA35" s="684"/>
      <c r="BB35" s="684"/>
      <c r="BC35" s="684"/>
      <c r="BD35" s="684"/>
      <c r="BE35" s="682"/>
      <c r="BF35" s="681" t="s">
        <v>288</v>
      </c>
      <c r="BG35" s="684"/>
      <c r="BH35" s="684"/>
      <c r="BI35" s="684"/>
      <c r="BJ35" s="684"/>
      <c r="BK35" s="682"/>
    </row>
    <row r="36" spans="1:63" ht="36" customHeight="1">
      <c r="A36" s="680"/>
      <c r="B36" s="207" t="s">
        <v>372</v>
      </c>
      <c r="C36" s="207" t="s">
        <v>372</v>
      </c>
      <c r="D36" s="207" t="s">
        <v>372</v>
      </c>
      <c r="E36" s="207" t="s">
        <v>373</v>
      </c>
      <c r="F36" s="207" t="s">
        <v>372</v>
      </c>
      <c r="G36" s="207" t="s">
        <v>372</v>
      </c>
      <c r="H36" s="207" t="s">
        <v>372</v>
      </c>
      <c r="I36" s="207" t="s">
        <v>373</v>
      </c>
      <c r="J36" s="207" t="s">
        <v>372</v>
      </c>
      <c r="K36" s="207" t="s">
        <v>372</v>
      </c>
      <c r="L36" s="207" t="s">
        <v>372</v>
      </c>
      <c r="M36" s="207" t="s">
        <v>373</v>
      </c>
      <c r="N36" s="207" t="s">
        <v>372</v>
      </c>
      <c r="O36" s="207" t="s">
        <v>372</v>
      </c>
      <c r="P36" s="207" t="s">
        <v>372</v>
      </c>
      <c r="Q36" s="207" t="s">
        <v>373</v>
      </c>
      <c r="R36" s="207" t="s">
        <v>372</v>
      </c>
      <c r="S36" s="207" t="s">
        <v>373</v>
      </c>
      <c r="T36" s="200" t="s">
        <v>393</v>
      </c>
      <c r="U36" s="200" t="s">
        <v>394</v>
      </c>
      <c r="V36" s="200" t="s">
        <v>395</v>
      </c>
      <c r="W36" s="200" t="s">
        <v>305</v>
      </c>
      <c r="X36" s="201" t="s">
        <v>396</v>
      </c>
      <c r="Y36" s="200" t="s">
        <v>304</v>
      </c>
      <c r="Z36" s="207" t="s">
        <v>387</v>
      </c>
      <c r="AA36" s="159" t="s">
        <v>388</v>
      </c>
      <c r="AB36" s="207" t="s">
        <v>389</v>
      </c>
      <c r="AC36" s="207" t="s">
        <v>390</v>
      </c>
      <c r="AD36" s="207" t="s">
        <v>391</v>
      </c>
      <c r="AE36" s="207" t="s">
        <v>392</v>
      </c>
      <c r="AG36" s="680"/>
      <c r="AH36" s="207" t="s">
        <v>372</v>
      </c>
      <c r="AI36" s="207" t="s">
        <v>372</v>
      </c>
      <c r="AJ36" s="207" t="s">
        <v>372</v>
      </c>
      <c r="AK36" s="207" t="s">
        <v>373</v>
      </c>
      <c r="AL36" s="207" t="s">
        <v>372</v>
      </c>
      <c r="AM36" s="207" t="s">
        <v>372</v>
      </c>
      <c r="AN36" s="207" t="s">
        <v>372</v>
      </c>
      <c r="AO36" s="207" t="s">
        <v>373</v>
      </c>
      <c r="AP36" s="207" t="s">
        <v>372</v>
      </c>
      <c r="AQ36" s="207" t="s">
        <v>372</v>
      </c>
      <c r="AR36" s="207" t="s">
        <v>372</v>
      </c>
      <c r="AS36" s="207" t="s">
        <v>373</v>
      </c>
      <c r="AT36" s="207" t="s">
        <v>372</v>
      </c>
      <c r="AU36" s="207" t="s">
        <v>372</v>
      </c>
      <c r="AV36" s="207" t="s">
        <v>372</v>
      </c>
      <c r="AW36" s="207" t="s">
        <v>373</v>
      </c>
      <c r="AX36" s="207" t="s">
        <v>372</v>
      </c>
      <c r="AY36" s="207" t="s">
        <v>373</v>
      </c>
      <c r="AZ36" s="200" t="s">
        <v>393</v>
      </c>
      <c r="BA36" s="200" t="s">
        <v>394</v>
      </c>
      <c r="BB36" s="200" t="s">
        <v>395</v>
      </c>
      <c r="BC36" s="200" t="s">
        <v>305</v>
      </c>
      <c r="BD36" s="201" t="s">
        <v>396</v>
      </c>
      <c r="BE36" s="200" t="s">
        <v>304</v>
      </c>
      <c r="BF36" s="198" t="s">
        <v>387</v>
      </c>
      <c r="BG36" s="199" t="s">
        <v>388</v>
      </c>
      <c r="BH36" s="198" t="s">
        <v>389</v>
      </c>
      <c r="BI36" s="198" t="s">
        <v>390</v>
      </c>
      <c r="BJ36" s="198" t="s">
        <v>391</v>
      </c>
      <c r="BK36" s="198" t="s">
        <v>392</v>
      </c>
    </row>
    <row r="37" spans="1:63" ht="15">
      <c r="A37" s="160" t="s">
        <v>92</v>
      </c>
      <c r="B37" s="160"/>
      <c r="C37" s="160"/>
      <c r="D37" s="160"/>
      <c r="E37" s="212"/>
      <c r="F37" s="160"/>
      <c r="G37" s="160"/>
      <c r="H37" s="160"/>
      <c r="I37" s="212"/>
      <c r="J37" s="160"/>
      <c r="K37" s="160"/>
      <c r="L37" s="160"/>
      <c r="M37" s="212"/>
      <c r="N37" s="160"/>
      <c r="O37" s="160"/>
      <c r="P37" s="160"/>
      <c r="Q37" s="212"/>
      <c r="R37" s="204">
        <f aca="true" t="shared" si="5" ref="R37:R57">B37+C37+D37+F37+G37+H37+J37+K37+L37+N37+O37+P37</f>
        <v>0</v>
      </c>
      <c r="S37" s="167">
        <f>+E37+I37+M37+Q37</f>
        <v>0</v>
      </c>
      <c r="T37" s="202"/>
      <c r="U37" s="202"/>
      <c r="V37" s="202"/>
      <c r="W37" s="202"/>
      <c r="X37" s="202"/>
      <c r="Y37" s="162"/>
      <c r="Z37" s="162"/>
      <c r="AA37" s="162"/>
      <c r="AB37" s="162"/>
      <c r="AC37" s="162"/>
      <c r="AD37" s="162"/>
      <c r="AE37" s="163"/>
      <c r="AG37" s="160" t="s">
        <v>92</v>
      </c>
      <c r="AH37" s="160"/>
      <c r="AI37" s="160"/>
      <c r="AJ37" s="160"/>
      <c r="AK37" s="212"/>
      <c r="AL37" s="160"/>
      <c r="AM37" s="160"/>
      <c r="AN37" s="160"/>
      <c r="AO37" s="212"/>
      <c r="AP37" s="160"/>
      <c r="AQ37" s="160"/>
      <c r="AR37" s="160"/>
      <c r="AS37" s="212"/>
      <c r="AT37" s="160"/>
      <c r="AU37" s="160"/>
      <c r="AV37" s="160"/>
      <c r="AW37" s="212"/>
      <c r="AX37" s="204">
        <f aca="true" t="shared" si="6" ref="AX37:AX57">AH37+AI37+AJ37+AL37+AM37+AN37+AP37+AQ37+AR37+AT37+AU37+AV37</f>
        <v>0</v>
      </c>
      <c r="AY37" s="167">
        <f>+AK37+AO37+AS37+AW37</f>
        <v>0</v>
      </c>
      <c r="AZ37" s="162"/>
      <c r="BA37" s="162"/>
      <c r="BB37" s="162"/>
      <c r="BC37" s="162"/>
      <c r="BD37" s="162"/>
      <c r="BE37" s="162"/>
      <c r="BF37" s="162"/>
      <c r="BG37" s="162"/>
      <c r="BH37" s="162"/>
      <c r="BI37" s="162"/>
      <c r="BJ37" s="162"/>
      <c r="BK37" s="163"/>
    </row>
    <row r="38" spans="1:63" ht="15">
      <c r="A38" s="160" t="s">
        <v>93</v>
      </c>
      <c r="B38" s="160"/>
      <c r="C38" s="160"/>
      <c r="D38" s="160"/>
      <c r="E38" s="212"/>
      <c r="F38" s="160"/>
      <c r="G38" s="160"/>
      <c r="H38" s="160"/>
      <c r="I38" s="212"/>
      <c r="J38" s="160"/>
      <c r="K38" s="160"/>
      <c r="L38" s="160"/>
      <c r="M38" s="212"/>
      <c r="N38" s="160"/>
      <c r="O38" s="160"/>
      <c r="P38" s="160"/>
      <c r="Q38" s="212"/>
      <c r="R38" s="204">
        <f t="shared" si="5"/>
        <v>0</v>
      </c>
      <c r="S38" s="167">
        <f aca="true" t="shared" si="7" ref="S38:S57">+E38+I38+M38+Q38</f>
        <v>0</v>
      </c>
      <c r="T38" s="202"/>
      <c r="U38" s="202"/>
      <c r="V38" s="202"/>
      <c r="W38" s="202"/>
      <c r="X38" s="202"/>
      <c r="Y38" s="203"/>
      <c r="Z38" s="162"/>
      <c r="AA38" s="162"/>
      <c r="AB38" s="162"/>
      <c r="AC38" s="162"/>
      <c r="AD38" s="162"/>
      <c r="AE38" s="162"/>
      <c r="AG38" s="160" t="s">
        <v>93</v>
      </c>
      <c r="AH38" s="160"/>
      <c r="AI38" s="160"/>
      <c r="AJ38" s="160"/>
      <c r="AK38" s="212"/>
      <c r="AL38" s="160"/>
      <c r="AM38" s="160"/>
      <c r="AN38" s="160"/>
      <c r="AO38" s="212"/>
      <c r="AP38" s="160"/>
      <c r="AQ38" s="160"/>
      <c r="AR38" s="160"/>
      <c r="AS38" s="212"/>
      <c r="AT38" s="160"/>
      <c r="AU38" s="160"/>
      <c r="AV38" s="160"/>
      <c r="AW38" s="212"/>
      <c r="AX38" s="204">
        <f t="shared" si="6"/>
        <v>0</v>
      </c>
      <c r="AY38" s="167">
        <f aca="true" t="shared" si="8" ref="AY38:AY57">+AK38+AO38+AS38+AW38</f>
        <v>0</v>
      </c>
      <c r="AZ38" s="162"/>
      <c r="BA38" s="162"/>
      <c r="BB38" s="162"/>
      <c r="BC38" s="162"/>
      <c r="BD38" s="162"/>
      <c r="BE38" s="162"/>
      <c r="BF38" s="162"/>
      <c r="BG38" s="162"/>
      <c r="BH38" s="162"/>
      <c r="BI38" s="162"/>
      <c r="BJ38" s="162"/>
      <c r="BK38" s="162"/>
    </row>
    <row r="39" spans="1:63" ht="15">
      <c r="A39" s="160" t="s">
        <v>94</v>
      </c>
      <c r="B39" s="160"/>
      <c r="C39" s="160"/>
      <c r="D39" s="160"/>
      <c r="E39" s="212"/>
      <c r="F39" s="160"/>
      <c r="G39" s="160"/>
      <c r="H39" s="160"/>
      <c r="I39" s="212"/>
      <c r="J39" s="160"/>
      <c r="K39" s="160"/>
      <c r="L39" s="160"/>
      <c r="M39" s="212"/>
      <c r="N39" s="160"/>
      <c r="O39" s="160"/>
      <c r="P39" s="160"/>
      <c r="Q39" s="212"/>
      <c r="R39" s="204">
        <f t="shared" si="5"/>
        <v>0</v>
      </c>
      <c r="S39" s="167">
        <f t="shared" si="7"/>
        <v>0</v>
      </c>
      <c r="T39" s="202"/>
      <c r="U39" s="202"/>
      <c r="V39" s="202"/>
      <c r="W39" s="202"/>
      <c r="X39" s="202"/>
      <c r="Y39" s="203"/>
      <c r="Z39" s="162"/>
      <c r="AA39" s="162"/>
      <c r="AB39" s="162"/>
      <c r="AC39" s="162"/>
      <c r="AD39" s="162"/>
      <c r="AE39" s="162"/>
      <c r="AG39" s="160" t="s">
        <v>94</v>
      </c>
      <c r="AH39" s="160"/>
      <c r="AI39" s="160"/>
      <c r="AJ39" s="160"/>
      <c r="AK39" s="212"/>
      <c r="AL39" s="160"/>
      <c r="AM39" s="160"/>
      <c r="AN39" s="160"/>
      <c r="AO39" s="212"/>
      <c r="AP39" s="160"/>
      <c r="AQ39" s="160"/>
      <c r="AR39" s="160"/>
      <c r="AS39" s="212"/>
      <c r="AT39" s="160"/>
      <c r="AU39" s="160"/>
      <c r="AV39" s="160"/>
      <c r="AW39" s="212"/>
      <c r="AX39" s="204">
        <f t="shared" si="6"/>
        <v>0</v>
      </c>
      <c r="AY39" s="167">
        <f t="shared" si="8"/>
        <v>0</v>
      </c>
      <c r="AZ39" s="162"/>
      <c r="BA39" s="162"/>
      <c r="BB39" s="162"/>
      <c r="BC39" s="162"/>
      <c r="BD39" s="162"/>
      <c r="BE39" s="162"/>
      <c r="BF39" s="162"/>
      <c r="BG39" s="162"/>
      <c r="BH39" s="162"/>
      <c r="BI39" s="162"/>
      <c r="BJ39" s="162"/>
      <c r="BK39" s="162"/>
    </row>
    <row r="40" spans="1:63" ht="15">
      <c r="A40" s="160" t="s">
        <v>95</v>
      </c>
      <c r="B40" s="160"/>
      <c r="C40" s="160"/>
      <c r="D40" s="160"/>
      <c r="E40" s="212"/>
      <c r="F40" s="160"/>
      <c r="G40" s="160"/>
      <c r="H40" s="160"/>
      <c r="I40" s="212"/>
      <c r="J40" s="160"/>
      <c r="K40" s="160"/>
      <c r="L40" s="160"/>
      <c r="M40" s="212"/>
      <c r="N40" s="160"/>
      <c r="O40" s="160"/>
      <c r="P40" s="160"/>
      <c r="Q40" s="212"/>
      <c r="R40" s="204">
        <f t="shared" si="5"/>
        <v>0</v>
      </c>
      <c r="S40" s="167">
        <f t="shared" si="7"/>
        <v>0</v>
      </c>
      <c r="T40" s="202"/>
      <c r="U40" s="202"/>
      <c r="V40" s="202"/>
      <c r="W40" s="202"/>
      <c r="X40" s="202"/>
      <c r="Y40" s="203"/>
      <c r="Z40" s="162"/>
      <c r="AA40" s="162"/>
      <c r="AB40" s="162"/>
      <c r="AC40" s="162"/>
      <c r="AD40" s="162"/>
      <c r="AE40" s="162"/>
      <c r="AG40" s="160" t="s">
        <v>95</v>
      </c>
      <c r="AH40" s="160"/>
      <c r="AI40" s="160"/>
      <c r="AJ40" s="160"/>
      <c r="AK40" s="212"/>
      <c r="AL40" s="160"/>
      <c r="AM40" s="160"/>
      <c r="AN40" s="160"/>
      <c r="AO40" s="212"/>
      <c r="AP40" s="160"/>
      <c r="AQ40" s="160"/>
      <c r="AR40" s="160"/>
      <c r="AS40" s="212"/>
      <c r="AT40" s="160"/>
      <c r="AU40" s="160"/>
      <c r="AV40" s="160"/>
      <c r="AW40" s="212"/>
      <c r="AX40" s="204">
        <f t="shared" si="6"/>
        <v>0</v>
      </c>
      <c r="AY40" s="167">
        <f t="shared" si="8"/>
        <v>0</v>
      </c>
      <c r="AZ40" s="162"/>
      <c r="BA40" s="162"/>
      <c r="BB40" s="162"/>
      <c r="BC40" s="162"/>
      <c r="BD40" s="162"/>
      <c r="BE40" s="162"/>
      <c r="BF40" s="162"/>
      <c r="BG40" s="162"/>
      <c r="BH40" s="162"/>
      <c r="BI40" s="162"/>
      <c r="BJ40" s="162"/>
      <c r="BK40" s="162"/>
    </row>
    <row r="41" spans="1:63" ht="15">
      <c r="A41" s="160" t="s">
        <v>96</v>
      </c>
      <c r="B41" s="160"/>
      <c r="C41" s="160"/>
      <c r="D41" s="160"/>
      <c r="E41" s="212"/>
      <c r="F41" s="160"/>
      <c r="G41" s="160"/>
      <c r="H41" s="160"/>
      <c r="I41" s="212"/>
      <c r="J41" s="160"/>
      <c r="K41" s="160"/>
      <c r="L41" s="160"/>
      <c r="M41" s="212"/>
      <c r="N41" s="160"/>
      <c r="O41" s="160"/>
      <c r="P41" s="160"/>
      <c r="Q41" s="212"/>
      <c r="R41" s="204">
        <f t="shared" si="5"/>
        <v>0</v>
      </c>
      <c r="S41" s="167">
        <f t="shared" si="7"/>
        <v>0</v>
      </c>
      <c r="T41" s="202"/>
      <c r="U41" s="202"/>
      <c r="V41" s="202"/>
      <c r="W41" s="202"/>
      <c r="X41" s="202"/>
      <c r="Y41" s="203"/>
      <c r="Z41" s="162"/>
      <c r="AA41" s="162"/>
      <c r="AB41" s="162"/>
      <c r="AC41" s="162"/>
      <c r="AD41" s="162"/>
      <c r="AE41" s="162"/>
      <c r="AG41" s="160" t="s">
        <v>96</v>
      </c>
      <c r="AH41" s="160"/>
      <c r="AI41" s="160"/>
      <c r="AJ41" s="160"/>
      <c r="AK41" s="212"/>
      <c r="AL41" s="160"/>
      <c r="AM41" s="160"/>
      <c r="AN41" s="160"/>
      <c r="AO41" s="212"/>
      <c r="AP41" s="160"/>
      <c r="AQ41" s="160"/>
      <c r="AR41" s="160"/>
      <c r="AS41" s="212"/>
      <c r="AT41" s="160"/>
      <c r="AU41" s="160"/>
      <c r="AV41" s="160"/>
      <c r="AW41" s="212"/>
      <c r="AX41" s="204">
        <f t="shared" si="6"/>
        <v>0</v>
      </c>
      <c r="AY41" s="167">
        <f t="shared" si="8"/>
        <v>0</v>
      </c>
      <c r="AZ41" s="162"/>
      <c r="BA41" s="162"/>
      <c r="BB41" s="162"/>
      <c r="BC41" s="162"/>
      <c r="BD41" s="162"/>
      <c r="BE41" s="162"/>
      <c r="BF41" s="162"/>
      <c r="BG41" s="162"/>
      <c r="BH41" s="162"/>
      <c r="BI41" s="162"/>
      <c r="BJ41" s="162"/>
      <c r="BK41" s="162"/>
    </row>
    <row r="42" spans="1:63" ht="15">
      <c r="A42" s="160" t="s">
        <v>97</v>
      </c>
      <c r="B42" s="160"/>
      <c r="C42" s="160"/>
      <c r="D42" s="160"/>
      <c r="E42" s="212"/>
      <c r="F42" s="160"/>
      <c r="G42" s="160"/>
      <c r="H42" s="160"/>
      <c r="I42" s="212"/>
      <c r="J42" s="160"/>
      <c r="K42" s="160"/>
      <c r="L42" s="160"/>
      <c r="M42" s="212"/>
      <c r="N42" s="160"/>
      <c r="O42" s="160"/>
      <c r="P42" s="160"/>
      <c r="Q42" s="212"/>
      <c r="R42" s="204">
        <f t="shared" si="5"/>
        <v>0</v>
      </c>
      <c r="S42" s="167">
        <f t="shared" si="7"/>
        <v>0</v>
      </c>
      <c r="T42" s="202"/>
      <c r="U42" s="202"/>
      <c r="V42" s="202"/>
      <c r="W42" s="202"/>
      <c r="X42" s="202"/>
      <c r="Y42" s="203"/>
      <c r="Z42" s="162"/>
      <c r="AA42" s="162"/>
      <c r="AB42" s="162"/>
      <c r="AC42" s="162"/>
      <c r="AD42" s="162"/>
      <c r="AE42" s="162"/>
      <c r="AG42" s="160" t="s">
        <v>97</v>
      </c>
      <c r="AH42" s="160"/>
      <c r="AI42" s="160"/>
      <c r="AJ42" s="160"/>
      <c r="AK42" s="212"/>
      <c r="AL42" s="160"/>
      <c r="AM42" s="160"/>
      <c r="AN42" s="160"/>
      <c r="AO42" s="212"/>
      <c r="AP42" s="160"/>
      <c r="AQ42" s="160"/>
      <c r="AR42" s="160"/>
      <c r="AS42" s="212"/>
      <c r="AT42" s="160"/>
      <c r="AU42" s="160"/>
      <c r="AV42" s="160"/>
      <c r="AW42" s="212"/>
      <c r="AX42" s="204">
        <f t="shared" si="6"/>
        <v>0</v>
      </c>
      <c r="AY42" s="167">
        <f t="shared" si="8"/>
        <v>0</v>
      </c>
      <c r="AZ42" s="162"/>
      <c r="BA42" s="162"/>
      <c r="BB42" s="162"/>
      <c r="BC42" s="162"/>
      <c r="BD42" s="162"/>
      <c r="BE42" s="162"/>
      <c r="BF42" s="162"/>
      <c r="BG42" s="162"/>
      <c r="BH42" s="162"/>
      <c r="BI42" s="162"/>
      <c r="BJ42" s="162"/>
      <c r="BK42" s="162"/>
    </row>
    <row r="43" spans="1:63" ht="15">
      <c r="A43" s="160" t="s">
        <v>98</v>
      </c>
      <c r="B43" s="160"/>
      <c r="C43" s="160"/>
      <c r="D43" s="160"/>
      <c r="E43" s="212"/>
      <c r="F43" s="160"/>
      <c r="G43" s="160"/>
      <c r="H43" s="160"/>
      <c r="I43" s="212"/>
      <c r="J43" s="160"/>
      <c r="K43" s="160"/>
      <c r="L43" s="160"/>
      <c r="M43" s="212"/>
      <c r="N43" s="160"/>
      <c r="O43" s="160"/>
      <c r="P43" s="160"/>
      <c r="Q43" s="212"/>
      <c r="R43" s="204">
        <f t="shared" si="5"/>
        <v>0</v>
      </c>
      <c r="S43" s="167">
        <f t="shared" si="7"/>
        <v>0</v>
      </c>
      <c r="T43" s="202"/>
      <c r="U43" s="202"/>
      <c r="V43" s="202"/>
      <c r="W43" s="202"/>
      <c r="X43" s="202"/>
      <c r="Y43" s="203"/>
      <c r="Z43" s="162"/>
      <c r="AA43" s="162"/>
      <c r="AB43" s="162"/>
      <c r="AC43" s="162"/>
      <c r="AD43" s="162"/>
      <c r="AE43" s="162"/>
      <c r="AG43" s="160" t="s">
        <v>98</v>
      </c>
      <c r="AH43" s="160"/>
      <c r="AI43" s="160"/>
      <c r="AJ43" s="160"/>
      <c r="AK43" s="212"/>
      <c r="AL43" s="160"/>
      <c r="AM43" s="160"/>
      <c r="AN43" s="160"/>
      <c r="AO43" s="212"/>
      <c r="AP43" s="160"/>
      <c r="AQ43" s="160"/>
      <c r="AR43" s="160"/>
      <c r="AS43" s="212"/>
      <c r="AT43" s="160"/>
      <c r="AU43" s="160"/>
      <c r="AV43" s="160"/>
      <c r="AW43" s="212"/>
      <c r="AX43" s="204">
        <f t="shared" si="6"/>
        <v>0</v>
      </c>
      <c r="AY43" s="167">
        <f t="shared" si="8"/>
        <v>0</v>
      </c>
      <c r="AZ43" s="162"/>
      <c r="BA43" s="162"/>
      <c r="BB43" s="162"/>
      <c r="BC43" s="162"/>
      <c r="BD43" s="162"/>
      <c r="BE43" s="162"/>
      <c r="BF43" s="162"/>
      <c r="BG43" s="162"/>
      <c r="BH43" s="162"/>
      <c r="BI43" s="162"/>
      <c r="BJ43" s="162"/>
      <c r="BK43" s="162"/>
    </row>
    <row r="44" spans="1:63" ht="15">
      <c r="A44" s="160" t="s">
        <v>99</v>
      </c>
      <c r="B44" s="160"/>
      <c r="C44" s="160"/>
      <c r="D44" s="160"/>
      <c r="E44" s="212"/>
      <c r="F44" s="160"/>
      <c r="G44" s="160"/>
      <c r="H44" s="160"/>
      <c r="I44" s="212"/>
      <c r="J44" s="160"/>
      <c r="K44" s="160"/>
      <c r="L44" s="160"/>
      <c r="M44" s="212"/>
      <c r="N44" s="160"/>
      <c r="O44" s="160"/>
      <c r="P44" s="160"/>
      <c r="Q44" s="212"/>
      <c r="R44" s="204">
        <f t="shared" si="5"/>
        <v>0</v>
      </c>
      <c r="S44" s="167">
        <f t="shared" si="7"/>
        <v>0</v>
      </c>
      <c r="T44" s="202"/>
      <c r="U44" s="202"/>
      <c r="V44" s="202"/>
      <c r="W44" s="202"/>
      <c r="X44" s="202"/>
      <c r="Y44" s="203"/>
      <c r="Z44" s="162"/>
      <c r="AA44" s="162"/>
      <c r="AB44" s="162"/>
      <c r="AC44" s="162"/>
      <c r="AD44" s="162"/>
      <c r="AE44" s="162"/>
      <c r="AG44" s="160" t="s">
        <v>99</v>
      </c>
      <c r="AH44" s="160"/>
      <c r="AI44" s="160"/>
      <c r="AJ44" s="160"/>
      <c r="AK44" s="212"/>
      <c r="AL44" s="160"/>
      <c r="AM44" s="160"/>
      <c r="AN44" s="160"/>
      <c r="AO44" s="212"/>
      <c r="AP44" s="160"/>
      <c r="AQ44" s="160"/>
      <c r="AR44" s="160"/>
      <c r="AS44" s="212"/>
      <c r="AT44" s="160"/>
      <c r="AU44" s="160"/>
      <c r="AV44" s="160"/>
      <c r="AW44" s="212"/>
      <c r="AX44" s="204">
        <f t="shared" si="6"/>
        <v>0</v>
      </c>
      <c r="AY44" s="167">
        <f t="shared" si="8"/>
        <v>0</v>
      </c>
      <c r="AZ44" s="162"/>
      <c r="BA44" s="162"/>
      <c r="BB44" s="162"/>
      <c r="BC44" s="162"/>
      <c r="BD44" s="162"/>
      <c r="BE44" s="162"/>
      <c r="BF44" s="162"/>
      <c r="BG44" s="162"/>
      <c r="BH44" s="162"/>
      <c r="BI44" s="162"/>
      <c r="BJ44" s="162"/>
      <c r="BK44" s="162"/>
    </row>
    <row r="45" spans="1:63" ht="15">
      <c r="A45" s="160" t="s">
        <v>100</v>
      </c>
      <c r="B45" s="160"/>
      <c r="C45" s="160"/>
      <c r="D45" s="160"/>
      <c r="E45" s="212"/>
      <c r="F45" s="160"/>
      <c r="G45" s="160"/>
      <c r="H45" s="160"/>
      <c r="I45" s="212"/>
      <c r="J45" s="160"/>
      <c r="K45" s="160"/>
      <c r="L45" s="160"/>
      <c r="M45" s="212"/>
      <c r="N45" s="160"/>
      <c r="O45" s="160"/>
      <c r="P45" s="160"/>
      <c r="Q45" s="212"/>
      <c r="R45" s="204">
        <f t="shared" si="5"/>
        <v>0</v>
      </c>
      <c r="S45" s="167">
        <f t="shared" si="7"/>
        <v>0</v>
      </c>
      <c r="T45" s="202"/>
      <c r="U45" s="202"/>
      <c r="V45" s="202"/>
      <c r="W45" s="202"/>
      <c r="X45" s="202"/>
      <c r="Y45" s="203"/>
      <c r="Z45" s="162"/>
      <c r="AA45" s="162"/>
      <c r="AB45" s="162"/>
      <c r="AC45" s="162"/>
      <c r="AD45" s="162"/>
      <c r="AE45" s="162"/>
      <c r="AG45" s="160" t="s">
        <v>100</v>
      </c>
      <c r="AH45" s="160"/>
      <c r="AI45" s="160"/>
      <c r="AJ45" s="160"/>
      <c r="AK45" s="212"/>
      <c r="AL45" s="160"/>
      <c r="AM45" s="160"/>
      <c r="AN45" s="160"/>
      <c r="AO45" s="212"/>
      <c r="AP45" s="160"/>
      <c r="AQ45" s="160"/>
      <c r="AR45" s="160"/>
      <c r="AS45" s="212"/>
      <c r="AT45" s="160"/>
      <c r="AU45" s="160"/>
      <c r="AV45" s="160"/>
      <c r="AW45" s="212"/>
      <c r="AX45" s="204">
        <f t="shared" si="6"/>
        <v>0</v>
      </c>
      <c r="AY45" s="167">
        <f t="shared" si="8"/>
        <v>0</v>
      </c>
      <c r="AZ45" s="162"/>
      <c r="BA45" s="203"/>
      <c r="BB45" s="162"/>
      <c r="BC45" s="162"/>
      <c r="BD45" s="162"/>
      <c r="BE45" s="162"/>
      <c r="BF45" s="162"/>
      <c r="BG45" s="162"/>
      <c r="BH45" s="162"/>
      <c r="BI45" s="160"/>
      <c r="BJ45" s="160"/>
      <c r="BK45" s="160"/>
    </row>
    <row r="46" spans="1:63" ht="15">
      <c r="A46" s="160" t="s">
        <v>101</v>
      </c>
      <c r="B46" s="160"/>
      <c r="C46" s="160"/>
      <c r="D46" s="160"/>
      <c r="E46" s="212"/>
      <c r="F46" s="160"/>
      <c r="G46" s="160"/>
      <c r="H46" s="160"/>
      <c r="I46" s="212"/>
      <c r="J46" s="160"/>
      <c r="K46" s="160"/>
      <c r="L46" s="160"/>
      <c r="M46" s="212"/>
      <c r="N46" s="160"/>
      <c r="O46" s="160"/>
      <c r="P46" s="160"/>
      <c r="Q46" s="212"/>
      <c r="R46" s="204">
        <f t="shared" si="5"/>
        <v>0</v>
      </c>
      <c r="S46" s="167">
        <f t="shared" si="7"/>
        <v>0</v>
      </c>
      <c r="T46" s="202"/>
      <c r="U46" s="202"/>
      <c r="V46" s="202"/>
      <c r="W46" s="202"/>
      <c r="X46" s="202"/>
      <c r="Y46" s="203"/>
      <c r="Z46" s="162"/>
      <c r="AA46" s="162"/>
      <c r="AB46" s="162"/>
      <c r="AC46" s="162"/>
      <c r="AD46" s="162"/>
      <c r="AE46" s="162"/>
      <c r="AG46" s="160" t="s">
        <v>101</v>
      </c>
      <c r="AH46" s="160"/>
      <c r="AI46" s="160"/>
      <c r="AJ46" s="160"/>
      <c r="AK46" s="212"/>
      <c r="AL46" s="160"/>
      <c r="AM46" s="160"/>
      <c r="AN46" s="160"/>
      <c r="AO46" s="212"/>
      <c r="AP46" s="160"/>
      <c r="AQ46" s="160"/>
      <c r="AR46" s="160"/>
      <c r="AS46" s="212"/>
      <c r="AT46" s="160"/>
      <c r="AU46" s="160"/>
      <c r="AV46" s="160"/>
      <c r="AW46" s="212"/>
      <c r="AX46" s="204">
        <f t="shared" si="6"/>
        <v>0</v>
      </c>
      <c r="AY46" s="167">
        <f t="shared" si="8"/>
        <v>0</v>
      </c>
      <c r="AZ46" s="162"/>
      <c r="BA46" s="203"/>
      <c r="BB46" s="162"/>
      <c r="BC46" s="162"/>
      <c r="BD46" s="162"/>
      <c r="BE46" s="162"/>
      <c r="BF46" s="162"/>
      <c r="BG46" s="162"/>
      <c r="BH46" s="162"/>
      <c r="BI46" s="160"/>
      <c r="BJ46" s="160"/>
      <c r="BK46" s="160"/>
    </row>
    <row r="47" spans="1:63" ht="15">
      <c r="A47" s="160" t="s">
        <v>102</v>
      </c>
      <c r="B47" s="160"/>
      <c r="C47" s="160"/>
      <c r="D47" s="160"/>
      <c r="E47" s="212"/>
      <c r="F47" s="160"/>
      <c r="G47" s="160"/>
      <c r="H47" s="160"/>
      <c r="I47" s="212"/>
      <c r="J47" s="160"/>
      <c r="K47" s="160"/>
      <c r="L47" s="160"/>
      <c r="M47" s="212"/>
      <c r="N47" s="160"/>
      <c r="O47" s="160"/>
      <c r="P47" s="160"/>
      <c r="Q47" s="212"/>
      <c r="R47" s="204">
        <f t="shared" si="5"/>
        <v>0</v>
      </c>
      <c r="S47" s="167">
        <f t="shared" si="7"/>
        <v>0</v>
      </c>
      <c r="T47" s="202"/>
      <c r="U47" s="202"/>
      <c r="V47" s="202"/>
      <c r="W47" s="202"/>
      <c r="X47" s="202"/>
      <c r="Y47" s="203"/>
      <c r="Z47" s="162"/>
      <c r="AA47" s="162"/>
      <c r="AB47" s="162"/>
      <c r="AC47" s="162"/>
      <c r="AD47" s="162"/>
      <c r="AE47" s="162"/>
      <c r="AG47" s="160" t="s">
        <v>102</v>
      </c>
      <c r="AH47" s="160"/>
      <c r="AI47" s="160"/>
      <c r="AJ47" s="160"/>
      <c r="AK47" s="212"/>
      <c r="AL47" s="160"/>
      <c r="AM47" s="160"/>
      <c r="AN47" s="160"/>
      <c r="AO47" s="212"/>
      <c r="AP47" s="160"/>
      <c r="AQ47" s="160"/>
      <c r="AR47" s="160"/>
      <c r="AS47" s="212"/>
      <c r="AT47" s="160"/>
      <c r="AU47" s="160"/>
      <c r="AV47" s="160"/>
      <c r="AW47" s="212"/>
      <c r="AX47" s="204">
        <f t="shared" si="6"/>
        <v>0</v>
      </c>
      <c r="AY47" s="167">
        <f t="shared" si="8"/>
        <v>0</v>
      </c>
      <c r="AZ47" s="162"/>
      <c r="BA47" s="203"/>
      <c r="BB47" s="162"/>
      <c r="BC47" s="162"/>
      <c r="BD47" s="162"/>
      <c r="BE47" s="162"/>
      <c r="BF47" s="162"/>
      <c r="BG47" s="162"/>
      <c r="BH47" s="162"/>
      <c r="BI47" s="160"/>
      <c r="BJ47" s="160"/>
      <c r="BK47" s="160"/>
    </row>
    <row r="48" spans="1:63" ht="15">
      <c r="A48" s="160" t="s">
        <v>103</v>
      </c>
      <c r="B48" s="160"/>
      <c r="C48" s="160"/>
      <c r="D48" s="160"/>
      <c r="E48" s="212"/>
      <c r="F48" s="160"/>
      <c r="G48" s="160"/>
      <c r="H48" s="160"/>
      <c r="I48" s="212"/>
      <c r="J48" s="160"/>
      <c r="K48" s="160"/>
      <c r="L48" s="160"/>
      <c r="M48" s="212"/>
      <c r="N48" s="160"/>
      <c r="O48" s="160"/>
      <c r="P48" s="160"/>
      <c r="Q48" s="212"/>
      <c r="R48" s="204">
        <f t="shared" si="5"/>
        <v>0</v>
      </c>
      <c r="S48" s="167">
        <f t="shared" si="7"/>
        <v>0</v>
      </c>
      <c r="T48" s="202"/>
      <c r="U48" s="202"/>
      <c r="V48" s="202"/>
      <c r="W48" s="202"/>
      <c r="X48" s="202"/>
      <c r="Y48" s="203"/>
      <c r="Z48" s="162"/>
      <c r="AA48" s="162"/>
      <c r="AB48" s="162"/>
      <c r="AC48" s="162"/>
      <c r="AD48" s="162"/>
      <c r="AE48" s="162"/>
      <c r="AG48" s="160" t="s">
        <v>103</v>
      </c>
      <c r="AH48" s="160"/>
      <c r="AI48" s="160"/>
      <c r="AJ48" s="160"/>
      <c r="AK48" s="212"/>
      <c r="AL48" s="160"/>
      <c r="AM48" s="160"/>
      <c r="AN48" s="160"/>
      <c r="AO48" s="212"/>
      <c r="AP48" s="160"/>
      <c r="AQ48" s="160"/>
      <c r="AR48" s="160"/>
      <c r="AS48" s="212"/>
      <c r="AT48" s="160"/>
      <c r="AU48" s="160"/>
      <c r="AV48" s="160"/>
      <c r="AW48" s="212"/>
      <c r="AX48" s="204">
        <f t="shared" si="6"/>
        <v>0</v>
      </c>
      <c r="AY48" s="167">
        <f t="shared" si="8"/>
        <v>0</v>
      </c>
      <c r="AZ48" s="162"/>
      <c r="BA48" s="162"/>
      <c r="BB48" s="162"/>
      <c r="BC48" s="162"/>
      <c r="BD48" s="162"/>
      <c r="BE48" s="162"/>
      <c r="BF48" s="162"/>
      <c r="BG48" s="162"/>
      <c r="BH48" s="162"/>
      <c r="BI48" s="162"/>
      <c r="BJ48" s="162"/>
      <c r="BK48" s="162"/>
    </row>
    <row r="49" spans="1:63" ht="15">
      <c r="A49" s="160" t="s">
        <v>104</v>
      </c>
      <c r="B49" s="160"/>
      <c r="C49" s="160"/>
      <c r="D49" s="160"/>
      <c r="E49" s="212"/>
      <c r="F49" s="160"/>
      <c r="G49" s="160"/>
      <c r="H49" s="160"/>
      <c r="I49" s="212"/>
      <c r="J49" s="160"/>
      <c r="K49" s="160"/>
      <c r="L49" s="160"/>
      <c r="M49" s="212"/>
      <c r="N49" s="160"/>
      <c r="O49" s="160"/>
      <c r="P49" s="160"/>
      <c r="Q49" s="212"/>
      <c r="R49" s="204">
        <f t="shared" si="5"/>
        <v>0</v>
      </c>
      <c r="S49" s="167">
        <f t="shared" si="7"/>
        <v>0</v>
      </c>
      <c r="T49" s="202"/>
      <c r="U49" s="202"/>
      <c r="V49" s="202"/>
      <c r="W49" s="202"/>
      <c r="X49" s="202"/>
      <c r="Y49" s="203"/>
      <c r="Z49" s="162"/>
      <c r="AA49" s="162"/>
      <c r="AB49" s="162"/>
      <c r="AC49" s="162"/>
      <c r="AD49" s="162"/>
      <c r="AE49" s="162"/>
      <c r="AG49" s="160" t="s">
        <v>104</v>
      </c>
      <c r="AH49" s="160"/>
      <c r="AI49" s="160"/>
      <c r="AJ49" s="160"/>
      <c r="AK49" s="212"/>
      <c r="AL49" s="160"/>
      <c r="AM49" s="160"/>
      <c r="AN49" s="160"/>
      <c r="AO49" s="212"/>
      <c r="AP49" s="160"/>
      <c r="AQ49" s="160"/>
      <c r="AR49" s="160"/>
      <c r="AS49" s="212"/>
      <c r="AT49" s="160"/>
      <c r="AU49" s="160"/>
      <c r="AV49" s="160"/>
      <c r="AW49" s="212"/>
      <c r="AX49" s="204">
        <f t="shared" si="6"/>
        <v>0</v>
      </c>
      <c r="AY49" s="167">
        <f t="shared" si="8"/>
        <v>0</v>
      </c>
      <c r="AZ49" s="162"/>
      <c r="BA49" s="162"/>
      <c r="BB49" s="162"/>
      <c r="BC49" s="162"/>
      <c r="BD49" s="162"/>
      <c r="BE49" s="162"/>
      <c r="BF49" s="162"/>
      <c r="BG49" s="162"/>
      <c r="BH49" s="162"/>
      <c r="BI49" s="162"/>
      <c r="BJ49" s="162"/>
      <c r="BK49" s="162"/>
    </row>
    <row r="50" spans="1:63" ht="15">
      <c r="A50" s="160" t="s">
        <v>105</v>
      </c>
      <c r="B50" s="160"/>
      <c r="C50" s="160"/>
      <c r="D50" s="160"/>
      <c r="E50" s="212"/>
      <c r="F50" s="160"/>
      <c r="G50" s="160"/>
      <c r="H50" s="160"/>
      <c r="I50" s="212"/>
      <c r="J50" s="160"/>
      <c r="K50" s="160"/>
      <c r="L50" s="160"/>
      <c r="M50" s="212"/>
      <c r="N50" s="160"/>
      <c r="O50" s="160"/>
      <c r="P50" s="160"/>
      <c r="Q50" s="212"/>
      <c r="R50" s="204">
        <f t="shared" si="5"/>
        <v>0</v>
      </c>
      <c r="S50" s="167">
        <f t="shared" si="7"/>
        <v>0</v>
      </c>
      <c r="T50" s="202"/>
      <c r="U50" s="202"/>
      <c r="V50" s="202"/>
      <c r="W50" s="202"/>
      <c r="X50" s="202"/>
      <c r="Y50" s="203"/>
      <c r="Z50" s="162"/>
      <c r="AA50" s="162"/>
      <c r="AB50" s="162"/>
      <c r="AC50" s="162"/>
      <c r="AD50" s="162"/>
      <c r="AE50" s="162"/>
      <c r="AG50" s="160" t="s">
        <v>105</v>
      </c>
      <c r="AH50" s="160"/>
      <c r="AI50" s="160"/>
      <c r="AJ50" s="160"/>
      <c r="AK50" s="212"/>
      <c r="AL50" s="160"/>
      <c r="AM50" s="160"/>
      <c r="AN50" s="160"/>
      <c r="AO50" s="212"/>
      <c r="AP50" s="160"/>
      <c r="AQ50" s="160"/>
      <c r="AR50" s="160"/>
      <c r="AS50" s="212"/>
      <c r="AT50" s="160"/>
      <c r="AU50" s="160"/>
      <c r="AV50" s="160"/>
      <c r="AW50" s="212"/>
      <c r="AX50" s="204">
        <f t="shared" si="6"/>
        <v>0</v>
      </c>
      <c r="AY50" s="167">
        <f t="shared" si="8"/>
        <v>0</v>
      </c>
      <c r="AZ50" s="162"/>
      <c r="BA50" s="162"/>
      <c r="BB50" s="162"/>
      <c r="BC50" s="162"/>
      <c r="BD50" s="162"/>
      <c r="BE50" s="162"/>
      <c r="BF50" s="162"/>
      <c r="BG50" s="162"/>
      <c r="BH50" s="162"/>
      <c r="BI50" s="162"/>
      <c r="BJ50" s="162"/>
      <c r="BK50" s="162"/>
    </row>
    <row r="51" spans="1:63" ht="15">
      <c r="A51" s="160" t="s">
        <v>106</v>
      </c>
      <c r="B51" s="160"/>
      <c r="C51" s="160"/>
      <c r="D51" s="160"/>
      <c r="E51" s="212"/>
      <c r="F51" s="160"/>
      <c r="G51" s="160"/>
      <c r="H51" s="160"/>
      <c r="I51" s="212"/>
      <c r="J51" s="160"/>
      <c r="K51" s="160"/>
      <c r="L51" s="160"/>
      <c r="M51" s="212"/>
      <c r="N51" s="160"/>
      <c r="O51" s="160"/>
      <c r="P51" s="160"/>
      <c r="Q51" s="212"/>
      <c r="R51" s="204">
        <f t="shared" si="5"/>
        <v>0</v>
      </c>
      <c r="S51" s="167">
        <f t="shared" si="7"/>
        <v>0</v>
      </c>
      <c r="T51" s="202"/>
      <c r="U51" s="202"/>
      <c r="V51" s="202"/>
      <c r="W51" s="202"/>
      <c r="X51" s="202"/>
      <c r="Y51" s="203"/>
      <c r="Z51" s="162"/>
      <c r="AA51" s="162"/>
      <c r="AB51" s="162"/>
      <c r="AC51" s="162"/>
      <c r="AD51" s="162"/>
      <c r="AE51" s="162"/>
      <c r="AG51" s="160" t="s">
        <v>106</v>
      </c>
      <c r="AH51" s="160"/>
      <c r="AI51" s="160"/>
      <c r="AJ51" s="160"/>
      <c r="AK51" s="212"/>
      <c r="AL51" s="160"/>
      <c r="AM51" s="160"/>
      <c r="AN51" s="160"/>
      <c r="AO51" s="212"/>
      <c r="AP51" s="160"/>
      <c r="AQ51" s="160"/>
      <c r="AR51" s="160"/>
      <c r="AS51" s="212"/>
      <c r="AT51" s="160"/>
      <c r="AU51" s="160"/>
      <c r="AV51" s="160"/>
      <c r="AW51" s="212"/>
      <c r="AX51" s="204">
        <f t="shared" si="6"/>
        <v>0</v>
      </c>
      <c r="AY51" s="167">
        <f t="shared" si="8"/>
        <v>0</v>
      </c>
      <c r="AZ51" s="162"/>
      <c r="BA51" s="162"/>
      <c r="BB51" s="162"/>
      <c r="BC51" s="162"/>
      <c r="BD51" s="162"/>
      <c r="BE51" s="162"/>
      <c r="BF51" s="162"/>
      <c r="BG51" s="162"/>
      <c r="BH51" s="162"/>
      <c r="BI51" s="162"/>
      <c r="BJ51" s="162"/>
      <c r="BK51" s="162"/>
    </row>
    <row r="52" spans="1:63" ht="15">
      <c r="A52" s="160" t="s">
        <v>107</v>
      </c>
      <c r="B52" s="160"/>
      <c r="C52" s="160"/>
      <c r="D52" s="160"/>
      <c r="E52" s="212"/>
      <c r="F52" s="160"/>
      <c r="G52" s="160"/>
      <c r="H52" s="160"/>
      <c r="I52" s="212"/>
      <c r="J52" s="160"/>
      <c r="K52" s="160"/>
      <c r="L52" s="160"/>
      <c r="M52" s="212"/>
      <c r="N52" s="160"/>
      <c r="O52" s="160"/>
      <c r="P52" s="160"/>
      <c r="Q52" s="212"/>
      <c r="R52" s="204">
        <f t="shared" si="5"/>
        <v>0</v>
      </c>
      <c r="S52" s="167">
        <f t="shared" si="7"/>
        <v>0</v>
      </c>
      <c r="T52" s="202"/>
      <c r="U52" s="202"/>
      <c r="V52" s="202"/>
      <c r="W52" s="202"/>
      <c r="X52" s="202"/>
      <c r="Y52" s="203"/>
      <c r="Z52" s="162"/>
      <c r="AA52" s="162"/>
      <c r="AB52" s="162"/>
      <c r="AC52" s="162"/>
      <c r="AD52" s="162"/>
      <c r="AE52" s="162"/>
      <c r="AG52" s="160" t="s">
        <v>107</v>
      </c>
      <c r="AH52" s="160"/>
      <c r="AI52" s="160"/>
      <c r="AJ52" s="160"/>
      <c r="AK52" s="212"/>
      <c r="AL52" s="160"/>
      <c r="AM52" s="160"/>
      <c r="AN52" s="160"/>
      <c r="AO52" s="212"/>
      <c r="AP52" s="160"/>
      <c r="AQ52" s="160"/>
      <c r="AR52" s="160"/>
      <c r="AS52" s="212"/>
      <c r="AT52" s="160"/>
      <c r="AU52" s="160"/>
      <c r="AV52" s="160"/>
      <c r="AW52" s="212"/>
      <c r="AX52" s="204">
        <f t="shared" si="6"/>
        <v>0</v>
      </c>
      <c r="AY52" s="167">
        <f t="shared" si="8"/>
        <v>0</v>
      </c>
      <c r="AZ52" s="162"/>
      <c r="BA52" s="162"/>
      <c r="BB52" s="162"/>
      <c r="BC52" s="162"/>
      <c r="BD52" s="162"/>
      <c r="BE52" s="162"/>
      <c r="BF52" s="162"/>
      <c r="BG52" s="162"/>
      <c r="BH52" s="162"/>
      <c r="BI52" s="162"/>
      <c r="BJ52" s="162"/>
      <c r="BK52" s="162"/>
    </row>
    <row r="53" spans="1:63" ht="15">
      <c r="A53" s="160" t="s">
        <v>108</v>
      </c>
      <c r="B53" s="160"/>
      <c r="C53" s="160"/>
      <c r="D53" s="160"/>
      <c r="E53" s="212"/>
      <c r="F53" s="160"/>
      <c r="G53" s="160"/>
      <c r="H53" s="160"/>
      <c r="I53" s="212"/>
      <c r="J53" s="160"/>
      <c r="K53" s="160"/>
      <c r="L53" s="160"/>
      <c r="M53" s="212"/>
      <c r="N53" s="160"/>
      <c r="O53" s="160"/>
      <c r="P53" s="160"/>
      <c r="Q53" s="212"/>
      <c r="R53" s="204">
        <f t="shared" si="5"/>
        <v>0</v>
      </c>
      <c r="S53" s="167">
        <f t="shared" si="7"/>
        <v>0</v>
      </c>
      <c r="T53" s="202"/>
      <c r="U53" s="202"/>
      <c r="V53" s="202"/>
      <c r="W53" s="202"/>
      <c r="X53" s="202"/>
      <c r="Y53" s="203"/>
      <c r="Z53" s="162"/>
      <c r="AA53" s="162"/>
      <c r="AB53" s="162"/>
      <c r="AC53" s="162"/>
      <c r="AD53" s="162"/>
      <c r="AE53" s="162"/>
      <c r="AG53" s="160" t="s">
        <v>108</v>
      </c>
      <c r="AH53" s="160"/>
      <c r="AI53" s="160"/>
      <c r="AJ53" s="160"/>
      <c r="AK53" s="212"/>
      <c r="AL53" s="160"/>
      <c r="AM53" s="160"/>
      <c r="AN53" s="160"/>
      <c r="AO53" s="212"/>
      <c r="AP53" s="160"/>
      <c r="AQ53" s="160"/>
      <c r="AR53" s="160"/>
      <c r="AS53" s="212"/>
      <c r="AT53" s="160"/>
      <c r="AU53" s="160"/>
      <c r="AV53" s="160"/>
      <c r="AW53" s="212"/>
      <c r="AX53" s="204">
        <f t="shared" si="6"/>
        <v>0</v>
      </c>
      <c r="AY53" s="167">
        <f t="shared" si="8"/>
        <v>0</v>
      </c>
      <c r="AZ53" s="162"/>
      <c r="BA53" s="162"/>
      <c r="BB53" s="162"/>
      <c r="BC53" s="162"/>
      <c r="BD53" s="162"/>
      <c r="BE53" s="162"/>
      <c r="BF53" s="162"/>
      <c r="BG53" s="162"/>
      <c r="BH53" s="162"/>
      <c r="BI53" s="162"/>
      <c r="BJ53" s="162"/>
      <c r="BK53" s="162"/>
    </row>
    <row r="54" spans="1:63" ht="15">
      <c r="A54" s="160" t="s">
        <v>109</v>
      </c>
      <c r="B54" s="160"/>
      <c r="C54" s="160"/>
      <c r="D54" s="160"/>
      <c r="E54" s="212"/>
      <c r="F54" s="160"/>
      <c r="G54" s="160"/>
      <c r="H54" s="160"/>
      <c r="I54" s="212"/>
      <c r="J54" s="160"/>
      <c r="K54" s="160"/>
      <c r="L54" s="160"/>
      <c r="M54" s="212"/>
      <c r="N54" s="160"/>
      <c r="O54" s="160"/>
      <c r="P54" s="160"/>
      <c r="Q54" s="212"/>
      <c r="R54" s="204">
        <f t="shared" si="5"/>
        <v>0</v>
      </c>
      <c r="S54" s="167">
        <f t="shared" si="7"/>
        <v>0</v>
      </c>
      <c r="T54" s="202"/>
      <c r="U54" s="202"/>
      <c r="V54" s="202"/>
      <c r="W54" s="202"/>
      <c r="X54" s="202"/>
      <c r="Y54" s="203"/>
      <c r="Z54" s="162"/>
      <c r="AA54" s="162"/>
      <c r="AB54" s="162"/>
      <c r="AC54" s="162"/>
      <c r="AD54" s="162"/>
      <c r="AE54" s="162"/>
      <c r="AG54" s="160" t="s">
        <v>109</v>
      </c>
      <c r="AH54" s="160"/>
      <c r="AI54" s="160"/>
      <c r="AJ54" s="160"/>
      <c r="AK54" s="212"/>
      <c r="AL54" s="160"/>
      <c r="AM54" s="160"/>
      <c r="AN54" s="160"/>
      <c r="AO54" s="212"/>
      <c r="AP54" s="160"/>
      <c r="AQ54" s="160"/>
      <c r="AR54" s="160"/>
      <c r="AS54" s="212"/>
      <c r="AT54" s="160"/>
      <c r="AU54" s="160"/>
      <c r="AV54" s="160"/>
      <c r="AW54" s="212"/>
      <c r="AX54" s="204">
        <f t="shared" si="6"/>
        <v>0</v>
      </c>
      <c r="AY54" s="167">
        <f t="shared" si="8"/>
        <v>0</v>
      </c>
      <c r="AZ54" s="162"/>
      <c r="BA54" s="162"/>
      <c r="BB54" s="162"/>
      <c r="BC54" s="162"/>
      <c r="BD54" s="162"/>
      <c r="BE54" s="162"/>
      <c r="BF54" s="162"/>
      <c r="BG54" s="162"/>
      <c r="BH54" s="162"/>
      <c r="BI54" s="162"/>
      <c r="BJ54" s="162"/>
      <c r="BK54" s="162"/>
    </row>
    <row r="55" spans="1:63" ht="15">
      <c r="A55" s="160" t="s">
        <v>110</v>
      </c>
      <c r="B55" s="160"/>
      <c r="C55" s="160"/>
      <c r="D55" s="160"/>
      <c r="E55" s="212"/>
      <c r="F55" s="160"/>
      <c r="G55" s="160"/>
      <c r="H55" s="160"/>
      <c r="I55" s="212"/>
      <c r="J55" s="160"/>
      <c r="K55" s="160"/>
      <c r="L55" s="160"/>
      <c r="M55" s="212"/>
      <c r="N55" s="160"/>
      <c r="O55" s="160"/>
      <c r="P55" s="160"/>
      <c r="Q55" s="212"/>
      <c r="R55" s="204">
        <f t="shared" si="5"/>
        <v>0</v>
      </c>
      <c r="S55" s="167">
        <f t="shared" si="7"/>
        <v>0</v>
      </c>
      <c r="T55" s="202"/>
      <c r="U55" s="202"/>
      <c r="V55" s="202"/>
      <c r="W55" s="202"/>
      <c r="X55" s="202"/>
      <c r="Y55" s="203"/>
      <c r="Z55" s="162"/>
      <c r="AA55" s="162"/>
      <c r="AB55" s="162"/>
      <c r="AC55" s="162"/>
      <c r="AD55" s="162"/>
      <c r="AE55" s="162"/>
      <c r="AG55" s="160" t="s">
        <v>110</v>
      </c>
      <c r="AH55" s="160"/>
      <c r="AI55" s="160"/>
      <c r="AJ55" s="160"/>
      <c r="AK55" s="212"/>
      <c r="AL55" s="160"/>
      <c r="AM55" s="160"/>
      <c r="AN55" s="160"/>
      <c r="AO55" s="212"/>
      <c r="AP55" s="160"/>
      <c r="AQ55" s="160"/>
      <c r="AR55" s="160"/>
      <c r="AS55" s="212"/>
      <c r="AT55" s="160"/>
      <c r="AU55" s="160"/>
      <c r="AV55" s="160"/>
      <c r="AW55" s="212"/>
      <c r="AX55" s="204">
        <f t="shared" si="6"/>
        <v>0</v>
      </c>
      <c r="AY55" s="167">
        <f t="shared" si="8"/>
        <v>0</v>
      </c>
      <c r="AZ55" s="162"/>
      <c r="BA55" s="162"/>
      <c r="BB55" s="162"/>
      <c r="BC55" s="162"/>
      <c r="BD55" s="162"/>
      <c r="BE55" s="162"/>
      <c r="BF55" s="162"/>
      <c r="BG55" s="162"/>
      <c r="BH55" s="162"/>
      <c r="BI55" s="162"/>
      <c r="BJ55" s="162"/>
      <c r="BK55" s="162"/>
    </row>
    <row r="56" spans="1:63" ht="15">
      <c r="A56" s="160" t="s">
        <v>111</v>
      </c>
      <c r="B56" s="160"/>
      <c r="C56" s="160"/>
      <c r="D56" s="160"/>
      <c r="E56" s="212"/>
      <c r="F56" s="160"/>
      <c r="G56" s="160"/>
      <c r="H56" s="160"/>
      <c r="I56" s="212"/>
      <c r="J56" s="160"/>
      <c r="K56" s="160"/>
      <c r="L56" s="160"/>
      <c r="M56" s="212"/>
      <c r="N56" s="160"/>
      <c r="O56" s="160"/>
      <c r="P56" s="160"/>
      <c r="Q56" s="212"/>
      <c r="R56" s="204">
        <f t="shared" si="5"/>
        <v>0</v>
      </c>
      <c r="S56" s="167">
        <f t="shared" si="7"/>
        <v>0</v>
      </c>
      <c r="T56" s="202"/>
      <c r="U56" s="202"/>
      <c r="V56" s="202"/>
      <c r="W56" s="202"/>
      <c r="X56" s="202"/>
      <c r="Y56" s="203"/>
      <c r="Z56" s="162"/>
      <c r="AA56" s="162"/>
      <c r="AB56" s="162"/>
      <c r="AC56" s="162"/>
      <c r="AD56" s="162"/>
      <c r="AE56" s="162"/>
      <c r="AG56" s="160" t="s">
        <v>111</v>
      </c>
      <c r="AH56" s="160"/>
      <c r="AI56" s="160"/>
      <c r="AJ56" s="160"/>
      <c r="AK56" s="212"/>
      <c r="AL56" s="160"/>
      <c r="AM56" s="160"/>
      <c r="AN56" s="160"/>
      <c r="AO56" s="212"/>
      <c r="AP56" s="160"/>
      <c r="AQ56" s="160"/>
      <c r="AR56" s="160"/>
      <c r="AS56" s="212"/>
      <c r="AT56" s="160"/>
      <c r="AU56" s="160"/>
      <c r="AV56" s="160"/>
      <c r="AW56" s="212"/>
      <c r="AX56" s="204">
        <f t="shared" si="6"/>
        <v>0</v>
      </c>
      <c r="AY56" s="167">
        <f t="shared" si="8"/>
        <v>0</v>
      </c>
      <c r="AZ56" s="162"/>
      <c r="BA56" s="162"/>
      <c r="BB56" s="162"/>
      <c r="BC56" s="162"/>
      <c r="BD56" s="162"/>
      <c r="BE56" s="162"/>
      <c r="BF56" s="162"/>
      <c r="BG56" s="162"/>
      <c r="BH56" s="162"/>
      <c r="BI56" s="162"/>
      <c r="BJ56" s="162"/>
      <c r="BK56" s="162"/>
    </row>
    <row r="57" spans="1:63" ht="15">
      <c r="A57" s="160" t="s">
        <v>112</v>
      </c>
      <c r="B57" s="160"/>
      <c r="C57" s="160"/>
      <c r="D57" s="160"/>
      <c r="E57" s="212"/>
      <c r="F57" s="160"/>
      <c r="G57" s="160"/>
      <c r="H57" s="160"/>
      <c r="I57" s="212"/>
      <c r="J57" s="160"/>
      <c r="K57" s="160"/>
      <c r="L57" s="160"/>
      <c r="M57" s="212"/>
      <c r="N57" s="160"/>
      <c r="O57" s="160"/>
      <c r="P57" s="160"/>
      <c r="Q57" s="212"/>
      <c r="R57" s="204">
        <f t="shared" si="5"/>
        <v>0</v>
      </c>
      <c r="S57" s="167">
        <f t="shared" si="7"/>
        <v>0</v>
      </c>
      <c r="T57" s="202"/>
      <c r="U57" s="202"/>
      <c r="V57" s="202"/>
      <c r="W57" s="202"/>
      <c r="X57" s="202"/>
      <c r="Y57" s="203"/>
      <c r="Z57" s="162"/>
      <c r="AA57" s="162"/>
      <c r="AB57" s="162"/>
      <c r="AC57" s="162"/>
      <c r="AD57" s="162"/>
      <c r="AE57" s="162"/>
      <c r="AG57" s="160" t="s">
        <v>112</v>
      </c>
      <c r="AH57" s="160"/>
      <c r="AI57" s="160"/>
      <c r="AJ57" s="160"/>
      <c r="AK57" s="212"/>
      <c r="AL57" s="160"/>
      <c r="AM57" s="160"/>
      <c r="AN57" s="160"/>
      <c r="AO57" s="212"/>
      <c r="AP57" s="160"/>
      <c r="AQ57" s="160"/>
      <c r="AR57" s="160"/>
      <c r="AS57" s="212"/>
      <c r="AT57" s="160"/>
      <c r="AU57" s="160"/>
      <c r="AV57" s="160"/>
      <c r="AW57" s="212"/>
      <c r="AX57" s="204">
        <f t="shared" si="6"/>
        <v>0</v>
      </c>
      <c r="AY57" s="167">
        <f t="shared" si="8"/>
        <v>0</v>
      </c>
      <c r="AZ57" s="162"/>
      <c r="BA57" s="162"/>
      <c r="BB57" s="162"/>
      <c r="BC57" s="162"/>
      <c r="BD57" s="162"/>
      <c r="BE57" s="162"/>
      <c r="BF57" s="162"/>
      <c r="BG57" s="162"/>
      <c r="BH57" s="162"/>
      <c r="BI57" s="162"/>
      <c r="BJ57" s="162"/>
      <c r="BK57" s="162"/>
    </row>
    <row r="58" spans="1:63" ht="15">
      <c r="A58" s="164" t="s">
        <v>113</v>
      </c>
      <c r="B58" s="161">
        <f aca="true" t="shared" si="9" ref="B58:Q58">SUM(B37:B57)</f>
        <v>0</v>
      </c>
      <c r="C58" s="161">
        <f t="shared" si="9"/>
        <v>0</v>
      </c>
      <c r="D58" s="161">
        <f t="shared" si="9"/>
        <v>0</v>
      </c>
      <c r="E58" s="213">
        <f t="shared" si="9"/>
        <v>0</v>
      </c>
      <c r="F58" s="161">
        <f t="shared" si="9"/>
        <v>0</v>
      </c>
      <c r="G58" s="161">
        <f t="shared" si="9"/>
        <v>0</v>
      </c>
      <c r="H58" s="161">
        <f t="shared" si="9"/>
        <v>0</v>
      </c>
      <c r="I58" s="213">
        <f t="shared" si="9"/>
        <v>0</v>
      </c>
      <c r="J58" s="161">
        <f t="shared" si="9"/>
        <v>0</v>
      </c>
      <c r="K58" s="161">
        <f t="shared" si="9"/>
        <v>0</v>
      </c>
      <c r="L58" s="161">
        <f t="shared" si="9"/>
        <v>0</v>
      </c>
      <c r="M58" s="213">
        <f t="shared" si="9"/>
        <v>0</v>
      </c>
      <c r="N58" s="161">
        <f t="shared" si="9"/>
        <v>0</v>
      </c>
      <c r="O58" s="161">
        <f t="shared" si="9"/>
        <v>0</v>
      </c>
      <c r="P58" s="161">
        <f t="shared" si="9"/>
        <v>0</v>
      </c>
      <c r="Q58" s="213">
        <f t="shared" si="9"/>
        <v>0</v>
      </c>
      <c r="R58" s="161">
        <f aca="true" t="shared" si="10" ref="R58:AE58">SUM(R37:R57)</f>
        <v>0</v>
      </c>
      <c r="S58" s="167">
        <f t="shared" si="10"/>
        <v>0</v>
      </c>
      <c r="T58" s="161">
        <f t="shared" si="10"/>
        <v>0</v>
      </c>
      <c r="U58" s="161">
        <f t="shared" si="10"/>
        <v>0</v>
      </c>
      <c r="V58" s="161">
        <f t="shared" si="10"/>
        <v>0</v>
      </c>
      <c r="W58" s="161">
        <f t="shared" si="10"/>
        <v>0</v>
      </c>
      <c r="X58" s="161">
        <f t="shared" si="10"/>
        <v>0</v>
      </c>
      <c r="Y58" s="161">
        <f t="shared" si="10"/>
        <v>0</v>
      </c>
      <c r="Z58" s="161">
        <f t="shared" si="10"/>
        <v>0</v>
      </c>
      <c r="AA58" s="161">
        <f t="shared" si="10"/>
        <v>0</v>
      </c>
      <c r="AB58" s="161">
        <f t="shared" si="10"/>
        <v>0</v>
      </c>
      <c r="AC58" s="161">
        <f t="shared" si="10"/>
        <v>0</v>
      </c>
      <c r="AD58" s="161">
        <f t="shared" si="10"/>
        <v>0</v>
      </c>
      <c r="AE58" s="161">
        <f t="shared" si="10"/>
        <v>0</v>
      </c>
      <c r="AG58" s="164" t="s">
        <v>113</v>
      </c>
      <c r="AH58" s="161">
        <f aca="true" t="shared" si="11" ref="AH58:AW58">SUM(AH37:AH57)</f>
        <v>0</v>
      </c>
      <c r="AI58" s="161">
        <f t="shared" si="11"/>
        <v>0</v>
      </c>
      <c r="AJ58" s="161">
        <f t="shared" si="11"/>
        <v>0</v>
      </c>
      <c r="AK58" s="213">
        <f t="shared" si="11"/>
        <v>0</v>
      </c>
      <c r="AL58" s="161">
        <f t="shared" si="11"/>
        <v>0</v>
      </c>
      <c r="AM58" s="161">
        <f t="shared" si="11"/>
        <v>0</v>
      </c>
      <c r="AN58" s="161">
        <f t="shared" si="11"/>
        <v>0</v>
      </c>
      <c r="AO58" s="213">
        <f t="shared" si="11"/>
        <v>0</v>
      </c>
      <c r="AP58" s="161">
        <f t="shared" si="11"/>
        <v>0</v>
      </c>
      <c r="AQ58" s="161">
        <f t="shared" si="11"/>
        <v>0</v>
      </c>
      <c r="AR58" s="161">
        <f t="shared" si="11"/>
        <v>0</v>
      </c>
      <c r="AS58" s="213">
        <f t="shared" si="11"/>
        <v>0</v>
      </c>
      <c r="AT58" s="161">
        <f t="shared" si="11"/>
        <v>0</v>
      </c>
      <c r="AU58" s="161">
        <f t="shared" si="11"/>
        <v>0</v>
      </c>
      <c r="AV58" s="161">
        <f t="shared" si="11"/>
        <v>0</v>
      </c>
      <c r="AW58" s="213">
        <f t="shared" si="11"/>
        <v>0</v>
      </c>
      <c r="AX58" s="205">
        <f aca="true" t="shared" si="12" ref="AX58:BK58">SUM(AX37:AX57)</f>
        <v>0</v>
      </c>
      <c r="AY58" s="168">
        <f t="shared" si="12"/>
        <v>0</v>
      </c>
      <c r="AZ58" s="161">
        <f t="shared" si="12"/>
        <v>0</v>
      </c>
      <c r="BA58" s="161">
        <f t="shared" si="12"/>
        <v>0</v>
      </c>
      <c r="BB58" s="161">
        <f t="shared" si="12"/>
        <v>0</v>
      </c>
      <c r="BC58" s="161">
        <f t="shared" si="12"/>
        <v>0</v>
      </c>
      <c r="BD58" s="161">
        <f t="shared" si="12"/>
        <v>0</v>
      </c>
      <c r="BE58" s="161">
        <f t="shared" si="12"/>
        <v>0</v>
      </c>
      <c r="BF58" s="161">
        <f t="shared" si="12"/>
        <v>0</v>
      </c>
      <c r="BG58" s="161">
        <f t="shared" si="12"/>
        <v>0</v>
      </c>
      <c r="BH58" s="161">
        <f t="shared" si="12"/>
        <v>0</v>
      </c>
      <c r="BI58" s="161">
        <f t="shared" si="12"/>
        <v>0</v>
      </c>
      <c r="BJ58" s="161">
        <f t="shared" si="12"/>
        <v>0</v>
      </c>
      <c r="BK58" s="161">
        <f t="shared" si="12"/>
        <v>0</v>
      </c>
    </row>
  </sheetData>
  <sheetProtection/>
  <mergeCells count="44">
    <mergeCell ref="AX9:AY9"/>
    <mergeCell ref="B7:BK7"/>
    <mergeCell ref="T9:Y9"/>
    <mergeCell ref="A35:A36"/>
    <mergeCell ref="D35:E35"/>
    <mergeCell ref="H35:I35"/>
    <mergeCell ref="L35:M35"/>
    <mergeCell ref="P35:Q35"/>
    <mergeCell ref="R35:S35"/>
    <mergeCell ref="T35:Y35"/>
    <mergeCell ref="Z35:AE35"/>
    <mergeCell ref="AG35:AG36"/>
    <mergeCell ref="AJ35:AK35"/>
    <mergeCell ref="AN35:AO35"/>
    <mergeCell ref="AR35:AS35"/>
    <mergeCell ref="AV35:AW35"/>
    <mergeCell ref="AG9:AG10"/>
    <mergeCell ref="L9:M9"/>
    <mergeCell ref="P9:Q9"/>
    <mergeCell ref="AX35:AY35"/>
    <mergeCell ref="AZ35:BE35"/>
    <mergeCell ref="BF35:BK35"/>
    <mergeCell ref="AR9:AS9"/>
    <mergeCell ref="AV9:AW9"/>
    <mergeCell ref="BF9:BK9"/>
    <mergeCell ref="AZ9:BE9"/>
    <mergeCell ref="AG5:BK5"/>
    <mergeCell ref="A9:A10"/>
    <mergeCell ref="D9:E9"/>
    <mergeCell ref="H9:I9"/>
    <mergeCell ref="B6:BK6"/>
    <mergeCell ref="R9:S9"/>
    <mergeCell ref="A5:AE5"/>
    <mergeCell ref="AJ9:AK9"/>
    <mergeCell ref="AN9:AO9"/>
    <mergeCell ref="Z9:AE9"/>
    <mergeCell ref="BI4:BK4"/>
    <mergeCell ref="A4:BH4"/>
    <mergeCell ref="BI1:BK1"/>
    <mergeCell ref="BI2:BK2"/>
    <mergeCell ref="BI3:BK3"/>
    <mergeCell ref="A1:BH1"/>
    <mergeCell ref="A2:BH2"/>
    <mergeCell ref="A3:BH3"/>
  </mergeCells>
  <printOptions/>
  <pageMargins left="0.7" right="0.7" top="0.75" bottom="0.75" header="0.3" footer="0.3"/>
  <pageSetup fitToHeight="1" fitToWidth="1" horizontalDpi="600" verticalDpi="600" orientation="landscape" scale="18" r:id="rId1"/>
</worksheet>
</file>

<file path=xl/worksheets/sheet13.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
      <selection activeCell="A1" sqref="A1:B1"/>
    </sheetView>
  </sheetViews>
  <sheetFormatPr defaultColWidth="10.8515625" defaultRowHeight="15"/>
  <cols>
    <col min="1" max="1" width="72.00390625" style="141" bestFit="1" customWidth="1"/>
    <col min="2" max="2" width="73.421875" style="141" customWidth="1"/>
    <col min="3" max="3" width="10.8515625" style="141" customWidth="1"/>
    <col min="4" max="4" width="31.140625" style="141" customWidth="1"/>
    <col min="5" max="5" width="70.140625" style="141" customWidth="1"/>
    <col min="6" max="6" width="17.28125" style="141" customWidth="1"/>
    <col min="7" max="8" width="21.8515625" style="141" customWidth="1"/>
    <col min="9" max="9" width="19.28125" style="141" customWidth="1"/>
    <col min="10" max="10" width="42.00390625" style="141" customWidth="1"/>
    <col min="11" max="16384" width="10.8515625" style="141" customWidth="1"/>
  </cols>
  <sheetData>
    <row r="1" spans="1:2" ht="25.5" customHeight="1">
      <c r="A1" s="690" t="s">
        <v>195</v>
      </c>
      <c r="B1" s="691"/>
    </row>
    <row r="2" spans="1:2" ht="25.5" customHeight="1">
      <c r="A2" s="692" t="s">
        <v>400</v>
      </c>
      <c r="B2" s="693"/>
    </row>
    <row r="3" spans="1:2" ht="15">
      <c r="A3" s="209" t="s">
        <v>324</v>
      </c>
      <c r="B3" s="143" t="s">
        <v>325</v>
      </c>
    </row>
    <row r="4" spans="1:2" ht="15">
      <c r="A4" s="210" t="s">
        <v>71</v>
      </c>
      <c r="B4" s="151" t="s">
        <v>357</v>
      </c>
    </row>
    <row r="5" spans="1:2" ht="105">
      <c r="A5" s="210" t="s">
        <v>67</v>
      </c>
      <c r="B5" s="214" t="s">
        <v>417</v>
      </c>
    </row>
    <row r="6" spans="1:2" s="142" customFormat="1" ht="15">
      <c r="A6" s="210" t="s">
        <v>0</v>
      </c>
      <c r="B6" s="694" t="s">
        <v>352</v>
      </c>
    </row>
    <row r="7" spans="1:2" s="142" customFormat="1" ht="15">
      <c r="A7" s="210" t="s">
        <v>77</v>
      </c>
      <c r="B7" s="695"/>
    </row>
    <row r="8" spans="1:2" s="142" customFormat="1" ht="15">
      <c r="A8" s="210" t="s">
        <v>73</v>
      </c>
      <c r="B8" s="695"/>
    </row>
    <row r="9" spans="1:2" s="142" customFormat="1" ht="15">
      <c r="A9" s="210" t="s">
        <v>333</v>
      </c>
      <c r="B9" s="696"/>
    </row>
    <row r="10" spans="1:2" s="142" customFormat="1" ht="30">
      <c r="A10" s="210" t="s">
        <v>293</v>
      </c>
      <c r="B10" s="144" t="s">
        <v>359</v>
      </c>
    </row>
    <row r="11" spans="1:2" s="142" customFormat="1" ht="45">
      <c r="A11" s="210" t="s">
        <v>1</v>
      </c>
      <c r="B11" s="144" t="s">
        <v>375</v>
      </c>
    </row>
    <row r="12" spans="1:2" s="142" customFormat="1" ht="60">
      <c r="A12" s="210" t="s">
        <v>15</v>
      </c>
      <c r="B12" s="145" t="s">
        <v>353</v>
      </c>
    </row>
    <row r="13" spans="1:2" s="142" customFormat="1" ht="30">
      <c r="A13" s="210" t="s">
        <v>331</v>
      </c>
      <c r="B13" s="145" t="s">
        <v>354</v>
      </c>
    </row>
    <row r="14" spans="1:2" s="142" customFormat="1" ht="45">
      <c r="A14" s="210" t="s">
        <v>332</v>
      </c>
      <c r="B14" s="145" t="s">
        <v>360</v>
      </c>
    </row>
    <row r="15" spans="1:2" ht="72" customHeight="1">
      <c r="A15" s="211" t="s">
        <v>329</v>
      </c>
      <c r="B15" s="146" t="s">
        <v>355</v>
      </c>
    </row>
    <row r="16" spans="1:2" ht="194.25">
      <c r="A16" s="211" t="s">
        <v>330</v>
      </c>
      <c r="B16" s="147" t="s">
        <v>356</v>
      </c>
    </row>
    <row r="17" spans="1:2" ht="25.5" customHeight="1">
      <c r="A17" s="692" t="s">
        <v>401</v>
      </c>
      <c r="B17" s="693"/>
    </row>
    <row r="18" spans="1:2" ht="15">
      <c r="A18" s="209" t="s">
        <v>324</v>
      </c>
      <c r="B18" s="143" t="s">
        <v>325</v>
      </c>
    </row>
    <row r="19" spans="1:2" ht="15">
      <c r="A19" s="210" t="s">
        <v>71</v>
      </c>
      <c r="B19" s="151" t="s">
        <v>357</v>
      </c>
    </row>
    <row r="20" spans="1:2" ht="105">
      <c r="A20" s="210" t="s">
        <v>67</v>
      </c>
      <c r="B20" s="150" t="s">
        <v>358</v>
      </c>
    </row>
    <row r="21" spans="1:2" ht="30">
      <c r="A21" s="210" t="s">
        <v>334</v>
      </c>
      <c r="B21" s="145" t="s">
        <v>335</v>
      </c>
    </row>
    <row r="22" spans="1:2" ht="45">
      <c r="A22" s="210" t="s">
        <v>327</v>
      </c>
      <c r="B22" s="145" t="s">
        <v>361</v>
      </c>
    </row>
    <row r="23" spans="1:2" ht="75">
      <c r="A23" s="210" t="s">
        <v>336</v>
      </c>
      <c r="B23" s="145" t="s">
        <v>337</v>
      </c>
    </row>
    <row r="24" spans="1:2" ht="30">
      <c r="A24" s="210" t="s">
        <v>326</v>
      </c>
      <c r="B24" s="148" t="s">
        <v>362</v>
      </c>
    </row>
    <row r="25" spans="1:2" ht="15">
      <c r="A25" s="210" t="s">
        <v>301</v>
      </c>
      <c r="B25" s="148" t="s">
        <v>406</v>
      </c>
    </row>
    <row r="26" spans="1:2" ht="45.75" customHeight="1">
      <c r="A26" s="210" t="s">
        <v>338</v>
      </c>
      <c r="B26" s="149" t="s">
        <v>371</v>
      </c>
    </row>
    <row r="27" spans="1:2" ht="75">
      <c r="A27" s="210" t="s">
        <v>279</v>
      </c>
      <c r="B27" s="149" t="s">
        <v>365</v>
      </c>
    </row>
    <row r="28" spans="1:2" ht="45">
      <c r="A28" s="210" t="s">
        <v>339</v>
      </c>
      <c r="B28" s="149" t="s">
        <v>340</v>
      </c>
    </row>
    <row r="29" spans="1:2" ht="45">
      <c r="A29" s="210" t="s">
        <v>364</v>
      </c>
      <c r="B29" s="149" t="s">
        <v>366</v>
      </c>
    </row>
    <row r="30" spans="1:2" ht="45">
      <c r="A30" s="210" t="s">
        <v>116</v>
      </c>
      <c r="B30" s="149" t="s">
        <v>367</v>
      </c>
    </row>
    <row r="31" spans="1:2" ht="144" customHeight="1">
      <c r="A31" s="210" t="s">
        <v>341</v>
      </c>
      <c r="B31" s="149" t="s">
        <v>368</v>
      </c>
    </row>
    <row r="32" spans="1:2" ht="30">
      <c r="A32" s="210" t="s">
        <v>342</v>
      </c>
      <c r="B32" s="149" t="s">
        <v>345</v>
      </c>
    </row>
    <row r="33" spans="1:2" ht="30">
      <c r="A33" s="210" t="s">
        <v>343</v>
      </c>
      <c r="B33" s="149" t="s">
        <v>344</v>
      </c>
    </row>
    <row r="34" spans="1:2" ht="30">
      <c r="A34" s="210" t="s">
        <v>322</v>
      </c>
      <c r="B34" s="149" t="s">
        <v>369</v>
      </c>
    </row>
    <row r="35" spans="1:2" ht="30">
      <c r="A35" s="210" t="s">
        <v>349</v>
      </c>
      <c r="B35" s="149" t="s">
        <v>346</v>
      </c>
    </row>
    <row r="36" spans="1:2" ht="75">
      <c r="A36" s="210" t="s">
        <v>407</v>
      </c>
      <c r="B36" s="149" t="s">
        <v>409</v>
      </c>
    </row>
    <row r="37" spans="1:2" ht="15">
      <c r="A37" s="210" t="s">
        <v>404</v>
      </c>
      <c r="B37" s="149" t="s">
        <v>411</v>
      </c>
    </row>
    <row r="38" spans="1:2" ht="30">
      <c r="A38" s="210" t="s">
        <v>410</v>
      </c>
      <c r="B38" s="149" t="s">
        <v>412</v>
      </c>
    </row>
    <row r="39" spans="1:2" ht="45">
      <c r="A39" s="210" t="s">
        <v>328</v>
      </c>
      <c r="B39" s="149" t="s">
        <v>347</v>
      </c>
    </row>
    <row r="40" spans="1:2" ht="28.5">
      <c r="A40" s="211" t="s">
        <v>299</v>
      </c>
      <c r="B40" s="149" t="s">
        <v>348</v>
      </c>
    </row>
    <row r="41" spans="1:2" ht="25.5" customHeight="1">
      <c r="A41" s="692" t="s">
        <v>350</v>
      </c>
      <c r="B41" s="693"/>
    </row>
    <row r="42" spans="1:2" ht="15">
      <c r="A42" s="690" t="s">
        <v>351</v>
      </c>
      <c r="B42" s="691"/>
    </row>
    <row r="43" spans="1:2" ht="72" customHeight="1">
      <c r="A43" s="688" t="s">
        <v>397</v>
      </c>
      <c r="B43" s="689"/>
    </row>
    <row r="44" spans="1:2" ht="30">
      <c r="A44" s="210" t="s">
        <v>364</v>
      </c>
      <c r="B44" s="149" t="s">
        <v>414</v>
      </c>
    </row>
    <row r="45" spans="1:2" ht="45">
      <c r="A45" s="211" t="s">
        <v>416</v>
      </c>
      <c r="B45" s="149" t="s">
        <v>415</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7" r:id="rId1"/>
</worksheet>
</file>

<file path=xl/worksheets/sheet14.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A1" sqref="A1"/>
    </sheetView>
  </sheetViews>
  <sheetFormatPr defaultColWidth="9.140625" defaultRowHeight="15"/>
  <cols>
    <col min="1" max="1" width="44.140625" style="113" customWidth="1"/>
    <col min="2" max="2" width="61.8515625" style="113" customWidth="1"/>
    <col min="3" max="3" width="61.140625" style="113" customWidth="1"/>
    <col min="4" max="4" width="81.00390625" style="113" customWidth="1"/>
    <col min="5" max="5" width="32.8515625" style="141" customWidth="1"/>
    <col min="6" max="6" width="19.00390625" style="113" customWidth="1"/>
    <col min="7" max="7" width="29.421875" style="113" customWidth="1"/>
    <col min="8" max="8" width="36.28125" style="113" customWidth="1"/>
    <col min="9" max="9" width="40.00390625" style="113" customWidth="1"/>
    <col min="10" max="16384" width="9.140625" style="113" customWidth="1"/>
  </cols>
  <sheetData>
    <row r="1" spans="1:9" s="127" customFormat="1" ht="15">
      <c r="A1" s="126" t="s">
        <v>114</v>
      </c>
      <c r="B1" s="126" t="s">
        <v>196</v>
      </c>
      <c r="C1" s="126" t="s">
        <v>115</v>
      </c>
      <c r="D1" s="126" t="s">
        <v>265</v>
      </c>
      <c r="E1" s="126" t="s">
        <v>116</v>
      </c>
      <c r="F1" s="126" t="s">
        <v>86</v>
      </c>
      <c r="G1" s="126" t="s">
        <v>291</v>
      </c>
      <c r="H1" s="126" t="s">
        <v>289</v>
      </c>
      <c r="I1" s="126" t="s">
        <v>301</v>
      </c>
    </row>
    <row r="2" spans="1:9" s="127" customFormat="1" ht="15">
      <c r="A2" s="128" t="s">
        <v>117</v>
      </c>
      <c r="B2" s="122" t="s">
        <v>197</v>
      </c>
      <c r="C2" s="128" t="s">
        <v>118</v>
      </c>
      <c r="D2" s="129" t="s">
        <v>267</v>
      </c>
      <c r="E2" s="123" t="s">
        <v>120</v>
      </c>
      <c r="F2" s="130" t="s">
        <v>280</v>
      </c>
      <c r="G2" s="131" t="s">
        <v>384</v>
      </c>
      <c r="H2" s="131" t="s">
        <v>303</v>
      </c>
      <c r="I2" s="132" t="s">
        <v>306</v>
      </c>
    </row>
    <row r="3" spans="1:9" ht="15">
      <c r="A3" s="128" t="s">
        <v>121</v>
      </c>
      <c r="B3" s="122" t="s">
        <v>198</v>
      </c>
      <c r="C3" s="128" t="s">
        <v>122</v>
      </c>
      <c r="D3" s="133" t="s">
        <v>119</v>
      </c>
      <c r="E3" s="123" t="s">
        <v>124</v>
      </c>
      <c r="F3" s="130" t="s">
        <v>281</v>
      </c>
      <c r="G3" s="131" t="s">
        <v>385</v>
      </c>
      <c r="H3" s="131" t="s">
        <v>304</v>
      </c>
      <c r="I3" s="132" t="s">
        <v>307</v>
      </c>
    </row>
    <row r="4" spans="1:9" ht="15">
      <c r="A4" s="128" t="s">
        <v>125</v>
      </c>
      <c r="B4" s="122" t="s">
        <v>199</v>
      </c>
      <c r="C4" s="128" t="s">
        <v>126</v>
      </c>
      <c r="D4" s="133" t="s">
        <v>123</v>
      </c>
      <c r="E4" s="123" t="s">
        <v>128</v>
      </c>
      <c r="F4" s="130" t="s">
        <v>282</v>
      </c>
      <c r="G4" s="131" t="s">
        <v>386</v>
      </c>
      <c r="H4" s="131" t="s">
        <v>393</v>
      </c>
      <c r="I4" s="132" t="s">
        <v>308</v>
      </c>
    </row>
    <row r="5" spans="1:9" ht="15">
      <c r="A5" s="128" t="s">
        <v>129</v>
      </c>
      <c r="B5" s="122" t="s">
        <v>200</v>
      </c>
      <c r="C5" s="128" t="s">
        <v>130</v>
      </c>
      <c r="D5" s="133" t="s">
        <v>127</v>
      </c>
      <c r="E5" s="123" t="s">
        <v>132</v>
      </c>
      <c r="F5" s="130" t="s">
        <v>283</v>
      </c>
      <c r="G5" s="131" t="s">
        <v>383</v>
      </c>
      <c r="H5" s="131" t="s">
        <v>394</v>
      </c>
      <c r="I5" s="132" t="s">
        <v>309</v>
      </c>
    </row>
    <row r="6" spans="1:9" ht="30">
      <c r="A6" s="128" t="s">
        <v>133</v>
      </c>
      <c r="B6" s="122" t="s">
        <v>201</v>
      </c>
      <c r="C6" s="128" t="s">
        <v>134</v>
      </c>
      <c r="D6" s="133" t="s">
        <v>131</v>
      </c>
      <c r="E6" s="123" t="s">
        <v>136</v>
      </c>
      <c r="G6" s="131" t="s">
        <v>302</v>
      </c>
      <c r="H6" s="131" t="s">
        <v>395</v>
      </c>
      <c r="I6" s="132" t="s">
        <v>310</v>
      </c>
    </row>
    <row r="7" spans="2:9" ht="30">
      <c r="B7" s="122" t="s">
        <v>202</v>
      </c>
      <c r="C7" s="128" t="s">
        <v>137</v>
      </c>
      <c r="D7" s="133" t="s">
        <v>135</v>
      </c>
      <c r="E7" s="130" t="s">
        <v>139</v>
      </c>
      <c r="G7" s="123" t="s">
        <v>392</v>
      </c>
      <c r="H7" s="131" t="s">
        <v>305</v>
      </c>
      <c r="I7" s="132" t="s">
        <v>311</v>
      </c>
    </row>
    <row r="8" spans="1:9" ht="30">
      <c r="A8" s="134"/>
      <c r="B8" s="122" t="s">
        <v>203</v>
      </c>
      <c r="C8" s="128" t="s">
        <v>140</v>
      </c>
      <c r="D8" s="133" t="s">
        <v>138</v>
      </c>
      <c r="E8" s="130" t="s">
        <v>142</v>
      </c>
      <c r="I8" s="130" t="s">
        <v>312</v>
      </c>
    </row>
    <row r="9" spans="1:9" ht="31.5" customHeight="1">
      <c r="A9" s="134"/>
      <c r="B9" s="122" t="s">
        <v>204</v>
      </c>
      <c r="C9" s="128" t="s">
        <v>143</v>
      </c>
      <c r="D9" s="133" t="s">
        <v>141</v>
      </c>
      <c r="E9" s="130" t="s">
        <v>145</v>
      </c>
      <c r="I9" s="130" t="s">
        <v>313</v>
      </c>
    </row>
    <row r="10" spans="1:9" ht="15">
      <c r="A10" s="134"/>
      <c r="B10" s="122" t="s">
        <v>205</v>
      </c>
      <c r="C10" s="128" t="s">
        <v>146</v>
      </c>
      <c r="D10" s="133" t="s">
        <v>144</v>
      </c>
      <c r="E10" s="130" t="s">
        <v>148</v>
      </c>
      <c r="I10" s="130" t="s">
        <v>314</v>
      </c>
    </row>
    <row r="11" spans="1:9" ht="15">
      <c r="A11" s="134"/>
      <c r="B11" s="122" t="s">
        <v>206</v>
      </c>
      <c r="C11" s="128" t="s">
        <v>149</v>
      </c>
      <c r="D11" s="133" t="s">
        <v>147</v>
      </c>
      <c r="E11" s="130" t="s">
        <v>151</v>
      </c>
      <c r="I11" s="130" t="s">
        <v>315</v>
      </c>
    </row>
    <row r="12" spans="1:9" ht="30">
      <c r="A12" s="134"/>
      <c r="B12" s="122" t="s">
        <v>207</v>
      </c>
      <c r="C12" s="128" t="s">
        <v>152</v>
      </c>
      <c r="D12" s="133" t="s">
        <v>150</v>
      </c>
      <c r="E12" s="130" t="s">
        <v>154</v>
      </c>
      <c r="I12" s="130" t="s">
        <v>316</v>
      </c>
    </row>
    <row r="13" spans="1:9" ht="15">
      <c r="A13" s="134"/>
      <c r="B13" s="135" t="s">
        <v>208</v>
      </c>
      <c r="D13" s="133" t="s">
        <v>153</v>
      </c>
      <c r="E13" s="130" t="s">
        <v>156</v>
      </c>
      <c r="I13" s="130" t="s">
        <v>317</v>
      </c>
    </row>
    <row r="14" spans="1:5" ht="15">
      <c r="A14" s="134"/>
      <c r="B14" s="122" t="s">
        <v>209</v>
      </c>
      <c r="C14" s="134"/>
      <c r="D14" s="133" t="s">
        <v>155</v>
      </c>
      <c r="E14" s="130" t="s">
        <v>158</v>
      </c>
    </row>
    <row r="15" spans="1:5" ht="15">
      <c r="A15" s="134"/>
      <c r="B15" s="122" t="s">
        <v>210</v>
      </c>
      <c r="C15" s="134"/>
      <c r="D15" s="133" t="s">
        <v>157</v>
      </c>
      <c r="E15" s="130" t="s">
        <v>276</v>
      </c>
    </row>
    <row r="16" spans="1:5" ht="15">
      <c r="A16" s="134"/>
      <c r="B16" s="122" t="s">
        <v>211</v>
      </c>
      <c r="C16" s="134"/>
      <c r="D16" s="133" t="s">
        <v>159</v>
      </c>
      <c r="E16" s="136"/>
    </row>
    <row r="17" spans="1:5" ht="15">
      <c r="A17" s="134"/>
      <c r="B17" s="122" t="s">
        <v>212</v>
      </c>
      <c r="C17" s="134"/>
      <c r="D17" s="133" t="s">
        <v>160</v>
      </c>
      <c r="E17" s="136"/>
    </row>
    <row r="18" spans="1:5" ht="15">
      <c r="A18" s="134"/>
      <c r="B18" s="122" t="s">
        <v>213</v>
      </c>
      <c r="C18" s="134"/>
      <c r="D18" s="133" t="s">
        <v>161</v>
      </c>
      <c r="E18" s="136"/>
    </row>
    <row r="19" spans="1:5" ht="15">
      <c r="A19" s="134"/>
      <c r="B19" s="122" t="s">
        <v>214</v>
      </c>
      <c r="C19" s="134"/>
      <c r="D19" s="133" t="s">
        <v>162</v>
      </c>
      <c r="E19" s="136"/>
    </row>
    <row r="20" spans="1:5" ht="15">
      <c r="A20" s="134"/>
      <c r="B20" s="122" t="s">
        <v>215</v>
      </c>
      <c r="C20" s="134"/>
      <c r="D20" s="133" t="s">
        <v>163</v>
      </c>
      <c r="E20" s="136"/>
    </row>
    <row r="21" spans="2:5" ht="15">
      <c r="B21" s="122" t="s">
        <v>216</v>
      </c>
      <c r="D21" s="133" t="s">
        <v>164</v>
      </c>
      <c r="E21" s="136"/>
    </row>
    <row r="22" spans="2:5" ht="15">
      <c r="B22" s="122" t="s">
        <v>217</v>
      </c>
      <c r="D22" s="133" t="s">
        <v>165</v>
      </c>
      <c r="E22" s="136"/>
    </row>
    <row r="23" spans="2:5" ht="15">
      <c r="B23" s="122" t="s">
        <v>218</v>
      </c>
      <c r="D23" s="133" t="s">
        <v>166</v>
      </c>
      <c r="E23" s="136"/>
    </row>
    <row r="24" spans="4:5" ht="15">
      <c r="D24" s="137" t="s">
        <v>266</v>
      </c>
      <c r="E24" s="137" t="s">
        <v>257</v>
      </c>
    </row>
    <row r="25" spans="4:5" ht="15">
      <c r="D25" s="138" t="s">
        <v>219</v>
      </c>
      <c r="E25" s="130" t="s">
        <v>220</v>
      </c>
    </row>
    <row r="26" spans="4:5" ht="15">
      <c r="D26" s="138" t="s">
        <v>221</v>
      </c>
      <c r="E26" s="130" t="s">
        <v>264</v>
      </c>
    </row>
    <row r="27" spans="4:5" ht="15">
      <c r="D27" s="697" t="s">
        <v>222</v>
      </c>
      <c r="E27" s="130" t="s">
        <v>223</v>
      </c>
    </row>
    <row r="28" spans="4:5" ht="15">
      <c r="D28" s="698"/>
      <c r="E28" s="130" t="s">
        <v>224</v>
      </c>
    </row>
    <row r="29" spans="4:5" ht="15">
      <c r="D29" s="698"/>
      <c r="E29" s="130" t="s">
        <v>225</v>
      </c>
    </row>
    <row r="30" spans="4:5" ht="15">
      <c r="D30" s="699"/>
      <c r="E30" s="130" t="s">
        <v>226</v>
      </c>
    </row>
    <row r="31" spans="4:5" ht="15">
      <c r="D31" s="138" t="s">
        <v>227</v>
      </c>
      <c r="E31" s="130" t="s">
        <v>228</v>
      </c>
    </row>
    <row r="32" spans="4:5" ht="15">
      <c r="D32" s="138" t="s">
        <v>229</v>
      </c>
      <c r="E32" s="130" t="s">
        <v>230</v>
      </c>
    </row>
    <row r="33" spans="4:5" ht="15">
      <c r="D33" s="138" t="s">
        <v>231</v>
      </c>
      <c r="E33" s="130" t="s">
        <v>232</v>
      </c>
    </row>
    <row r="34" spans="4:5" ht="15">
      <c r="D34" s="138" t="s">
        <v>258</v>
      </c>
      <c r="E34" s="130" t="s">
        <v>233</v>
      </c>
    </row>
    <row r="35" spans="4:5" ht="15">
      <c r="D35" s="138" t="s">
        <v>234</v>
      </c>
      <c r="E35" s="130" t="s">
        <v>235</v>
      </c>
    </row>
    <row r="36" spans="4:5" ht="15">
      <c r="D36" s="138" t="s">
        <v>236</v>
      </c>
      <c r="E36" s="130" t="s">
        <v>237</v>
      </c>
    </row>
    <row r="37" spans="4:5" ht="15">
      <c r="D37" s="138" t="s">
        <v>238</v>
      </c>
      <c r="E37" s="130" t="s">
        <v>239</v>
      </c>
    </row>
    <row r="38" spans="4:5" ht="15">
      <c r="D38" s="138" t="s">
        <v>240</v>
      </c>
      <c r="E38" s="130" t="s">
        <v>241</v>
      </c>
    </row>
    <row r="39" spans="4:5" ht="15">
      <c r="D39" s="139" t="s">
        <v>259</v>
      </c>
      <c r="E39" s="130" t="s">
        <v>242</v>
      </c>
    </row>
    <row r="40" spans="4:5" ht="15">
      <c r="D40" s="139" t="s">
        <v>243</v>
      </c>
      <c r="E40" s="130" t="s">
        <v>263</v>
      </c>
    </row>
    <row r="41" spans="4:5" ht="15">
      <c r="D41" s="138" t="s">
        <v>260</v>
      </c>
      <c r="E41" s="130" t="s">
        <v>244</v>
      </c>
    </row>
    <row r="42" spans="4:5" ht="15">
      <c r="D42" s="138" t="s">
        <v>245</v>
      </c>
      <c r="E42" s="130" t="s">
        <v>246</v>
      </c>
    </row>
    <row r="43" spans="4:5" ht="15">
      <c r="D43" s="139" t="s">
        <v>253</v>
      </c>
      <c r="E43" s="130" t="s">
        <v>262</v>
      </c>
    </row>
    <row r="44" spans="4:5" ht="15">
      <c r="D44" s="140" t="s">
        <v>254</v>
      </c>
      <c r="E44" s="130" t="s">
        <v>261</v>
      </c>
    </row>
    <row r="45" spans="4:5" ht="15">
      <c r="D45" s="133" t="s">
        <v>247</v>
      </c>
      <c r="E45" s="130" t="s">
        <v>248</v>
      </c>
    </row>
    <row r="46" spans="4:5" ht="15">
      <c r="D46" s="133" t="s">
        <v>249</v>
      </c>
      <c r="E46" s="130" t="s">
        <v>250</v>
      </c>
    </row>
    <row r="47" spans="4:5" ht="15">
      <c r="D47" s="133" t="s">
        <v>251</v>
      </c>
      <c r="E47" s="130" t="s">
        <v>252</v>
      </c>
    </row>
    <row r="48" spans="4:5" ht="15">
      <c r="D48" s="133" t="s">
        <v>255</v>
      </c>
      <c r="E48" s="130" t="s">
        <v>256</v>
      </c>
    </row>
    <row r="49" ht="15">
      <c r="D49" s="137" t="s">
        <v>268</v>
      </c>
    </row>
    <row r="50" ht="15">
      <c r="D50" s="133" t="s">
        <v>274</v>
      </c>
    </row>
    <row r="51" ht="15">
      <c r="D51" s="133" t="s">
        <v>275</v>
      </c>
    </row>
    <row r="52" ht="15">
      <c r="D52" s="137" t="s">
        <v>269</v>
      </c>
    </row>
    <row r="53" ht="15">
      <c r="D53" s="140" t="s">
        <v>270</v>
      </c>
    </row>
    <row r="54" ht="15">
      <c r="D54" s="140" t="s">
        <v>271</v>
      </c>
    </row>
    <row r="55" ht="15">
      <c r="D55" s="140" t="s">
        <v>272</v>
      </c>
    </row>
    <row r="56" ht="15">
      <c r="D56" s="140" t="s">
        <v>273</v>
      </c>
    </row>
  </sheetData>
  <sheetProtection/>
  <mergeCells count="1">
    <mergeCell ref="D27:D30"/>
  </mergeCells>
  <printOptions/>
  <pageMargins left="0.7" right="0.7" top="0.75" bottom="0.75" header="0.3" footer="0.3"/>
  <pageSetup fitToHeight="1" fitToWidth="1" horizontalDpi="600" verticalDpi="600" orientation="landscape" scale="27"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515625" defaultRowHeight="1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0.8515625" defaultRowHeight="15"/>
  <cols>
    <col min="1" max="2" width="10.8515625" style="0" customWidth="1"/>
    <col min="3" max="3" width="6.8515625" style="0" customWidth="1"/>
    <col min="4" max="4" width="8.8515625" style="0" customWidth="1"/>
    <col min="5" max="5" width="10.8515625" style="0" customWidth="1"/>
  </cols>
  <sheetData>
    <row r="1" spans="2:14" ht="15">
      <c r="B1" t="s">
        <v>19</v>
      </c>
      <c r="C1" s="702" t="s">
        <v>20</v>
      </c>
      <c r="D1" s="702"/>
      <c r="E1" s="702"/>
      <c r="F1" s="702"/>
      <c r="G1" s="703" t="s">
        <v>22</v>
      </c>
      <c r="H1" s="704"/>
      <c r="I1" s="704"/>
      <c r="J1" s="705"/>
      <c r="K1" s="701" t="s">
        <v>23</v>
      </c>
      <c r="L1" s="701"/>
      <c r="M1" s="701"/>
      <c r="N1" s="701"/>
    </row>
    <row r="2" spans="3:14" ht="15">
      <c r="C2" s="5"/>
      <c r="D2" s="5"/>
      <c r="E2" s="5"/>
      <c r="F2" s="5" t="s">
        <v>21</v>
      </c>
      <c r="G2" s="31"/>
      <c r="H2" s="5"/>
      <c r="I2" s="5"/>
      <c r="J2" s="32" t="s">
        <v>21</v>
      </c>
      <c r="K2" s="5"/>
      <c r="L2" s="5"/>
      <c r="M2" s="5"/>
      <c r="N2" s="5" t="s">
        <v>21</v>
      </c>
    </row>
    <row r="3" spans="1:14" ht="15">
      <c r="A3" s="700"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700"/>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700"/>
      <c r="B5" s="6">
        <v>3</v>
      </c>
      <c r="C5" s="7">
        <v>0.05</v>
      </c>
      <c r="D5" s="7">
        <v>0.05</v>
      </c>
      <c r="E5" s="7">
        <v>0.1</v>
      </c>
      <c r="F5" s="8">
        <f>(C5+D5+E5)</f>
        <v>0.2</v>
      </c>
      <c r="G5" s="33">
        <v>0.1</v>
      </c>
      <c r="H5" s="7">
        <v>0.1</v>
      </c>
      <c r="I5" s="7">
        <v>0.1</v>
      </c>
      <c r="J5" s="34">
        <f>(G5+H5+I5)</f>
        <v>0.30000000000000004</v>
      </c>
      <c r="K5" s="25"/>
      <c r="L5" s="6"/>
      <c r="M5" s="6"/>
      <c r="N5" s="6"/>
    </row>
    <row r="6" spans="1:14" ht="15">
      <c r="A6" s="700"/>
      <c r="B6" s="6">
        <v>4</v>
      </c>
      <c r="C6" s="7">
        <v>0.1</v>
      </c>
      <c r="D6" s="7">
        <v>0.1</v>
      </c>
      <c r="E6" s="7">
        <v>0.2</v>
      </c>
      <c r="F6" s="8">
        <f>(C6+D6+E6)</f>
        <v>0.4</v>
      </c>
      <c r="G6" s="33">
        <v>0</v>
      </c>
      <c r="H6" s="7">
        <v>0</v>
      </c>
      <c r="I6" s="7">
        <v>0.1</v>
      </c>
      <c r="J6" s="34">
        <f>(G6+H6+I6)</f>
        <v>0.1</v>
      </c>
      <c r="K6" s="25"/>
      <c r="L6" s="6"/>
      <c r="M6" s="6"/>
      <c r="N6" s="6"/>
    </row>
    <row r="7" spans="1:14" ht="15">
      <c r="A7" s="700"/>
      <c r="B7" s="6">
        <v>5</v>
      </c>
      <c r="C7" s="7">
        <v>0</v>
      </c>
      <c r="D7" s="7">
        <v>0</v>
      </c>
      <c r="E7" s="7">
        <v>0</v>
      </c>
      <c r="F7" s="8">
        <f>(C7+D7+E7)</f>
        <v>0</v>
      </c>
      <c r="G7" s="33">
        <v>0</v>
      </c>
      <c r="H7" s="7">
        <v>0</v>
      </c>
      <c r="I7" s="7">
        <v>0</v>
      </c>
      <c r="J7" s="34">
        <f>(G7+H7+I7)</f>
        <v>0</v>
      </c>
      <c r="K7" s="25"/>
      <c r="L7" s="6"/>
      <c r="M7" s="6"/>
      <c r="N7" s="6"/>
    </row>
    <row r="8" spans="1:14" ht="15">
      <c r="A8" s="700" t="s">
        <v>25</v>
      </c>
      <c r="B8" s="10">
        <v>6</v>
      </c>
      <c r="C8" s="11">
        <v>0.1</v>
      </c>
      <c r="D8" s="11">
        <v>0.1</v>
      </c>
      <c r="E8" s="11">
        <v>0.1</v>
      </c>
      <c r="F8" s="12">
        <f>C8+D8+E8</f>
        <v>0.30000000000000004</v>
      </c>
      <c r="G8" s="35"/>
      <c r="H8" s="10"/>
      <c r="I8" s="10"/>
      <c r="J8" s="36"/>
      <c r="K8" s="26"/>
      <c r="L8" s="10"/>
      <c r="M8" s="10"/>
      <c r="N8" s="10"/>
    </row>
    <row r="9" spans="1:14" ht="15">
      <c r="A9" s="700"/>
      <c r="B9" s="10">
        <v>7</v>
      </c>
      <c r="C9" s="10"/>
      <c r="D9" s="10"/>
      <c r="E9" s="10"/>
      <c r="F9" s="20"/>
      <c r="G9" s="37"/>
      <c r="H9" s="10"/>
      <c r="I9" s="10"/>
      <c r="J9" s="36"/>
      <c r="K9" s="26"/>
      <c r="L9" s="10"/>
      <c r="M9" s="10"/>
      <c r="N9" s="10"/>
    </row>
    <row r="10" spans="1:14" ht="15">
      <c r="A10" s="700"/>
      <c r="B10" s="10">
        <v>8</v>
      </c>
      <c r="C10" s="10"/>
      <c r="D10" s="10"/>
      <c r="E10" s="10"/>
      <c r="F10" s="20"/>
      <c r="G10" s="37"/>
      <c r="H10" s="10"/>
      <c r="I10" s="10"/>
      <c r="J10" s="36"/>
      <c r="K10" s="26"/>
      <c r="L10" s="10"/>
      <c r="M10" s="10"/>
      <c r="N10" s="10"/>
    </row>
    <row r="11" spans="1:14" ht="15">
      <c r="A11" s="700"/>
      <c r="B11" s="10">
        <v>9</v>
      </c>
      <c r="C11" s="10"/>
      <c r="D11" s="10"/>
      <c r="E11" s="10"/>
      <c r="F11" s="20"/>
      <c r="G11" s="37"/>
      <c r="H11" s="10"/>
      <c r="I11" s="10"/>
      <c r="J11" s="36"/>
      <c r="K11" s="26"/>
      <c r="L11" s="10"/>
      <c r="M11" s="10"/>
      <c r="N11" s="10"/>
    </row>
    <row r="12" spans="1:14" ht="15">
      <c r="A12" s="700" t="s">
        <v>26</v>
      </c>
      <c r="B12" s="15">
        <v>10</v>
      </c>
      <c r="C12" s="15"/>
      <c r="D12" s="15"/>
      <c r="E12" s="15"/>
      <c r="F12" s="21"/>
      <c r="G12" s="38"/>
      <c r="H12" s="15"/>
      <c r="I12" s="15"/>
      <c r="J12" s="39"/>
      <c r="K12" s="27"/>
      <c r="L12" s="15"/>
      <c r="M12" s="15"/>
      <c r="N12" s="15"/>
    </row>
    <row r="13" spans="1:14" ht="15">
      <c r="A13" s="700"/>
      <c r="B13" s="15">
        <v>11</v>
      </c>
      <c r="C13" s="15"/>
      <c r="D13" s="15"/>
      <c r="E13" s="15"/>
      <c r="F13" s="21"/>
      <c r="G13" s="38"/>
      <c r="H13" s="15"/>
      <c r="I13" s="15"/>
      <c r="J13" s="39"/>
      <c r="K13" s="27"/>
      <c r="L13" s="15"/>
      <c r="M13" s="15"/>
      <c r="N13" s="15"/>
    </row>
    <row r="14" spans="1:14" ht="15">
      <c r="A14" s="700"/>
      <c r="B14" s="15">
        <v>12</v>
      </c>
      <c r="C14" s="15"/>
      <c r="D14" s="15"/>
      <c r="E14" s="15"/>
      <c r="F14" s="21"/>
      <c r="G14" s="38"/>
      <c r="H14" s="15"/>
      <c r="I14" s="15"/>
      <c r="J14" s="39"/>
      <c r="K14" s="27"/>
      <c r="L14" s="15"/>
      <c r="M14" s="15"/>
      <c r="N14" s="15"/>
    </row>
    <row r="15" spans="1:14" ht="15">
      <c r="A15" s="700"/>
      <c r="B15" s="15">
        <v>13</v>
      </c>
      <c r="C15" s="15"/>
      <c r="D15" s="15"/>
      <c r="E15" s="15"/>
      <c r="F15" s="21"/>
      <c r="G15" s="38"/>
      <c r="H15" s="15"/>
      <c r="I15" s="15"/>
      <c r="J15" s="39"/>
      <c r="K15" s="27"/>
      <c r="L15" s="15"/>
      <c r="M15" s="15"/>
      <c r="N15" s="15"/>
    </row>
    <row r="16" spans="1:14" ht="15">
      <c r="A16" s="700" t="s">
        <v>27</v>
      </c>
      <c r="B16" s="16">
        <v>14</v>
      </c>
      <c r="C16" s="16"/>
      <c r="D16" s="16"/>
      <c r="E16" s="16"/>
      <c r="F16" s="22"/>
      <c r="G16" s="40"/>
      <c r="H16" s="16"/>
      <c r="I16" s="16"/>
      <c r="J16" s="41"/>
      <c r="K16" s="28"/>
      <c r="L16" s="16"/>
      <c r="M16" s="16"/>
      <c r="N16" s="16"/>
    </row>
    <row r="17" spans="1:14" ht="15">
      <c r="A17" s="700"/>
      <c r="B17" s="16">
        <v>15</v>
      </c>
      <c r="C17" s="16"/>
      <c r="D17" s="16"/>
      <c r="E17" s="16"/>
      <c r="F17" s="22"/>
      <c r="G17" s="40"/>
      <c r="H17" s="16"/>
      <c r="I17" s="16"/>
      <c r="J17" s="41"/>
      <c r="K17" s="28"/>
      <c r="L17" s="16"/>
      <c r="M17" s="16"/>
      <c r="N17" s="16"/>
    </row>
    <row r="18" spans="1:14" ht="15">
      <c r="A18" s="700"/>
      <c r="B18" s="16">
        <v>16</v>
      </c>
      <c r="C18" s="16"/>
      <c r="D18" s="16"/>
      <c r="E18" s="16"/>
      <c r="F18" s="22"/>
      <c r="G18" s="40"/>
      <c r="H18" s="16"/>
      <c r="I18" s="16"/>
      <c r="J18" s="41"/>
      <c r="K18" s="28"/>
      <c r="L18" s="16"/>
      <c r="M18" s="16"/>
      <c r="N18" s="16"/>
    </row>
    <row r="19" spans="1:14" ht="15">
      <c r="A19" s="700" t="s">
        <v>28</v>
      </c>
      <c r="B19" s="19">
        <v>17</v>
      </c>
      <c r="C19" s="19"/>
      <c r="D19" s="19"/>
      <c r="E19" s="19"/>
      <c r="F19" s="23"/>
      <c r="G19" s="42"/>
      <c r="H19" s="19"/>
      <c r="I19" s="19"/>
      <c r="J19" s="43"/>
      <c r="K19" s="29"/>
      <c r="L19" s="19"/>
      <c r="M19" s="19"/>
      <c r="N19" s="19"/>
    </row>
    <row r="20" spans="1:14" ht="15">
      <c r="A20" s="700"/>
      <c r="B20" s="19">
        <v>18</v>
      </c>
      <c r="C20" s="19"/>
      <c r="D20" s="19"/>
      <c r="E20" s="19"/>
      <c r="F20" s="23"/>
      <c r="G20" s="42"/>
      <c r="H20" s="19"/>
      <c r="I20" s="19"/>
      <c r="J20" s="43"/>
      <c r="K20" s="29"/>
      <c r="L20" s="19"/>
      <c r="M20" s="19"/>
      <c r="N20" s="19"/>
    </row>
    <row r="21" spans="1:14" ht="15">
      <c r="A21" s="700"/>
      <c r="B21" s="19">
        <v>19</v>
      </c>
      <c r="C21" s="19"/>
      <c r="D21" s="19"/>
      <c r="E21" s="19"/>
      <c r="F21" s="23"/>
      <c r="G21" s="42"/>
      <c r="H21" s="19"/>
      <c r="I21" s="19"/>
      <c r="J21" s="43"/>
      <c r="K21" s="29"/>
      <c r="L21" s="19"/>
      <c r="M21" s="19"/>
      <c r="N21" s="19"/>
    </row>
    <row r="22" spans="1:14" ht="15">
      <c r="A22" s="700"/>
      <c r="B22" s="19">
        <v>20</v>
      </c>
      <c r="C22" s="19"/>
      <c r="D22" s="19"/>
      <c r="E22" s="19"/>
      <c r="F22" s="23"/>
      <c r="G22" s="42"/>
      <c r="H22" s="19"/>
      <c r="I22" s="19"/>
      <c r="J22" s="43"/>
      <c r="K22" s="29"/>
      <c r="L22" s="19"/>
      <c r="M22" s="19"/>
      <c r="N22" s="19"/>
    </row>
    <row r="23" spans="1:14" ht="15">
      <c r="A23" s="700" t="s">
        <v>29</v>
      </c>
      <c r="B23" s="14">
        <v>21</v>
      </c>
      <c r="C23" s="14"/>
      <c r="D23" s="14"/>
      <c r="E23" s="14"/>
      <c r="F23" s="24"/>
      <c r="G23" s="44"/>
      <c r="H23" s="14"/>
      <c r="I23" s="14"/>
      <c r="J23" s="45"/>
      <c r="K23" s="30"/>
      <c r="L23" s="14"/>
      <c r="M23" s="14"/>
      <c r="N23" s="14"/>
    </row>
    <row r="24" spans="1:14" ht="15">
      <c r="A24" s="700"/>
      <c r="B24" s="14">
        <v>22</v>
      </c>
      <c r="C24" s="14"/>
      <c r="D24" s="14"/>
      <c r="E24" s="14"/>
      <c r="F24" s="24"/>
      <c r="G24" s="44"/>
      <c r="H24" s="14"/>
      <c r="I24" s="14"/>
      <c r="J24" s="45"/>
      <c r="K24" s="30"/>
      <c r="L24" s="14"/>
      <c r="M24" s="14"/>
      <c r="N24" s="14"/>
    </row>
    <row r="25" spans="1:14" ht="15">
      <c r="A25" s="700"/>
      <c r="B25" s="14">
        <v>23</v>
      </c>
      <c r="C25" s="14"/>
      <c r="D25" s="14"/>
      <c r="E25" s="14"/>
      <c r="F25" s="24"/>
      <c r="G25" s="44"/>
      <c r="H25" s="14"/>
      <c r="I25" s="14"/>
      <c r="J25" s="45"/>
      <c r="K25" s="30"/>
      <c r="L25" s="14"/>
      <c r="M25" s="14"/>
      <c r="N25" s="14"/>
    </row>
    <row r="26" spans="1:14" ht="15">
      <c r="A26" s="700"/>
      <c r="B26" s="14">
        <v>24</v>
      </c>
      <c r="C26" s="14"/>
      <c r="D26" s="14"/>
      <c r="E26" s="14"/>
      <c r="F26" s="24"/>
      <c r="G26" s="44"/>
      <c r="H26" s="14"/>
      <c r="I26" s="14"/>
      <c r="J26" s="45"/>
      <c r="K26" s="30"/>
      <c r="L26" s="14"/>
      <c r="M26" s="14"/>
      <c r="N26" s="14"/>
    </row>
    <row r="27" spans="1:14" ht="15">
      <c r="A27" s="700" t="s">
        <v>30</v>
      </c>
      <c r="B27" s="10">
        <v>25</v>
      </c>
      <c r="C27" s="10"/>
      <c r="D27" s="10"/>
      <c r="E27" s="10"/>
      <c r="F27" s="10"/>
      <c r="G27" s="10"/>
      <c r="H27" s="10"/>
      <c r="I27" s="10"/>
      <c r="J27" s="10"/>
      <c r="K27" s="10"/>
      <c r="L27" s="10"/>
      <c r="M27" s="10"/>
      <c r="N27" s="10"/>
    </row>
    <row r="28" spans="1:14" ht="15">
      <c r="A28" s="700"/>
      <c r="B28" s="10">
        <v>26</v>
      </c>
      <c r="C28" s="10"/>
      <c r="D28" s="10"/>
      <c r="E28" s="10"/>
      <c r="F28" s="10"/>
      <c r="G28" s="10"/>
      <c r="H28" s="10"/>
      <c r="I28" s="10"/>
      <c r="J28" s="10"/>
      <c r="K28" s="10"/>
      <c r="L28" s="10"/>
      <c r="M28" s="10"/>
      <c r="N28" s="10"/>
    </row>
    <row r="29" spans="1:14" ht="15">
      <c r="A29" s="700"/>
      <c r="B29" s="10">
        <v>27</v>
      </c>
      <c r="C29" s="10"/>
      <c r="D29" s="10"/>
      <c r="E29" s="10"/>
      <c r="F29" s="10"/>
      <c r="G29" s="10"/>
      <c r="H29" s="10"/>
      <c r="I29" s="10"/>
      <c r="J29" s="10"/>
      <c r="K29" s="10"/>
      <c r="L29" s="10"/>
      <c r="M29" s="10"/>
      <c r="N29" s="10"/>
    </row>
    <row r="30" spans="1:14" ht="15">
      <c r="A30" s="700"/>
      <c r="B30" s="10">
        <v>28</v>
      </c>
      <c r="C30" s="10"/>
      <c r="D30" s="10"/>
      <c r="E30" s="10"/>
      <c r="F30" s="10"/>
      <c r="G30" s="10"/>
      <c r="H30" s="10"/>
      <c r="I30" s="10"/>
      <c r="J30" s="10"/>
      <c r="K30" s="10"/>
      <c r="L30" s="10"/>
      <c r="M30" s="10"/>
      <c r="N30" s="10"/>
    </row>
    <row r="31" spans="1:14" ht="15">
      <c r="A31" s="700"/>
      <c r="B31" s="10">
        <v>29</v>
      </c>
      <c r="C31" s="10"/>
      <c r="D31" s="10"/>
      <c r="E31" s="10"/>
      <c r="F31" s="10"/>
      <c r="G31" s="10"/>
      <c r="H31" s="10"/>
      <c r="I31" s="10"/>
      <c r="J31" s="10"/>
      <c r="K31" s="10"/>
      <c r="L31" s="10"/>
      <c r="M31" s="10"/>
      <c r="N31" s="10"/>
    </row>
    <row r="32" spans="1:14" ht="15">
      <c r="A32" s="700" t="s">
        <v>31</v>
      </c>
      <c r="B32" s="17">
        <v>30</v>
      </c>
      <c r="C32" s="17"/>
      <c r="D32" s="17"/>
      <c r="E32" s="17"/>
      <c r="F32" s="17"/>
      <c r="G32" s="17"/>
      <c r="H32" s="17"/>
      <c r="I32" s="17"/>
      <c r="J32" s="17"/>
      <c r="K32" s="17"/>
      <c r="L32" s="17"/>
      <c r="M32" s="17"/>
      <c r="N32" s="17"/>
    </row>
    <row r="33" spans="1:14" ht="15">
      <c r="A33" s="700"/>
      <c r="B33" s="17">
        <v>31</v>
      </c>
      <c r="C33" s="17"/>
      <c r="D33" s="17"/>
      <c r="E33" s="17"/>
      <c r="F33" s="17"/>
      <c r="G33" s="17"/>
      <c r="H33" s="17"/>
      <c r="I33" s="17"/>
      <c r="J33" s="17"/>
      <c r="K33" s="17"/>
      <c r="L33" s="17"/>
      <c r="M33" s="17"/>
      <c r="N33" s="17"/>
    </row>
    <row r="34" spans="1:14" ht="15">
      <c r="A34" s="700"/>
      <c r="B34" s="17">
        <v>32</v>
      </c>
      <c r="C34" s="17"/>
      <c r="D34" s="17"/>
      <c r="E34" s="17"/>
      <c r="F34" s="17"/>
      <c r="G34" s="17"/>
      <c r="H34" s="17"/>
      <c r="I34" s="17"/>
      <c r="J34" s="17"/>
      <c r="K34" s="17"/>
      <c r="L34" s="17"/>
      <c r="M34" s="17"/>
      <c r="N34" s="17"/>
    </row>
    <row r="35" spans="1:14" ht="15">
      <c r="A35" s="700" t="s">
        <v>32</v>
      </c>
      <c r="B35" s="18">
        <v>33</v>
      </c>
      <c r="C35" s="15"/>
      <c r="D35" s="15"/>
      <c r="E35" s="15"/>
      <c r="F35" s="15"/>
      <c r="G35" s="15"/>
      <c r="H35" s="15"/>
      <c r="I35" s="15"/>
      <c r="J35" s="15"/>
      <c r="K35" s="15"/>
      <c r="L35" s="15"/>
      <c r="M35" s="15"/>
      <c r="N35" s="15"/>
    </row>
    <row r="36" spans="1:14" ht="15">
      <c r="A36" s="700"/>
      <c r="B36" s="15">
        <v>34</v>
      </c>
      <c r="C36" s="15"/>
      <c r="D36" s="15"/>
      <c r="E36" s="15"/>
      <c r="F36" s="15"/>
      <c r="G36" s="15"/>
      <c r="H36" s="15"/>
      <c r="I36" s="15"/>
      <c r="J36" s="15"/>
      <c r="K36" s="15"/>
      <c r="L36" s="15"/>
      <c r="M36" s="15"/>
      <c r="N36" s="15"/>
    </row>
    <row r="37" spans="1:14" ht="15">
      <c r="A37" s="700"/>
      <c r="B37" s="46">
        <v>35</v>
      </c>
      <c r="C37" s="15"/>
      <c r="D37" s="15"/>
      <c r="E37" s="15"/>
      <c r="F37" s="15"/>
      <c r="G37" s="15"/>
      <c r="H37" s="15"/>
      <c r="I37" s="15"/>
      <c r="J37" s="15"/>
      <c r="K37" s="15"/>
      <c r="L37" s="15"/>
      <c r="M37" s="15"/>
      <c r="N37" s="15"/>
    </row>
    <row r="38" spans="1:14" ht="15">
      <c r="A38" s="700" t="s">
        <v>33</v>
      </c>
      <c r="B38" s="9">
        <v>36</v>
      </c>
      <c r="C38" s="9"/>
      <c r="D38" s="9"/>
      <c r="E38" s="9"/>
      <c r="F38" s="9"/>
      <c r="G38" s="9"/>
      <c r="H38" s="9"/>
      <c r="I38" s="9"/>
      <c r="J38" s="9"/>
      <c r="K38" s="9"/>
      <c r="L38" s="9"/>
      <c r="M38" s="9"/>
      <c r="N38" s="9"/>
    </row>
    <row r="39" spans="1:14" ht="15">
      <c r="A39" s="700"/>
      <c r="B39" s="9">
        <v>37</v>
      </c>
      <c r="C39" s="9"/>
      <c r="D39" s="9"/>
      <c r="E39" s="9"/>
      <c r="F39" s="9"/>
      <c r="G39" s="9"/>
      <c r="H39" s="9"/>
      <c r="I39" s="9"/>
      <c r="J39" s="9"/>
      <c r="K39" s="9"/>
      <c r="L39" s="9"/>
      <c r="M39" s="9"/>
      <c r="N39" s="9"/>
    </row>
    <row r="40" spans="1:14" ht="15">
      <c r="A40" s="700"/>
      <c r="B40" s="9">
        <v>38</v>
      </c>
      <c r="C40" s="9"/>
      <c r="D40" s="9"/>
      <c r="E40" s="9"/>
      <c r="F40" s="9"/>
      <c r="G40" s="9"/>
      <c r="H40" s="9"/>
      <c r="I40" s="9"/>
      <c r="J40" s="9"/>
      <c r="K40" s="9"/>
      <c r="L40" s="9"/>
      <c r="M40" s="9"/>
      <c r="N40" s="9"/>
    </row>
    <row r="41" spans="1:14" ht="15">
      <c r="A41" s="706" t="s">
        <v>34</v>
      </c>
      <c r="B41" s="47">
        <v>39</v>
      </c>
      <c r="C41" s="48"/>
      <c r="D41" s="48"/>
      <c r="E41" s="48"/>
      <c r="F41" s="48"/>
      <c r="G41" s="48"/>
      <c r="H41" s="48"/>
      <c r="I41" s="48"/>
      <c r="J41" s="48"/>
      <c r="K41" s="48"/>
      <c r="L41" s="48"/>
      <c r="M41" s="48"/>
      <c r="N41" s="48"/>
    </row>
    <row r="42" spans="1:14" ht="15">
      <c r="A42" s="706"/>
      <c r="B42" s="48">
        <v>40</v>
      </c>
      <c r="C42" s="48"/>
      <c r="D42" s="48"/>
      <c r="E42" s="48"/>
      <c r="F42" s="48"/>
      <c r="G42" s="48"/>
      <c r="H42" s="48"/>
      <c r="I42" s="48"/>
      <c r="J42" s="48"/>
      <c r="K42" s="48"/>
      <c r="L42" s="48"/>
      <c r="M42" s="48"/>
      <c r="N42" s="48"/>
    </row>
    <row r="43" spans="1:14" ht="15">
      <c r="A43" s="706"/>
      <c r="B43" s="48">
        <v>41</v>
      </c>
      <c r="C43" s="48"/>
      <c r="D43" s="48"/>
      <c r="E43" s="48"/>
      <c r="F43" s="48"/>
      <c r="G43" s="48"/>
      <c r="H43" s="48"/>
      <c r="I43" s="48"/>
      <c r="J43" s="48"/>
      <c r="K43" s="48"/>
      <c r="L43" s="48"/>
      <c r="M43" s="48"/>
      <c r="N43" s="48"/>
    </row>
    <row r="44" spans="1:14" ht="15">
      <c r="A44" s="706"/>
      <c r="B44" s="49">
        <v>42</v>
      </c>
      <c r="C44" s="48"/>
      <c r="D44" s="48"/>
      <c r="E44" s="48"/>
      <c r="F44" s="48"/>
      <c r="G44" s="48"/>
      <c r="H44" s="48"/>
      <c r="I44" s="48"/>
      <c r="J44" s="48"/>
      <c r="K44" s="48"/>
      <c r="L44" s="48"/>
      <c r="M44" s="48"/>
      <c r="N44" s="48"/>
    </row>
    <row r="45" spans="1:14" ht="15">
      <c r="A45" s="707" t="s">
        <v>35</v>
      </c>
      <c r="B45" s="13">
        <v>43</v>
      </c>
      <c r="C45" s="13"/>
      <c r="D45" s="13"/>
      <c r="E45" s="13"/>
      <c r="F45" s="13"/>
      <c r="G45" s="13"/>
      <c r="H45" s="13"/>
      <c r="I45" s="13"/>
      <c r="J45" s="13"/>
      <c r="K45" s="13"/>
      <c r="L45" s="13"/>
      <c r="M45" s="13"/>
      <c r="N45" s="13"/>
    </row>
    <row r="46" spans="1:14" ht="15">
      <c r="A46" s="707"/>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515"/>
      <c r="B1" s="472" t="s">
        <v>16</v>
      </c>
      <c r="C1" s="473"/>
      <c r="D1" s="473"/>
      <c r="E1" s="473"/>
      <c r="F1" s="473"/>
      <c r="G1" s="473"/>
      <c r="H1" s="473"/>
      <c r="I1" s="473"/>
      <c r="J1" s="473"/>
      <c r="K1" s="473"/>
      <c r="L1" s="473"/>
      <c r="M1" s="473"/>
      <c r="N1" s="473"/>
      <c r="O1" s="473"/>
      <c r="P1" s="473"/>
      <c r="Q1" s="473"/>
      <c r="R1" s="473"/>
      <c r="S1" s="473"/>
      <c r="T1" s="473"/>
      <c r="U1" s="473"/>
      <c r="V1" s="473"/>
      <c r="W1" s="473"/>
      <c r="X1" s="473"/>
      <c r="Y1" s="474"/>
      <c r="Z1" s="469" t="s">
        <v>18</v>
      </c>
      <c r="AA1" s="470"/>
      <c r="AB1" s="471"/>
    </row>
    <row r="2" spans="1:28" ht="30.75" customHeight="1">
      <c r="A2" s="516"/>
      <c r="B2" s="481" t="s">
        <v>17</v>
      </c>
      <c r="C2" s="482"/>
      <c r="D2" s="482"/>
      <c r="E2" s="482"/>
      <c r="F2" s="482"/>
      <c r="G2" s="482"/>
      <c r="H2" s="482"/>
      <c r="I2" s="482"/>
      <c r="J2" s="482"/>
      <c r="K2" s="482"/>
      <c r="L2" s="482"/>
      <c r="M2" s="482"/>
      <c r="N2" s="482"/>
      <c r="O2" s="482"/>
      <c r="P2" s="482"/>
      <c r="Q2" s="482"/>
      <c r="R2" s="482"/>
      <c r="S2" s="482"/>
      <c r="T2" s="482"/>
      <c r="U2" s="482"/>
      <c r="V2" s="482"/>
      <c r="W2" s="482"/>
      <c r="X2" s="482"/>
      <c r="Y2" s="483"/>
      <c r="Z2" s="518" t="s">
        <v>180</v>
      </c>
      <c r="AA2" s="519"/>
      <c r="AB2" s="520"/>
    </row>
    <row r="3" spans="1:28" ht="24" customHeight="1">
      <c r="A3" s="516"/>
      <c r="B3" s="484" t="s">
        <v>295</v>
      </c>
      <c r="C3" s="485"/>
      <c r="D3" s="485"/>
      <c r="E3" s="485"/>
      <c r="F3" s="485"/>
      <c r="G3" s="485"/>
      <c r="H3" s="485"/>
      <c r="I3" s="485"/>
      <c r="J3" s="485"/>
      <c r="K3" s="485"/>
      <c r="L3" s="485"/>
      <c r="M3" s="485"/>
      <c r="N3" s="485"/>
      <c r="O3" s="485"/>
      <c r="P3" s="485"/>
      <c r="Q3" s="485"/>
      <c r="R3" s="485"/>
      <c r="S3" s="485"/>
      <c r="T3" s="485"/>
      <c r="U3" s="485"/>
      <c r="V3" s="485"/>
      <c r="W3" s="485"/>
      <c r="X3" s="485"/>
      <c r="Y3" s="486"/>
      <c r="Z3" s="518" t="s">
        <v>181</v>
      </c>
      <c r="AA3" s="519"/>
      <c r="AB3" s="520"/>
    </row>
    <row r="4" spans="1:28" ht="15.75" customHeight="1" thickBot="1">
      <c r="A4" s="517"/>
      <c r="B4" s="487"/>
      <c r="C4" s="488"/>
      <c r="D4" s="488"/>
      <c r="E4" s="488"/>
      <c r="F4" s="488"/>
      <c r="G4" s="488"/>
      <c r="H4" s="488"/>
      <c r="I4" s="488"/>
      <c r="J4" s="488"/>
      <c r="K4" s="488"/>
      <c r="L4" s="488"/>
      <c r="M4" s="488"/>
      <c r="N4" s="488"/>
      <c r="O4" s="488"/>
      <c r="P4" s="488"/>
      <c r="Q4" s="488"/>
      <c r="R4" s="488"/>
      <c r="S4" s="488"/>
      <c r="T4" s="488"/>
      <c r="U4" s="488"/>
      <c r="V4" s="488"/>
      <c r="W4" s="488"/>
      <c r="X4" s="488"/>
      <c r="Y4" s="489"/>
      <c r="Z4" s="521" t="s">
        <v>175</v>
      </c>
      <c r="AA4" s="522"/>
      <c r="AB4" s="523"/>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411" t="s">
        <v>0</v>
      </c>
      <c r="B7" s="413"/>
      <c r="C7" s="368"/>
      <c r="D7" s="369"/>
      <c r="E7" s="369"/>
      <c r="F7" s="369"/>
      <c r="G7" s="369"/>
      <c r="H7" s="369"/>
      <c r="I7" s="369"/>
      <c r="J7" s="369"/>
      <c r="K7" s="370"/>
      <c r="L7" s="64"/>
      <c r="M7" s="65"/>
      <c r="N7" s="65"/>
      <c r="O7" s="65"/>
      <c r="P7" s="65"/>
      <c r="Q7" s="66"/>
      <c r="R7" s="448" t="s">
        <v>71</v>
      </c>
      <c r="S7" s="524"/>
      <c r="T7" s="449"/>
      <c r="U7" s="447" t="s">
        <v>74</v>
      </c>
      <c r="V7" s="421"/>
      <c r="W7" s="448" t="s">
        <v>67</v>
      </c>
      <c r="X7" s="449"/>
      <c r="Y7" s="435" t="s">
        <v>70</v>
      </c>
      <c r="Z7" s="436"/>
      <c r="AA7" s="426"/>
      <c r="AB7" s="427"/>
    </row>
    <row r="8" spans="1:28" ht="15" customHeight="1">
      <c r="A8" s="414"/>
      <c r="B8" s="416"/>
      <c r="C8" s="371"/>
      <c r="D8" s="372"/>
      <c r="E8" s="372"/>
      <c r="F8" s="372"/>
      <c r="G8" s="372"/>
      <c r="H8" s="372"/>
      <c r="I8" s="372"/>
      <c r="J8" s="372"/>
      <c r="K8" s="373"/>
      <c r="L8" s="64"/>
      <c r="M8" s="65"/>
      <c r="N8" s="65"/>
      <c r="O8" s="65"/>
      <c r="P8" s="65"/>
      <c r="Q8" s="66"/>
      <c r="R8" s="450"/>
      <c r="S8" s="525"/>
      <c r="T8" s="451"/>
      <c r="U8" s="422"/>
      <c r="V8" s="423"/>
      <c r="W8" s="450"/>
      <c r="X8" s="451"/>
      <c r="Y8" s="428" t="s">
        <v>68</v>
      </c>
      <c r="Z8" s="429"/>
      <c r="AA8" s="352"/>
      <c r="AB8" s="353"/>
    </row>
    <row r="9" spans="1:28" ht="15" customHeight="1" thickBot="1">
      <c r="A9" s="417"/>
      <c r="B9" s="419"/>
      <c r="C9" s="374"/>
      <c r="D9" s="375"/>
      <c r="E9" s="375"/>
      <c r="F9" s="375"/>
      <c r="G9" s="375"/>
      <c r="H9" s="375"/>
      <c r="I9" s="375"/>
      <c r="J9" s="375"/>
      <c r="K9" s="376"/>
      <c r="L9" s="64"/>
      <c r="M9" s="65"/>
      <c r="N9" s="65"/>
      <c r="O9" s="65"/>
      <c r="P9" s="65"/>
      <c r="Q9" s="66"/>
      <c r="R9" s="452"/>
      <c r="S9" s="526"/>
      <c r="T9" s="453"/>
      <c r="U9" s="424"/>
      <c r="V9" s="425"/>
      <c r="W9" s="452"/>
      <c r="X9" s="453"/>
      <c r="Y9" s="354" t="s">
        <v>69</v>
      </c>
      <c r="Z9" s="355"/>
      <c r="AA9" s="356"/>
      <c r="AB9" s="357"/>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344" t="s">
        <v>77</v>
      </c>
      <c r="B11" s="345"/>
      <c r="C11" s="377"/>
      <c r="D11" s="378"/>
      <c r="E11" s="378"/>
      <c r="F11" s="378"/>
      <c r="G11" s="378"/>
      <c r="H11" s="378"/>
      <c r="I11" s="378"/>
      <c r="J11" s="378"/>
      <c r="K11" s="379"/>
      <c r="L11" s="74"/>
      <c r="M11" s="330" t="s">
        <v>73</v>
      </c>
      <c r="N11" s="358"/>
      <c r="O11" s="358"/>
      <c r="P11" s="358"/>
      <c r="Q11" s="331"/>
      <c r="R11" s="327"/>
      <c r="S11" s="328"/>
      <c r="T11" s="328"/>
      <c r="U11" s="328"/>
      <c r="V11" s="329"/>
      <c r="W11" s="330" t="s">
        <v>72</v>
      </c>
      <c r="X11" s="331"/>
      <c r="Y11" s="432"/>
      <c r="Z11" s="433"/>
      <c r="AA11" s="433"/>
      <c r="AB11" s="434"/>
    </row>
    <row r="12" spans="1:28" ht="9" customHeight="1" thickBot="1">
      <c r="A12" s="61"/>
      <c r="B12" s="5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75"/>
      <c r="AB12" s="76"/>
    </row>
    <row r="13" spans="1:28" s="78" customFormat="1" ht="37.5" customHeight="1" thickBot="1">
      <c r="A13" s="344" t="s">
        <v>79</v>
      </c>
      <c r="B13" s="345"/>
      <c r="C13" s="346"/>
      <c r="D13" s="347"/>
      <c r="E13" s="347"/>
      <c r="F13" s="347"/>
      <c r="G13" s="347"/>
      <c r="H13" s="347"/>
      <c r="I13" s="347"/>
      <c r="J13" s="347"/>
      <c r="K13" s="347"/>
      <c r="L13" s="347"/>
      <c r="M13" s="347"/>
      <c r="N13" s="347"/>
      <c r="O13" s="347"/>
      <c r="P13" s="347"/>
      <c r="Q13" s="348"/>
      <c r="R13" s="56"/>
      <c r="S13" s="454" t="s">
        <v>14</v>
      </c>
      <c r="T13" s="454"/>
      <c r="U13" s="77"/>
      <c r="V13" s="500" t="s">
        <v>15</v>
      </c>
      <c r="W13" s="454"/>
      <c r="X13" s="454"/>
      <c r="Y13" s="454"/>
      <c r="Z13" s="56"/>
      <c r="AA13" s="349"/>
      <c r="AB13" s="350"/>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359" t="s">
        <v>293</v>
      </c>
      <c r="B15" s="360"/>
      <c r="C15" s="513" t="s">
        <v>321</v>
      </c>
      <c r="D15" s="82"/>
      <c r="E15" s="82"/>
      <c r="F15" s="82"/>
      <c r="G15" s="82"/>
      <c r="H15" s="82"/>
      <c r="I15" s="82"/>
      <c r="J15" s="83"/>
      <c r="K15" s="84"/>
      <c r="L15" s="83"/>
      <c r="M15" s="62"/>
      <c r="N15" s="62"/>
      <c r="O15" s="62"/>
      <c r="P15" s="62"/>
      <c r="Q15" s="501" t="s">
        <v>1</v>
      </c>
      <c r="R15" s="502"/>
      <c r="S15" s="502"/>
      <c r="T15" s="502"/>
      <c r="U15" s="502"/>
      <c r="V15" s="502"/>
      <c r="W15" s="502"/>
      <c r="X15" s="502"/>
      <c r="Y15" s="502"/>
      <c r="Z15" s="502"/>
      <c r="AA15" s="502"/>
      <c r="AB15" s="503"/>
    </row>
    <row r="16" spans="1:28" ht="35.25" customHeight="1" thickBot="1">
      <c r="A16" s="363"/>
      <c r="B16" s="364"/>
      <c r="C16" s="514"/>
      <c r="D16" s="82"/>
      <c r="E16" s="82"/>
      <c r="F16" s="82"/>
      <c r="G16" s="82"/>
      <c r="H16" s="82"/>
      <c r="I16" s="82"/>
      <c r="J16" s="83"/>
      <c r="K16" s="83"/>
      <c r="L16" s="83"/>
      <c r="M16" s="62"/>
      <c r="N16" s="62"/>
      <c r="O16" s="62"/>
      <c r="P16" s="62"/>
      <c r="Q16" s="467" t="s">
        <v>2</v>
      </c>
      <c r="R16" s="445"/>
      <c r="S16" s="445"/>
      <c r="T16" s="445"/>
      <c r="U16" s="445"/>
      <c r="V16" s="468"/>
      <c r="W16" s="444" t="s">
        <v>3</v>
      </c>
      <c r="X16" s="445"/>
      <c r="Y16" s="445"/>
      <c r="Z16" s="445"/>
      <c r="AA16" s="445"/>
      <c r="AB16" s="446"/>
    </row>
    <row r="17" spans="1:30" ht="27" customHeight="1">
      <c r="A17" s="85"/>
      <c r="B17" s="62"/>
      <c r="C17" s="62"/>
      <c r="D17" s="82"/>
      <c r="E17" s="82"/>
      <c r="F17" s="82"/>
      <c r="G17" s="82"/>
      <c r="H17" s="82"/>
      <c r="I17" s="82"/>
      <c r="J17" s="82"/>
      <c r="K17" s="82"/>
      <c r="L17" s="82"/>
      <c r="M17" s="62"/>
      <c r="N17" s="62"/>
      <c r="O17" s="62"/>
      <c r="P17" s="62"/>
      <c r="Q17" s="533" t="s">
        <v>4</v>
      </c>
      <c r="R17" s="534"/>
      <c r="S17" s="530"/>
      <c r="T17" s="463" t="s">
        <v>188</v>
      </c>
      <c r="U17" s="464"/>
      <c r="V17" s="465"/>
      <c r="W17" s="529" t="s">
        <v>4</v>
      </c>
      <c r="X17" s="530"/>
      <c r="Y17" s="529" t="s">
        <v>5</v>
      </c>
      <c r="Z17" s="530"/>
      <c r="AA17" s="463" t="s">
        <v>89</v>
      </c>
      <c r="AB17" s="531"/>
      <c r="AC17" s="86"/>
      <c r="AD17" s="86"/>
    </row>
    <row r="18" spans="1:30" ht="27" customHeight="1">
      <c r="A18" s="85"/>
      <c r="B18" s="62"/>
      <c r="C18" s="62"/>
      <c r="D18" s="82"/>
      <c r="E18" s="82"/>
      <c r="F18" s="82"/>
      <c r="G18" s="82"/>
      <c r="H18" s="82"/>
      <c r="I18" s="82"/>
      <c r="J18" s="82"/>
      <c r="K18" s="82"/>
      <c r="L18" s="82"/>
      <c r="M18" s="62"/>
      <c r="N18" s="62"/>
      <c r="O18" s="62"/>
      <c r="P18" s="62"/>
      <c r="Q18" s="175"/>
      <c r="R18" s="176"/>
      <c r="S18" s="177"/>
      <c r="T18" s="463"/>
      <c r="U18" s="464"/>
      <c r="V18" s="465"/>
      <c r="W18" s="153"/>
      <c r="X18" s="154"/>
      <c r="Y18" s="153"/>
      <c r="Z18" s="154"/>
      <c r="AA18" s="155"/>
      <c r="AB18" s="156"/>
      <c r="AC18" s="86"/>
      <c r="AD18" s="86"/>
    </row>
    <row r="19" spans="1:30" ht="18" customHeight="1" thickBot="1">
      <c r="A19" s="61"/>
      <c r="B19" s="56"/>
      <c r="C19" s="82"/>
      <c r="D19" s="82"/>
      <c r="E19" s="82"/>
      <c r="F19" s="82"/>
      <c r="G19" s="87"/>
      <c r="H19" s="87"/>
      <c r="I19" s="87"/>
      <c r="J19" s="87"/>
      <c r="K19" s="87"/>
      <c r="L19" s="87"/>
      <c r="M19" s="82"/>
      <c r="N19" s="82"/>
      <c r="O19" s="82"/>
      <c r="P19" s="82"/>
      <c r="Q19" s="532"/>
      <c r="R19" s="496"/>
      <c r="S19" s="497"/>
      <c r="T19" s="495"/>
      <c r="U19" s="496"/>
      <c r="V19" s="497"/>
      <c r="W19" s="504"/>
      <c r="X19" s="505"/>
      <c r="Y19" s="527"/>
      <c r="Z19" s="528"/>
      <c r="AA19" s="535"/>
      <c r="AB19" s="536"/>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398" t="s">
        <v>76</v>
      </c>
      <c r="B21" s="399"/>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1"/>
    </row>
    <row r="22" spans="1:28" ht="15" customHeight="1">
      <c r="A22" s="380" t="s">
        <v>189</v>
      </c>
      <c r="B22" s="382" t="s">
        <v>6</v>
      </c>
      <c r="C22" s="383"/>
      <c r="D22" s="313" t="s">
        <v>7</v>
      </c>
      <c r="E22" s="311"/>
      <c r="F22" s="311"/>
      <c r="G22" s="311"/>
      <c r="H22" s="311"/>
      <c r="I22" s="311"/>
      <c r="J22" s="311"/>
      <c r="K22" s="311"/>
      <c r="L22" s="311"/>
      <c r="M22" s="311"/>
      <c r="N22" s="311"/>
      <c r="O22" s="312"/>
      <c r="P22" s="341" t="s">
        <v>8</v>
      </c>
      <c r="Q22" s="341" t="s">
        <v>84</v>
      </c>
      <c r="R22" s="341"/>
      <c r="S22" s="341"/>
      <c r="T22" s="341"/>
      <c r="U22" s="341"/>
      <c r="V22" s="341"/>
      <c r="W22" s="341"/>
      <c r="X22" s="341"/>
      <c r="Y22" s="341"/>
      <c r="Z22" s="341"/>
      <c r="AA22" s="341"/>
      <c r="AB22" s="343"/>
    </row>
    <row r="23" spans="1:28" ht="27" customHeight="1">
      <c r="A23" s="381"/>
      <c r="B23" s="384"/>
      <c r="C23" s="385"/>
      <c r="D23" s="152" t="s">
        <v>39</v>
      </c>
      <c r="E23" s="152" t="s">
        <v>40</v>
      </c>
      <c r="F23" s="152" t="s">
        <v>41</v>
      </c>
      <c r="G23" s="152" t="s">
        <v>42</v>
      </c>
      <c r="H23" s="152" t="s">
        <v>43</v>
      </c>
      <c r="I23" s="152" t="s">
        <v>44</v>
      </c>
      <c r="J23" s="152" t="s">
        <v>45</v>
      </c>
      <c r="K23" s="152" t="s">
        <v>46</v>
      </c>
      <c r="L23" s="152" t="s">
        <v>47</v>
      </c>
      <c r="M23" s="152" t="s">
        <v>48</v>
      </c>
      <c r="N23" s="152" t="s">
        <v>49</v>
      </c>
      <c r="O23" s="152" t="s">
        <v>50</v>
      </c>
      <c r="P23" s="312"/>
      <c r="Q23" s="341"/>
      <c r="R23" s="341"/>
      <c r="S23" s="341"/>
      <c r="T23" s="341"/>
      <c r="U23" s="341"/>
      <c r="V23" s="341"/>
      <c r="W23" s="341"/>
      <c r="X23" s="341"/>
      <c r="Y23" s="341"/>
      <c r="Z23" s="341"/>
      <c r="AA23" s="341"/>
      <c r="AB23" s="343"/>
    </row>
    <row r="24" spans="1:28" ht="42" customHeight="1" thickBot="1">
      <c r="A24" s="88"/>
      <c r="B24" s="337"/>
      <c r="C24" s="338"/>
      <c r="D24" s="92"/>
      <c r="E24" s="92"/>
      <c r="F24" s="92"/>
      <c r="G24" s="92"/>
      <c r="H24" s="92"/>
      <c r="I24" s="92"/>
      <c r="J24" s="92"/>
      <c r="K24" s="92"/>
      <c r="L24" s="92"/>
      <c r="M24" s="92"/>
      <c r="N24" s="92"/>
      <c r="O24" s="92"/>
      <c r="P24" s="89">
        <f>SUM(D24:O24)</f>
        <v>0</v>
      </c>
      <c r="Q24" s="339" t="s">
        <v>296</v>
      </c>
      <c r="R24" s="339"/>
      <c r="S24" s="339"/>
      <c r="T24" s="339"/>
      <c r="U24" s="339"/>
      <c r="V24" s="339"/>
      <c r="W24" s="339"/>
      <c r="X24" s="339"/>
      <c r="Y24" s="339"/>
      <c r="Z24" s="339"/>
      <c r="AA24" s="339"/>
      <c r="AB24" s="340"/>
    </row>
    <row r="25" spans="1:28" ht="21.75" customHeight="1">
      <c r="A25" s="402" t="s">
        <v>292</v>
      </c>
      <c r="B25" s="403"/>
      <c r="C25" s="403"/>
      <c r="D25" s="403"/>
      <c r="E25" s="403"/>
      <c r="F25" s="403"/>
      <c r="G25" s="403"/>
      <c r="H25" s="403"/>
      <c r="I25" s="403"/>
      <c r="J25" s="403"/>
      <c r="K25" s="403"/>
      <c r="L25" s="403"/>
      <c r="M25" s="403"/>
      <c r="N25" s="403"/>
      <c r="O25" s="403"/>
      <c r="P25" s="403"/>
      <c r="Q25" s="403"/>
      <c r="R25" s="403"/>
      <c r="S25" s="403"/>
      <c r="T25" s="403"/>
      <c r="U25" s="403"/>
      <c r="V25" s="403"/>
      <c r="W25" s="403"/>
      <c r="X25" s="403"/>
      <c r="Y25" s="403"/>
      <c r="Z25" s="403"/>
      <c r="AA25" s="403"/>
      <c r="AB25" s="404"/>
    </row>
    <row r="26" spans="1:39" ht="22.5" customHeight="1">
      <c r="A26" s="320" t="s">
        <v>190</v>
      </c>
      <c r="B26" s="341" t="s">
        <v>62</v>
      </c>
      <c r="C26" s="341" t="s">
        <v>6</v>
      </c>
      <c r="D26" s="341" t="s">
        <v>60</v>
      </c>
      <c r="E26" s="341"/>
      <c r="F26" s="341"/>
      <c r="G26" s="341"/>
      <c r="H26" s="341"/>
      <c r="I26" s="341"/>
      <c r="J26" s="341"/>
      <c r="K26" s="341"/>
      <c r="L26" s="341"/>
      <c r="M26" s="341"/>
      <c r="N26" s="341"/>
      <c r="O26" s="341"/>
      <c r="P26" s="341"/>
      <c r="Q26" s="341" t="s">
        <v>85</v>
      </c>
      <c r="R26" s="341"/>
      <c r="S26" s="341"/>
      <c r="T26" s="341"/>
      <c r="U26" s="341"/>
      <c r="V26" s="341"/>
      <c r="W26" s="341"/>
      <c r="X26" s="341"/>
      <c r="Y26" s="341"/>
      <c r="Z26" s="341"/>
      <c r="AA26" s="341"/>
      <c r="AB26" s="343"/>
      <c r="AE26" s="90"/>
      <c r="AF26" s="90"/>
      <c r="AG26" s="90"/>
      <c r="AH26" s="90"/>
      <c r="AI26" s="90"/>
      <c r="AJ26" s="90"/>
      <c r="AK26" s="90"/>
      <c r="AL26" s="90"/>
      <c r="AM26" s="90"/>
    </row>
    <row r="27" spans="1:39" ht="22.5" customHeight="1">
      <c r="A27" s="320"/>
      <c r="B27" s="341"/>
      <c r="C27" s="342"/>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384" t="s">
        <v>80</v>
      </c>
      <c r="R27" s="466"/>
      <c r="S27" s="466"/>
      <c r="T27" s="385"/>
      <c r="U27" s="384" t="s">
        <v>81</v>
      </c>
      <c r="V27" s="466"/>
      <c r="W27" s="466"/>
      <c r="X27" s="385"/>
      <c r="Y27" s="384" t="s">
        <v>82</v>
      </c>
      <c r="Z27" s="466"/>
      <c r="AA27" s="466"/>
      <c r="AB27" s="506"/>
      <c r="AE27" s="90"/>
      <c r="AF27" s="90"/>
      <c r="AG27" s="90"/>
      <c r="AH27" s="90"/>
      <c r="AI27" s="90"/>
      <c r="AJ27" s="90"/>
      <c r="AK27" s="90"/>
      <c r="AL27" s="90"/>
      <c r="AM27" s="90"/>
    </row>
    <row r="28" spans="1:39" ht="33" customHeight="1">
      <c r="A28" s="537"/>
      <c r="B28" s="443"/>
      <c r="C28" s="93" t="s">
        <v>9</v>
      </c>
      <c r="D28" s="92"/>
      <c r="E28" s="92"/>
      <c r="F28" s="92"/>
      <c r="G28" s="92"/>
      <c r="H28" s="92"/>
      <c r="I28" s="92"/>
      <c r="J28" s="92"/>
      <c r="K28" s="92"/>
      <c r="L28" s="92"/>
      <c r="M28" s="92"/>
      <c r="N28" s="92"/>
      <c r="O28" s="92"/>
      <c r="P28" s="173">
        <f>SUM(D28:O28)</f>
        <v>0</v>
      </c>
      <c r="Q28" s="455" t="s">
        <v>192</v>
      </c>
      <c r="R28" s="456"/>
      <c r="S28" s="456"/>
      <c r="T28" s="457"/>
      <c r="U28" s="455" t="s">
        <v>193</v>
      </c>
      <c r="V28" s="456"/>
      <c r="W28" s="456"/>
      <c r="X28" s="457"/>
      <c r="Y28" s="455" t="s">
        <v>194</v>
      </c>
      <c r="Z28" s="456"/>
      <c r="AA28" s="456"/>
      <c r="AB28" s="461"/>
      <c r="AE28" s="90"/>
      <c r="AF28" s="90"/>
      <c r="AG28" s="90"/>
      <c r="AH28" s="90"/>
      <c r="AI28" s="90"/>
      <c r="AJ28" s="90"/>
      <c r="AK28" s="90"/>
      <c r="AL28" s="90"/>
      <c r="AM28" s="90"/>
    </row>
    <row r="29" spans="1:39" ht="33.75" customHeight="1" thickBot="1">
      <c r="A29" s="538"/>
      <c r="B29" s="318"/>
      <c r="C29" s="94" t="s">
        <v>10</v>
      </c>
      <c r="D29" s="95"/>
      <c r="E29" s="95"/>
      <c r="F29" s="95"/>
      <c r="G29" s="96"/>
      <c r="H29" s="96"/>
      <c r="I29" s="96"/>
      <c r="J29" s="96"/>
      <c r="K29" s="96"/>
      <c r="L29" s="96"/>
      <c r="M29" s="96"/>
      <c r="N29" s="96"/>
      <c r="O29" s="96"/>
      <c r="P29" s="174">
        <f>SUM(D29:O29)</f>
        <v>0</v>
      </c>
      <c r="Q29" s="458"/>
      <c r="R29" s="459"/>
      <c r="S29" s="459"/>
      <c r="T29" s="460"/>
      <c r="U29" s="458"/>
      <c r="V29" s="459"/>
      <c r="W29" s="459"/>
      <c r="X29" s="460"/>
      <c r="Y29" s="458"/>
      <c r="Z29" s="459"/>
      <c r="AA29" s="459"/>
      <c r="AB29" s="462"/>
      <c r="AC29" s="50"/>
      <c r="AD29" s="97"/>
      <c r="AE29" s="90"/>
      <c r="AF29" s="90"/>
      <c r="AG29" s="90"/>
      <c r="AH29" s="90"/>
      <c r="AI29" s="90"/>
      <c r="AJ29" s="90"/>
      <c r="AK29" s="90"/>
      <c r="AL29" s="90"/>
      <c r="AM29" s="90"/>
    </row>
    <row r="30" spans="1:39" ht="25.5" customHeight="1">
      <c r="A30" s="319" t="s">
        <v>191</v>
      </c>
      <c r="B30" s="321" t="s">
        <v>61</v>
      </c>
      <c r="C30" s="323" t="s">
        <v>11</v>
      </c>
      <c r="D30" s="323"/>
      <c r="E30" s="323"/>
      <c r="F30" s="323"/>
      <c r="G30" s="323"/>
      <c r="H30" s="323"/>
      <c r="I30" s="323"/>
      <c r="J30" s="323"/>
      <c r="K30" s="323"/>
      <c r="L30" s="323"/>
      <c r="M30" s="323"/>
      <c r="N30" s="323"/>
      <c r="O30" s="323"/>
      <c r="P30" s="323"/>
      <c r="Q30" s="324" t="s">
        <v>78</v>
      </c>
      <c r="R30" s="325"/>
      <c r="S30" s="325"/>
      <c r="T30" s="325"/>
      <c r="U30" s="325"/>
      <c r="V30" s="325"/>
      <c r="W30" s="325"/>
      <c r="X30" s="325"/>
      <c r="Y30" s="325"/>
      <c r="Z30" s="325"/>
      <c r="AA30" s="325"/>
      <c r="AB30" s="326"/>
      <c r="AE30" s="90"/>
      <c r="AF30" s="90"/>
      <c r="AG30" s="90"/>
      <c r="AH30" s="90"/>
      <c r="AI30" s="90"/>
      <c r="AJ30" s="90"/>
      <c r="AK30" s="90"/>
      <c r="AL30" s="90"/>
      <c r="AM30" s="90"/>
    </row>
    <row r="31" spans="1:39" ht="25.5" customHeight="1">
      <c r="A31" s="320"/>
      <c r="B31" s="322"/>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313" t="s">
        <v>83</v>
      </c>
      <c r="R31" s="311"/>
      <c r="S31" s="311"/>
      <c r="T31" s="311"/>
      <c r="U31" s="311"/>
      <c r="V31" s="311"/>
      <c r="W31" s="311"/>
      <c r="X31" s="311"/>
      <c r="Y31" s="311"/>
      <c r="Z31" s="311"/>
      <c r="AA31" s="311"/>
      <c r="AB31" s="314"/>
      <c r="AE31" s="98"/>
      <c r="AF31" s="98"/>
      <c r="AG31" s="98"/>
      <c r="AH31" s="98"/>
      <c r="AI31" s="98"/>
      <c r="AJ31" s="98"/>
      <c r="AK31" s="98"/>
      <c r="AL31" s="98"/>
      <c r="AM31" s="98"/>
    </row>
    <row r="32" spans="1:39" ht="28.5" customHeight="1">
      <c r="A32" s="543"/>
      <c r="B32" s="541"/>
      <c r="C32" s="93" t="s">
        <v>9</v>
      </c>
      <c r="D32" s="99"/>
      <c r="E32" s="99"/>
      <c r="F32" s="99"/>
      <c r="G32" s="99"/>
      <c r="H32" s="99"/>
      <c r="I32" s="99"/>
      <c r="J32" s="99"/>
      <c r="K32" s="99"/>
      <c r="L32" s="99"/>
      <c r="M32" s="99"/>
      <c r="N32" s="99"/>
      <c r="O32" s="99"/>
      <c r="P32" s="100">
        <f aca="true" t="shared" si="0" ref="P32:P39">SUM(D32:O32)</f>
        <v>0</v>
      </c>
      <c r="Q32" s="507" t="s">
        <v>286</v>
      </c>
      <c r="R32" s="508"/>
      <c r="S32" s="508"/>
      <c r="T32" s="508"/>
      <c r="U32" s="508"/>
      <c r="V32" s="508"/>
      <c r="W32" s="508"/>
      <c r="X32" s="508"/>
      <c r="Y32" s="508"/>
      <c r="Z32" s="508"/>
      <c r="AA32" s="508"/>
      <c r="AB32" s="509"/>
      <c r="AC32" s="101"/>
      <c r="AE32" s="102"/>
      <c r="AF32" s="102"/>
      <c r="AG32" s="102"/>
      <c r="AH32" s="102"/>
      <c r="AI32" s="102"/>
      <c r="AJ32" s="102"/>
      <c r="AK32" s="102"/>
      <c r="AL32" s="102"/>
      <c r="AM32" s="102"/>
    </row>
    <row r="33" spans="1:29" ht="28.5" customHeight="1">
      <c r="A33" s="544"/>
      <c r="B33" s="542"/>
      <c r="C33" s="103" t="s">
        <v>10</v>
      </c>
      <c r="D33" s="104"/>
      <c r="E33" s="104"/>
      <c r="F33" s="104"/>
      <c r="G33" s="104"/>
      <c r="H33" s="104"/>
      <c r="I33" s="104"/>
      <c r="J33" s="104"/>
      <c r="K33" s="104"/>
      <c r="L33" s="104"/>
      <c r="M33" s="104"/>
      <c r="N33" s="104"/>
      <c r="O33" s="104"/>
      <c r="P33" s="105">
        <f t="shared" si="0"/>
        <v>0</v>
      </c>
      <c r="Q33" s="510"/>
      <c r="R33" s="511"/>
      <c r="S33" s="511"/>
      <c r="T33" s="511"/>
      <c r="U33" s="511"/>
      <c r="V33" s="511"/>
      <c r="W33" s="511"/>
      <c r="X33" s="511"/>
      <c r="Y33" s="511"/>
      <c r="Z33" s="511"/>
      <c r="AA33" s="511"/>
      <c r="AB33" s="512"/>
      <c r="AC33" s="101"/>
    </row>
    <row r="34" spans="1:29" ht="28.5" customHeight="1">
      <c r="A34" s="544"/>
      <c r="B34" s="490"/>
      <c r="C34" s="106" t="s">
        <v>9</v>
      </c>
      <c r="D34" s="107"/>
      <c r="E34" s="107"/>
      <c r="F34" s="107"/>
      <c r="G34" s="107"/>
      <c r="H34" s="107"/>
      <c r="I34" s="107"/>
      <c r="J34" s="107"/>
      <c r="K34" s="107"/>
      <c r="L34" s="107"/>
      <c r="M34" s="107"/>
      <c r="N34" s="107"/>
      <c r="O34" s="107"/>
      <c r="P34" s="105">
        <f t="shared" si="0"/>
        <v>0</v>
      </c>
      <c r="Q34" s="475"/>
      <c r="R34" s="476"/>
      <c r="S34" s="476"/>
      <c r="T34" s="476"/>
      <c r="U34" s="476"/>
      <c r="V34" s="476"/>
      <c r="W34" s="476"/>
      <c r="X34" s="476"/>
      <c r="Y34" s="476"/>
      <c r="Z34" s="476"/>
      <c r="AA34" s="476"/>
      <c r="AB34" s="477"/>
      <c r="AC34" s="101"/>
    </row>
    <row r="35" spans="1:29" ht="28.5" customHeight="1">
      <c r="A35" s="544"/>
      <c r="B35" s="542"/>
      <c r="C35" s="103" t="s">
        <v>10</v>
      </c>
      <c r="D35" s="104"/>
      <c r="E35" s="104"/>
      <c r="F35" s="104"/>
      <c r="G35" s="104"/>
      <c r="H35" s="104"/>
      <c r="I35" s="104"/>
      <c r="J35" s="104"/>
      <c r="K35" s="104"/>
      <c r="L35" s="108"/>
      <c r="M35" s="108"/>
      <c r="N35" s="108"/>
      <c r="O35" s="108"/>
      <c r="P35" s="105">
        <f t="shared" si="0"/>
        <v>0</v>
      </c>
      <c r="Q35" s="478"/>
      <c r="R35" s="479"/>
      <c r="S35" s="479"/>
      <c r="T35" s="479"/>
      <c r="U35" s="479"/>
      <c r="V35" s="479"/>
      <c r="W35" s="479"/>
      <c r="X35" s="479"/>
      <c r="Y35" s="479"/>
      <c r="Z35" s="479"/>
      <c r="AA35" s="479"/>
      <c r="AB35" s="480"/>
      <c r="AC35" s="101"/>
    </row>
    <row r="36" spans="1:29" ht="28.5" customHeight="1">
      <c r="A36" s="539"/>
      <c r="B36" s="490"/>
      <c r="C36" s="106" t="s">
        <v>9</v>
      </c>
      <c r="D36" s="107"/>
      <c r="E36" s="107"/>
      <c r="F36" s="107"/>
      <c r="G36" s="107"/>
      <c r="H36" s="107"/>
      <c r="I36" s="107"/>
      <c r="J36" s="107"/>
      <c r="K36" s="107"/>
      <c r="L36" s="107"/>
      <c r="M36" s="107"/>
      <c r="N36" s="107"/>
      <c r="O36" s="107"/>
      <c r="P36" s="105">
        <f t="shared" si="0"/>
        <v>0</v>
      </c>
      <c r="Q36" s="475"/>
      <c r="R36" s="476"/>
      <c r="S36" s="476"/>
      <c r="T36" s="476"/>
      <c r="U36" s="476"/>
      <c r="V36" s="476"/>
      <c r="W36" s="476"/>
      <c r="X36" s="476"/>
      <c r="Y36" s="476"/>
      <c r="Z36" s="476"/>
      <c r="AA36" s="476"/>
      <c r="AB36" s="477"/>
      <c r="AC36" s="101"/>
    </row>
    <row r="37" spans="1:29" ht="28.5" customHeight="1">
      <c r="A37" s="540"/>
      <c r="B37" s="542"/>
      <c r="C37" s="103" t="s">
        <v>10</v>
      </c>
      <c r="D37" s="104"/>
      <c r="E37" s="104"/>
      <c r="F37" s="104"/>
      <c r="G37" s="109"/>
      <c r="H37" s="104"/>
      <c r="I37" s="104"/>
      <c r="J37" s="104"/>
      <c r="K37" s="104"/>
      <c r="L37" s="108"/>
      <c r="M37" s="108"/>
      <c r="N37" s="108"/>
      <c r="O37" s="108"/>
      <c r="P37" s="105">
        <f t="shared" si="0"/>
        <v>0</v>
      </c>
      <c r="Q37" s="478"/>
      <c r="R37" s="479"/>
      <c r="S37" s="479"/>
      <c r="T37" s="479"/>
      <c r="U37" s="479"/>
      <c r="V37" s="479"/>
      <c r="W37" s="479"/>
      <c r="X37" s="479"/>
      <c r="Y37" s="479"/>
      <c r="Z37" s="479"/>
      <c r="AA37" s="479"/>
      <c r="AB37" s="480"/>
      <c r="AC37" s="101"/>
    </row>
    <row r="38" spans="1:29" ht="28.5" customHeight="1">
      <c r="A38" s="498"/>
      <c r="B38" s="490"/>
      <c r="C38" s="106" t="s">
        <v>9</v>
      </c>
      <c r="D38" s="107"/>
      <c r="E38" s="107"/>
      <c r="F38" s="107"/>
      <c r="G38" s="107"/>
      <c r="H38" s="107"/>
      <c r="I38" s="107"/>
      <c r="J38" s="107"/>
      <c r="K38" s="107"/>
      <c r="L38" s="107"/>
      <c r="M38" s="107"/>
      <c r="N38" s="107"/>
      <c r="O38" s="107"/>
      <c r="P38" s="105">
        <f t="shared" si="0"/>
        <v>0</v>
      </c>
      <c r="Q38" s="475"/>
      <c r="R38" s="476"/>
      <c r="S38" s="476"/>
      <c r="T38" s="476"/>
      <c r="U38" s="476"/>
      <c r="V38" s="476"/>
      <c r="W38" s="476"/>
      <c r="X38" s="476"/>
      <c r="Y38" s="476"/>
      <c r="Z38" s="476"/>
      <c r="AA38" s="476"/>
      <c r="AB38" s="477"/>
      <c r="AC38" s="101"/>
    </row>
    <row r="39" spans="1:29" ht="28.5" customHeight="1" thickBot="1">
      <c r="A39" s="499"/>
      <c r="B39" s="491"/>
      <c r="C39" s="94" t="s">
        <v>10</v>
      </c>
      <c r="D39" s="110"/>
      <c r="E39" s="110"/>
      <c r="F39" s="110"/>
      <c r="G39" s="110"/>
      <c r="H39" s="110"/>
      <c r="I39" s="110"/>
      <c r="J39" s="110"/>
      <c r="K39" s="110"/>
      <c r="L39" s="111"/>
      <c r="M39" s="111"/>
      <c r="N39" s="111"/>
      <c r="O39" s="111"/>
      <c r="P39" s="112">
        <f t="shared" si="0"/>
        <v>0</v>
      </c>
      <c r="Q39" s="492"/>
      <c r="R39" s="493"/>
      <c r="S39" s="493"/>
      <c r="T39" s="493"/>
      <c r="U39" s="493"/>
      <c r="V39" s="493"/>
      <c r="W39" s="493"/>
      <c r="X39" s="493"/>
      <c r="Y39" s="493"/>
      <c r="Z39" s="493"/>
      <c r="AA39" s="493"/>
      <c r="AB39" s="494"/>
      <c r="AC39" s="101"/>
    </row>
    <row r="40" ht="15">
      <c r="A40" s="52" t="s">
        <v>294</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5" r:id="rId4"/>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39"/>
  <sheetViews>
    <sheetView showGridLines="0" zoomScale="60" zoomScaleNormal="60" workbookViewId="0" topLeftCell="A1">
      <selection activeCell="A7" sqref="A7:B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7" width="21.00390625" style="52" customWidth="1"/>
    <col min="18"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418</v>
      </c>
      <c r="AC1" s="393"/>
      <c r="AD1" s="394"/>
    </row>
    <row r="2" spans="1:30" ht="30.75" customHeight="1" thickBot="1">
      <c r="A2" s="387"/>
      <c r="B2" s="389" t="s">
        <v>17</v>
      </c>
      <c r="C2" s="390"/>
      <c r="D2" s="390"/>
      <c r="E2" s="390"/>
      <c r="F2" s="390"/>
      <c r="G2" s="390"/>
      <c r="H2" s="390"/>
      <c r="I2" s="390"/>
      <c r="J2" s="390"/>
      <c r="K2" s="390"/>
      <c r="L2" s="390"/>
      <c r="M2" s="390"/>
      <c r="N2" s="390"/>
      <c r="O2" s="390"/>
      <c r="P2" s="390"/>
      <c r="Q2" s="390"/>
      <c r="R2" s="390"/>
      <c r="S2" s="390"/>
      <c r="T2" s="390"/>
      <c r="U2" s="390"/>
      <c r="V2" s="390"/>
      <c r="W2" s="390"/>
      <c r="X2" s="390"/>
      <c r="Y2" s="390"/>
      <c r="Z2" s="390"/>
      <c r="AA2" s="391"/>
      <c r="AB2" s="395" t="s">
        <v>413</v>
      </c>
      <c r="AC2" s="396"/>
      <c r="AD2" s="397"/>
    </row>
    <row r="3" spans="1:30" ht="24" customHeight="1">
      <c r="A3" s="387"/>
      <c r="B3" s="402" t="s">
        <v>295</v>
      </c>
      <c r="C3" s="403"/>
      <c r="D3" s="403"/>
      <c r="E3" s="403"/>
      <c r="F3" s="403"/>
      <c r="G3" s="403"/>
      <c r="H3" s="403"/>
      <c r="I3" s="403"/>
      <c r="J3" s="403"/>
      <c r="K3" s="403"/>
      <c r="L3" s="403"/>
      <c r="M3" s="403"/>
      <c r="N3" s="403"/>
      <c r="O3" s="403"/>
      <c r="P3" s="403"/>
      <c r="Q3" s="403"/>
      <c r="R3" s="403"/>
      <c r="S3" s="403"/>
      <c r="T3" s="403"/>
      <c r="U3" s="403"/>
      <c r="V3" s="403"/>
      <c r="W3" s="403"/>
      <c r="X3" s="403"/>
      <c r="Y3" s="403"/>
      <c r="Z3" s="403"/>
      <c r="AA3" s="404"/>
      <c r="AB3" s="395" t="s">
        <v>419</v>
      </c>
      <c r="AC3" s="396"/>
      <c r="AD3" s="397"/>
    </row>
    <row r="4" spans="1:30" ht="21.75" customHeight="1" thickBot="1">
      <c r="A4" s="388"/>
      <c r="B4" s="405"/>
      <c r="C4" s="406"/>
      <c r="D4" s="406"/>
      <c r="E4" s="406"/>
      <c r="F4" s="406"/>
      <c r="G4" s="406"/>
      <c r="H4" s="406"/>
      <c r="I4" s="406"/>
      <c r="J4" s="406"/>
      <c r="K4" s="406"/>
      <c r="L4" s="406"/>
      <c r="M4" s="406"/>
      <c r="N4" s="406"/>
      <c r="O4" s="406"/>
      <c r="P4" s="406"/>
      <c r="Q4" s="406"/>
      <c r="R4" s="406"/>
      <c r="S4" s="406"/>
      <c r="T4" s="406"/>
      <c r="U4" s="406"/>
      <c r="V4" s="406"/>
      <c r="W4" s="406"/>
      <c r="X4" s="406"/>
      <c r="Y4" s="406"/>
      <c r="Z4" s="406"/>
      <c r="AA4" s="407"/>
      <c r="AB4" s="408" t="s">
        <v>175</v>
      </c>
      <c r="AC4" s="409"/>
      <c r="AD4" s="410"/>
    </row>
    <row r="5" spans="1:30" ht="9" customHeight="1" thickBot="1">
      <c r="A5" s="53"/>
      <c r="B5" s="215"/>
      <c r="C5" s="216"/>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9" t="s">
        <v>293</v>
      </c>
      <c r="B7" s="360"/>
      <c r="C7" s="365" t="s">
        <v>43</v>
      </c>
      <c r="D7" s="411" t="s">
        <v>71</v>
      </c>
      <c r="E7" s="412"/>
      <c r="F7" s="412"/>
      <c r="G7" s="412"/>
      <c r="H7" s="413"/>
      <c r="I7" s="420">
        <v>45113</v>
      </c>
      <c r="J7" s="421"/>
      <c r="K7" s="411" t="s">
        <v>67</v>
      </c>
      <c r="L7" s="413"/>
      <c r="M7" s="435" t="s">
        <v>70</v>
      </c>
      <c r="N7" s="436"/>
      <c r="O7" s="426"/>
      <c r="P7" s="427"/>
      <c r="Q7" s="56"/>
      <c r="R7" s="56"/>
      <c r="S7" s="56"/>
      <c r="T7" s="56"/>
      <c r="U7" s="56"/>
      <c r="V7" s="56"/>
      <c r="W7" s="56"/>
      <c r="X7" s="56"/>
      <c r="Y7" s="56"/>
      <c r="Z7" s="57"/>
      <c r="AA7" s="56"/>
      <c r="AB7" s="56"/>
      <c r="AC7" s="62"/>
      <c r="AD7" s="63"/>
    </row>
    <row r="8" spans="1:30" ht="15">
      <c r="A8" s="361"/>
      <c r="B8" s="362"/>
      <c r="C8" s="366"/>
      <c r="D8" s="414"/>
      <c r="E8" s="415"/>
      <c r="F8" s="415"/>
      <c r="G8" s="415"/>
      <c r="H8" s="416"/>
      <c r="I8" s="422"/>
      <c r="J8" s="423"/>
      <c r="K8" s="414"/>
      <c r="L8" s="416"/>
      <c r="M8" s="428" t="s">
        <v>68</v>
      </c>
      <c r="N8" s="429"/>
      <c r="O8" s="352"/>
      <c r="P8" s="353"/>
      <c r="Q8" s="56"/>
      <c r="R8" s="56"/>
      <c r="S8" s="56"/>
      <c r="T8" s="56"/>
      <c r="U8" s="56"/>
      <c r="V8" s="56"/>
      <c r="W8" s="56"/>
      <c r="X8" s="56"/>
      <c r="Y8" s="56"/>
      <c r="Z8" s="57"/>
      <c r="AA8" s="56"/>
      <c r="AB8" s="56"/>
      <c r="AC8" s="62"/>
      <c r="AD8" s="63"/>
    </row>
    <row r="9" spans="1:30" ht="15.75" thickBot="1">
      <c r="A9" s="363"/>
      <c r="B9" s="364"/>
      <c r="C9" s="367"/>
      <c r="D9" s="417"/>
      <c r="E9" s="418"/>
      <c r="F9" s="418"/>
      <c r="G9" s="418"/>
      <c r="H9" s="419"/>
      <c r="I9" s="424"/>
      <c r="J9" s="425"/>
      <c r="K9" s="417"/>
      <c r="L9" s="419"/>
      <c r="M9" s="354" t="s">
        <v>69</v>
      </c>
      <c r="N9" s="355"/>
      <c r="O9" s="356" t="s">
        <v>420</v>
      </c>
      <c r="P9" s="357"/>
      <c r="Q9" s="56"/>
      <c r="R9" s="56"/>
      <c r="S9" s="56"/>
      <c r="T9" s="56"/>
      <c r="U9" s="56"/>
      <c r="V9" s="56"/>
      <c r="W9" s="56"/>
      <c r="X9" s="56"/>
      <c r="Y9" s="56"/>
      <c r="Z9" s="57"/>
      <c r="AA9" s="56"/>
      <c r="AB9" s="56"/>
      <c r="AC9" s="62"/>
      <c r="AD9" s="63"/>
    </row>
    <row r="10" spans="1:30" s="185" customFormat="1" ht="15" customHeight="1" thickBot="1">
      <c r="A10" s="181"/>
      <c r="B10" s="182"/>
      <c r="C10" s="182"/>
      <c r="D10" s="67"/>
      <c r="E10" s="67"/>
      <c r="F10" s="67"/>
      <c r="G10" s="67"/>
      <c r="H10" s="67"/>
      <c r="I10" s="178"/>
      <c r="J10" s="178"/>
      <c r="K10" s="67"/>
      <c r="L10" s="67"/>
      <c r="M10" s="179"/>
      <c r="N10" s="179"/>
      <c r="O10" s="180"/>
      <c r="P10" s="180"/>
      <c r="Q10" s="182"/>
      <c r="R10" s="182"/>
      <c r="S10" s="182"/>
      <c r="T10" s="182"/>
      <c r="U10" s="182"/>
      <c r="V10" s="182"/>
      <c r="W10" s="182"/>
      <c r="X10" s="182"/>
      <c r="Y10" s="182"/>
      <c r="Z10" s="183"/>
      <c r="AA10" s="182"/>
      <c r="AB10" s="182"/>
      <c r="AC10" s="184"/>
      <c r="AD10" s="186"/>
    </row>
    <row r="11" spans="1:30" ht="15" customHeight="1">
      <c r="A11" s="411" t="s">
        <v>0</v>
      </c>
      <c r="B11" s="413"/>
      <c r="C11" s="368" t="s">
        <v>421</v>
      </c>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70"/>
    </row>
    <row r="12" spans="1:30" ht="15" customHeight="1">
      <c r="A12" s="414"/>
      <c r="B12" s="416"/>
      <c r="C12" s="371"/>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3"/>
    </row>
    <row r="13" spans="1:30" ht="15" customHeight="1" thickBot="1">
      <c r="A13" s="417"/>
      <c r="B13" s="419"/>
      <c r="C13" s="374"/>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6"/>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4" t="s">
        <v>77</v>
      </c>
      <c r="B15" s="345"/>
      <c r="C15" s="377" t="s">
        <v>422</v>
      </c>
      <c r="D15" s="378"/>
      <c r="E15" s="378"/>
      <c r="F15" s="378"/>
      <c r="G15" s="378"/>
      <c r="H15" s="378"/>
      <c r="I15" s="378"/>
      <c r="J15" s="378"/>
      <c r="K15" s="379"/>
      <c r="L15" s="330" t="s">
        <v>73</v>
      </c>
      <c r="M15" s="358"/>
      <c r="N15" s="358"/>
      <c r="O15" s="358"/>
      <c r="P15" s="358"/>
      <c r="Q15" s="331"/>
      <c r="R15" s="327" t="s">
        <v>423</v>
      </c>
      <c r="S15" s="328"/>
      <c r="T15" s="328"/>
      <c r="U15" s="328"/>
      <c r="V15" s="328"/>
      <c r="W15" s="328"/>
      <c r="X15" s="329"/>
      <c r="Y15" s="330" t="s">
        <v>72</v>
      </c>
      <c r="Z15" s="331"/>
      <c r="AA15" s="432" t="s">
        <v>424</v>
      </c>
      <c r="AB15" s="433"/>
      <c r="AC15" s="433"/>
      <c r="AD15" s="434"/>
    </row>
    <row r="16" spans="1:30" ht="9" customHeight="1" thickBot="1">
      <c r="A16" s="61"/>
      <c r="B16" s="5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75"/>
      <c r="AD16" s="76"/>
    </row>
    <row r="17" spans="1:30" s="78" customFormat="1" ht="37.5" customHeight="1" thickBot="1">
      <c r="A17" s="344" t="s">
        <v>79</v>
      </c>
      <c r="B17" s="345"/>
      <c r="C17" s="346" t="s">
        <v>426</v>
      </c>
      <c r="D17" s="347"/>
      <c r="E17" s="347"/>
      <c r="F17" s="347"/>
      <c r="G17" s="347"/>
      <c r="H17" s="347"/>
      <c r="I17" s="347"/>
      <c r="J17" s="347"/>
      <c r="K17" s="347"/>
      <c r="L17" s="347"/>
      <c r="M17" s="347"/>
      <c r="N17" s="347"/>
      <c r="O17" s="347"/>
      <c r="P17" s="347"/>
      <c r="Q17" s="348"/>
      <c r="R17" s="351" t="s">
        <v>374</v>
      </c>
      <c r="S17" s="334"/>
      <c r="T17" s="334"/>
      <c r="U17" s="334"/>
      <c r="V17" s="335"/>
      <c r="W17" s="554">
        <v>1</v>
      </c>
      <c r="X17" s="555"/>
      <c r="Y17" s="334" t="s">
        <v>15</v>
      </c>
      <c r="Z17" s="334"/>
      <c r="AA17" s="334"/>
      <c r="AB17" s="335"/>
      <c r="AC17" s="349">
        <v>0.05</v>
      </c>
      <c r="AD17" s="35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51" t="s">
        <v>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5"/>
      <c r="AE19" s="86"/>
      <c r="AF19" s="86"/>
    </row>
    <row r="20" spans="1:32" ht="31.5" customHeight="1" thickBot="1">
      <c r="A20" s="85"/>
      <c r="B20" s="62"/>
      <c r="C20" s="440" t="s">
        <v>376</v>
      </c>
      <c r="D20" s="441"/>
      <c r="E20" s="441"/>
      <c r="F20" s="441"/>
      <c r="G20" s="441"/>
      <c r="H20" s="441"/>
      <c r="I20" s="441"/>
      <c r="J20" s="441"/>
      <c r="K20" s="441"/>
      <c r="L20" s="441"/>
      <c r="M20" s="441"/>
      <c r="N20" s="441"/>
      <c r="O20" s="441"/>
      <c r="P20" s="442"/>
      <c r="Q20" s="437" t="s">
        <v>377</v>
      </c>
      <c r="R20" s="438"/>
      <c r="S20" s="438"/>
      <c r="T20" s="438"/>
      <c r="U20" s="438"/>
      <c r="V20" s="438"/>
      <c r="W20" s="438"/>
      <c r="X20" s="438"/>
      <c r="Y20" s="438"/>
      <c r="Z20" s="438"/>
      <c r="AA20" s="438"/>
      <c r="AB20" s="438"/>
      <c r="AC20" s="438"/>
      <c r="AD20" s="439"/>
      <c r="AE20" s="86"/>
      <c r="AF20" s="86"/>
    </row>
    <row r="21" spans="1:32" ht="31.5" customHeight="1" thickBot="1">
      <c r="A21" s="61"/>
      <c r="B21" s="56"/>
      <c r="C21" s="218" t="s">
        <v>39</v>
      </c>
      <c r="D21" s="219" t="s">
        <v>40</v>
      </c>
      <c r="E21" s="219" t="s">
        <v>41</v>
      </c>
      <c r="F21" s="219" t="s">
        <v>42</v>
      </c>
      <c r="G21" s="219" t="s">
        <v>43</v>
      </c>
      <c r="H21" s="219" t="s">
        <v>44</v>
      </c>
      <c r="I21" s="219" t="s">
        <v>45</v>
      </c>
      <c r="J21" s="219" t="s">
        <v>46</v>
      </c>
      <c r="K21" s="219" t="s">
        <v>47</v>
      </c>
      <c r="L21" s="219" t="s">
        <v>48</v>
      </c>
      <c r="M21" s="219" t="s">
        <v>49</v>
      </c>
      <c r="N21" s="219" t="s">
        <v>50</v>
      </c>
      <c r="O21" s="219" t="s">
        <v>8</v>
      </c>
      <c r="P21" s="220" t="s">
        <v>382</v>
      </c>
      <c r="Q21" s="218" t="s">
        <v>39</v>
      </c>
      <c r="R21" s="219" t="s">
        <v>40</v>
      </c>
      <c r="S21" s="219" t="s">
        <v>41</v>
      </c>
      <c r="T21" s="219" t="s">
        <v>42</v>
      </c>
      <c r="U21" s="219" t="s">
        <v>43</v>
      </c>
      <c r="V21" s="219" t="s">
        <v>44</v>
      </c>
      <c r="W21" s="219" t="s">
        <v>45</v>
      </c>
      <c r="X21" s="219" t="s">
        <v>46</v>
      </c>
      <c r="Y21" s="219" t="s">
        <v>47</v>
      </c>
      <c r="Z21" s="219" t="s">
        <v>48</v>
      </c>
      <c r="AA21" s="219" t="s">
        <v>49</v>
      </c>
      <c r="AB21" s="219" t="s">
        <v>50</v>
      </c>
      <c r="AC21" s="219" t="s">
        <v>8</v>
      </c>
      <c r="AD21" s="220" t="s">
        <v>382</v>
      </c>
      <c r="AE21" s="4"/>
      <c r="AF21" s="4"/>
    </row>
    <row r="22" spans="1:32" ht="31.5" customHeight="1">
      <c r="A22" s="319" t="s">
        <v>378</v>
      </c>
      <c r="B22" s="324"/>
      <c r="C22" s="192">
        <v>79041466</v>
      </c>
      <c r="D22" s="191"/>
      <c r="E22" s="191">
        <v>-21480600</v>
      </c>
      <c r="F22" s="191"/>
      <c r="G22" s="265">
        <v>-2018800</v>
      </c>
      <c r="H22" s="191"/>
      <c r="I22" s="191"/>
      <c r="J22" s="191"/>
      <c r="K22" s="191"/>
      <c r="L22" s="191"/>
      <c r="M22" s="191"/>
      <c r="N22" s="263"/>
      <c r="O22" s="263">
        <f>SUM(C22:N22)</f>
        <v>55542066</v>
      </c>
      <c r="P22" s="193"/>
      <c r="Q22" s="264">
        <v>1236768800</v>
      </c>
      <c r="R22" s="263">
        <v>833239000</v>
      </c>
      <c r="S22" s="263"/>
      <c r="T22" s="263">
        <v>468180000</v>
      </c>
      <c r="U22" s="263">
        <v>-499159733</v>
      </c>
      <c r="V22" s="263"/>
      <c r="W22" s="263"/>
      <c r="X22" s="263"/>
      <c r="Y22" s="263"/>
      <c r="Z22" s="263"/>
      <c r="AA22" s="263"/>
      <c r="AB22" s="263"/>
      <c r="AC22" s="263">
        <f>SUM(Q22:AB22)</f>
        <v>2039028067</v>
      </c>
      <c r="AD22" s="197"/>
      <c r="AE22" s="4"/>
      <c r="AF22" s="4"/>
    </row>
    <row r="23" spans="1:32" ht="31.5" customHeight="1">
      <c r="A23" s="320" t="s">
        <v>379</v>
      </c>
      <c r="B23" s="313"/>
      <c r="C23" s="188">
        <f>+C22</f>
        <v>79041466</v>
      </c>
      <c r="D23" s="187"/>
      <c r="E23" s="265">
        <v>-21480600</v>
      </c>
      <c r="F23" s="187">
        <v>0</v>
      </c>
      <c r="G23" s="265">
        <v>-2018800</v>
      </c>
      <c r="H23" s="187"/>
      <c r="I23" s="187"/>
      <c r="J23" s="187"/>
      <c r="K23" s="187"/>
      <c r="L23" s="187"/>
      <c r="M23" s="187"/>
      <c r="N23" s="265"/>
      <c r="O23" s="265">
        <f>SUM(C23:N23)</f>
        <v>55542066</v>
      </c>
      <c r="P23" s="195">
        <f>+O23/O22</f>
        <v>1</v>
      </c>
      <c r="Q23" s="254">
        <v>1722390600</v>
      </c>
      <c r="R23" s="265">
        <v>339459600</v>
      </c>
      <c r="S23" s="265">
        <v>-11311133</v>
      </c>
      <c r="T23" s="265">
        <v>-11511000</v>
      </c>
      <c r="U23" s="265">
        <v>0</v>
      </c>
      <c r="V23" s="265"/>
      <c r="W23" s="265"/>
      <c r="X23" s="265"/>
      <c r="Y23" s="265"/>
      <c r="Z23" s="265"/>
      <c r="AA23" s="265"/>
      <c r="AB23" s="265"/>
      <c r="AC23" s="265">
        <f>SUM(Q23:AB23)</f>
        <v>2039028067</v>
      </c>
      <c r="AD23" s="195">
        <f>+AC23/AC22</f>
        <v>1</v>
      </c>
      <c r="AE23" s="4"/>
      <c r="AF23" s="4"/>
    </row>
    <row r="24" spans="1:32" ht="31.5" customHeight="1">
      <c r="A24" s="320" t="s">
        <v>380</v>
      </c>
      <c r="B24" s="313"/>
      <c r="C24" s="188"/>
      <c r="D24" s="187">
        <v>55542066</v>
      </c>
      <c r="E24" s="191">
        <v>-21480600</v>
      </c>
      <c r="F24" s="187"/>
      <c r="G24" s="265">
        <v>-2018800</v>
      </c>
      <c r="H24" s="187"/>
      <c r="I24" s="187"/>
      <c r="J24" s="187"/>
      <c r="K24" s="187">
        <v>23499400</v>
      </c>
      <c r="L24" s="187"/>
      <c r="M24" s="187"/>
      <c r="N24" s="265"/>
      <c r="O24" s="265">
        <f>SUM(C24:N24)</f>
        <v>55542066</v>
      </c>
      <c r="P24" s="193"/>
      <c r="Q24" s="254"/>
      <c r="R24" s="265">
        <v>63970800</v>
      </c>
      <c r="S24" s="265">
        <v>182367000</v>
      </c>
      <c r="T24" s="265">
        <v>182367000</v>
      </c>
      <c r="U24" s="265">
        <v>171992034</v>
      </c>
      <c r="V24" s="265">
        <v>171992034</v>
      </c>
      <c r="W24" s="265">
        <v>171992034</v>
      </c>
      <c r="X24" s="265">
        <v>171992034</v>
      </c>
      <c r="Y24" s="265">
        <v>171992034</v>
      </c>
      <c r="Z24" s="265">
        <v>171992034</v>
      </c>
      <c r="AA24" s="265">
        <v>171992034</v>
      </c>
      <c r="AB24" s="265">
        <v>406379029</v>
      </c>
      <c r="AC24" s="265">
        <f>SUM(Q24:AB24)</f>
        <v>2039028067</v>
      </c>
      <c r="AD24" s="195"/>
      <c r="AE24" s="4"/>
      <c r="AF24" s="4"/>
    </row>
    <row r="25" spans="1:32" ht="31.5" customHeight="1" thickBot="1">
      <c r="A25" s="430" t="s">
        <v>381</v>
      </c>
      <c r="B25" s="431"/>
      <c r="C25" s="189">
        <v>53287866</v>
      </c>
      <c r="D25" s="190">
        <v>2254200</v>
      </c>
      <c r="E25" s="190">
        <v>0</v>
      </c>
      <c r="F25" s="190">
        <v>0</v>
      </c>
      <c r="G25" s="266">
        <v>0</v>
      </c>
      <c r="H25" s="190"/>
      <c r="I25" s="190"/>
      <c r="J25" s="190"/>
      <c r="K25" s="190"/>
      <c r="L25" s="190"/>
      <c r="M25" s="190"/>
      <c r="N25" s="266"/>
      <c r="O25" s="266">
        <f>SUM(C25:N25)</f>
        <v>55542066</v>
      </c>
      <c r="P25" s="194">
        <f>+O25/O24</f>
        <v>1</v>
      </c>
      <c r="Q25" s="267">
        <v>0</v>
      </c>
      <c r="R25" s="266">
        <v>53978867</v>
      </c>
      <c r="S25" s="266">
        <v>173451600</v>
      </c>
      <c r="T25" s="266">
        <v>182367000</v>
      </c>
      <c r="U25" s="266">
        <v>182367000</v>
      </c>
      <c r="V25" s="266"/>
      <c r="W25" s="266"/>
      <c r="X25" s="266"/>
      <c r="Y25" s="266"/>
      <c r="Z25" s="266"/>
      <c r="AA25" s="266"/>
      <c r="AB25" s="266"/>
      <c r="AC25" s="266">
        <f>SUM(Q25:AB25)</f>
        <v>592164467</v>
      </c>
      <c r="AD25" s="196">
        <f>+AC25/AC24</f>
        <v>0.29041506420813773</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6"/>
    </row>
    <row r="27" spans="1:30" ht="33.75" customHeight="1">
      <c r="A27" s="398" t="s">
        <v>76</v>
      </c>
      <c r="B27" s="399"/>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1"/>
    </row>
    <row r="28" spans="1:30" ht="15" customHeight="1">
      <c r="A28" s="380" t="s">
        <v>189</v>
      </c>
      <c r="B28" s="382" t="s">
        <v>6</v>
      </c>
      <c r="C28" s="383"/>
      <c r="D28" s="313" t="s">
        <v>398</v>
      </c>
      <c r="E28" s="311"/>
      <c r="F28" s="311"/>
      <c r="G28" s="311"/>
      <c r="H28" s="311"/>
      <c r="I28" s="311"/>
      <c r="J28" s="311"/>
      <c r="K28" s="311"/>
      <c r="L28" s="311"/>
      <c r="M28" s="311"/>
      <c r="N28" s="311"/>
      <c r="O28" s="312"/>
      <c r="P28" s="341" t="s">
        <v>8</v>
      </c>
      <c r="Q28" s="341" t="s">
        <v>84</v>
      </c>
      <c r="R28" s="341"/>
      <c r="S28" s="341"/>
      <c r="T28" s="341"/>
      <c r="U28" s="341"/>
      <c r="V28" s="341"/>
      <c r="W28" s="341"/>
      <c r="X28" s="341"/>
      <c r="Y28" s="341"/>
      <c r="Z28" s="341"/>
      <c r="AA28" s="341"/>
      <c r="AB28" s="341"/>
      <c r="AC28" s="341"/>
      <c r="AD28" s="343"/>
    </row>
    <row r="29" spans="1:30" ht="27" customHeight="1">
      <c r="A29" s="381"/>
      <c r="B29" s="384"/>
      <c r="C29" s="385"/>
      <c r="D29" s="217" t="s">
        <v>39</v>
      </c>
      <c r="E29" s="217" t="s">
        <v>40</v>
      </c>
      <c r="F29" s="217" t="s">
        <v>41</v>
      </c>
      <c r="G29" s="217" t="s">
        <v>42</v>
      </c>
      <c r="H29" s="217" t="s">
        <v>43</v>
      </c>
      <c r="I29" s="217" t="s">
        <v>44</v>
      </c>
      <c r="J29" s="217" t="s">
        <v>45</v>
      </c>
      <c r="K29" s="217" t="s">
        <v>46</v>
      </c>
      <c r="L29" s="217" t="s">
        <v>47</v>
      </c>
      <c r="M29" s="217" t="s">
        <v>48</v>
      </c>
      <c r="N29" s="217" t="s">
        <v>49</v>
      </c>
      <c r="O29" s="217" t="s">
        <v>50</v>
      </c>
      <c r="P29" s="312"/>
      <c r="Q29" s="341"/>
      <c r="R29" s="341"/>
      <c r="S29" s="341"/>
      <c r="T29" s="341"/>
      <c r="U29" s="341"/>
      <c r="V29" s="341"/>
      <c r="W29" s="341"/>
      <c r="X29" s="341"/>
      <c r="Y29" s="341"/>
      <c r="Z29" s="341"/>
      <c r="AA29" s="341"/>
      <c r="AB29" s="341"/>
      <c r="AC29" s="341"/>
      <c r="AD29" s="343"/>
    </row>
    <row r="30" spans="1:30" ht="42" customHeight="1" thickBot="1">
      <c r="A30" s="88" t="s">
        <v>426</v>
      </c>
      <c r="B30" s="337"/>
      <c r="C30" s="338"/>
      <c r="D30" s="92"/>
      <c r="E30" s="92"/>
      <c r="F30" s="92"/>
      <c r="G30" s="92"/>
      <c r="H30" s="92"/>
      <c r="I30" s="92"/>
      <c r="J30" s="92"/>
      <c r="K30" s="92"/>
      <c r="L30" s="92"/>
      <c r="M30" s="92"/>
      <c r="N30" s="92"/>
      <c r="O30" s="92"/>
      <c r="P30" s="89">
        <f>SUM(D30:O30)</f>
        <v>0</v>
      </c>
      <c r="Q30" s="339"/>
      <c r="R30" s="339"/>
      <c r="S30" s="339"/>
      <c r="T30" s="339"/>
      <c r="U30" s="339"/>
      <c r="V30" s="339"/>
      <c r="W30" s="339"/>
      <c r="X30" s="339"/>
      <c r="Y30" s="339"/>
      <c r="Z30" s="339"/>
      <c r="AA30" s="339"/>
      <c r="AB30" s="339"/>
      <c r="AC30" s="339"/>
      <c r="AD30" s="340"/>
    </row>
    <row r="31" spans="1:30" ht="45" customHeight="1">
      <c r="A31" s="402" t="s">
        <v>292</v>
      </c>
      <c r="B31" s="403"/>
      <c r="C31" s="403"/>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4"/>
    </row>
    <row r="32" spans="1:41" ht="22.5" customHeight="1">
      <c r="A32" s="320" t="s">
        <v>190</v>
      </c>
      <c r="B32" s="341" t="s">
        <v>62</v>
      </c>
      <c r="C32" s="341" t="s">
        <v>6</v>
      </c>
      <c r="D32" s="341" t="s">
        <v>60</v>
      </c>
      <c r="E32" s="341"/>
      <c r="F32" s="341"/>
      <c r="G32" s="341"/>
      <c r="H32" s="341"/>
      <c r="I32" s="341"/>
      <c r="J32" s="341"/>
      <c r="K32" s="341"/>
      <c r="L32" s="341"/>
      <c r="M32" s="341"/>
      <c r="N32" s="341"/>
      <c r="O32" s="341"/>
      <c r="P32" s="341"/>
      <c r="Q32" s="341" t="s">
        <v>85</v>
      </c>
      <c r="R32" s="341"/>
      <c r="S32" s="341"/>
      <c r="T32" s="341"/>
      <c r="U32" s="341"/>
      <c r="V32" s="341"/>
      <c r="W32" s="341"/>
      <c r="X32" s="341"/>
      <c r="Y32" s="341"/>
      <c r="Z32" s="341"/>
      <c r="AA32" s="341"/>
      <c r="AB32" s="341"/>
      <c r="AC32" s="341"/>
      <c r="AD32" s="343"/>
      <c r="AG32" s="90"/>
      <c r="AH32" s="90"/>
      <c r="AI32" s="90"/>
      <c r="AJ32" s="90"/>
      <c r="AK32" s="90"/>
      <c r="AL32" s="90"/>
      <c r="AM32" s="90"/>
      <c r="AN32" s="90"/>
      <c r="AO32" s="90"/>
    </row>
    <row r="33" spans="1:41" ht="27" customHeight="1">
      <c r="A33" s="320"/>
      <c r="B33" s="341"/>
      <c r="C33" s="342"/>
      <c r="D33" s="217" t="s">
        <v>39</v>
      </c>
      <c r="E33" s="217" t="s">
        <v>40</v>
      </c>
      <c r="F33" s="217" t="s">
        <v>41</v>
      </c>
      <c r="G33" s="217" t="s">
        <v>42</v>
      </c>
      <c r="H33" s="217" t="s">
        <v>43</v>
      </c>
      <c r="I33" s="217" t="s">
        <v>44</v>
      </c>
      <c r="J33" s="217" t="s">
        <v>45</v>
      </c>
      <c r="K33" s="217" t="s">
        <v>46</v>
      </c>
      <c r="L33" s="217" t="s">
        <v>47</v>
      </c>
      <c r="M33" s="217" t="s">
        <v>48</v>
      </c>
      <c r="N33" s="217" t="s">
        <v>49</v>
      </c>
      <c r="O33" s="217" t="s">
        <v>50</v>
      </c>
      <c r="P33" s="217" t="s">
        <v>8</v>
      </c>
      <c r="Q33" s="313" t="s">
        <v>402</v>
      </c>
      <c r="R33" s="311"/>
      <c r="S33" s="311"/>
      <c r="T33" s="312"/>
      <c r="U33" s="313" t="s">
        <v>403</v>
      </c>
      <c r="V33" s="311"/>
      <c r="W33" s="311"/>
      <c r="X33" s="312"/>
      <c r="Y33" s="313" t="s">
        <v>81</v>
      </c>
      <c r="Z33" s="311"/>
      <c r="AA33" s="312"/>
      <c r="AB33" s="313" t="s">
        <v>82</v>
      </c>
      <c r="AC33" s="311"/>
      <c r="AD33" s="314"/>
      <c r="AG33" s="90"/>
      <c r="AH33" s="90"/>
      <c r="AI33" s="90"/>
      <c r="AJ33" s="90"/>
      <c r="AK33" s="90"/>
      <c r="AL33" s="90"/>
      <c r="AM33" s="90"/>
      <c r="AN33" s="90"/>
      <c r="AO33" s="90"/>
    </row>
    <row r="34" spans="1:41" ht="95.25" customHeight="1">
      <c r="A34" s="552" t="s">
        <v>426</v>
      </c>
      <c r="B34" s="317">
        <v>0.05</v>
      </c>
      <c r="C34" s="93" t="s">
        <v>9</v>
      </c>
      <c r="D34" s="223">
        <v>0.0833</v>
      </c>
      <c r="E34" s="223">
        <v>0.0833</v>
      </c>
      <c r="F34" s="223">
        <v>0.0833</v>
      </c>
      <c r="G34" s="223">
        <v>0.0833</v>
      </c>
      <c r="H34" s="223">
        <v>0.0833</v>
      </c>
      <c r="I34" s="223">
        <v>0.0833</v>
      </c>
      <c r="J34" s="223">
        <v>0.0833</v>
      </c>
      <c r="K34" s="223">
        <v>0.0833</v>
      </c>
      <c r="L34" s="223">
        <v>0.0834</v>
      </c>
      <c r="M34" s="223">
        <v>0.0834</v>
      </c>
      <c r="N34" s="223">
        <v>0.0834</v>
      </c>
      <c r="O34" s="223">
        <v>0.0834</v>
      </c>
      <c r="P34" s="173">
        <f>SUM(D34:O34)</f>
        <v>1</v>
      </c>
      <c r="Q34" s="556" t="s">
        <v>714</v>
      </c>
      <c r="R34" s="557"/>
      <c r="S34" s="557"/>
      <c r="T34" s="558"/>
      <c r="U34" s="556" t="s">
        <v>713</v>
      </c>
      <c r="V34" s="557"/>
      <c r="W34" s="557"/>
      <c r="X34" s="558"/>
      <c r="Y34" s="562" t="s">
        <v>602</v>
      </c>
      <c r="Z34" s="563"/>
      <c r="AA34" s="564"/>
      <c r="AB34" s="568" t="s">
        <v>604</v>
      </c>
      <c r="AC34" s="569"/>
      <c r="AD34" s="570"/>
      <c r="AG34" s="90"/>
      <c r="AH34" s="90"/>
      <c r="AI34" s="90"/>
      <c r="AJ34" s="90"/>
      <c r="AK34" s="90"/>
      <c r="AL34" s="90"/>
      <c r="AM34" s="90"/>
      <c r="AN34" s="90"/>
      <c r="AO34" s="90"/>
    </row>
    <row r="35" spans="1:41" ht="95.25" customHeight="1" thickBot="1">
      <c r="A35" s="553"/>
      <c r="B35" s="318"/>
      <c r="C35" s="94" t="s">
        <v>10</v>
      </c>
      <c r="D35" s="243">
        <v>0.0833</v>
      </c>
      <c r="E35" s="243">
        <v>0.0833</v>
      </c>
      <c r="F35" s="243">
        <v>0.0833</v>
      </c>
      <c r="G35" s="243">
        <v>0.0833</v>
      </c>
      <c r="H35" s="243">
        <v>0.0833</v>
      </c>
      <c r="I35" s="243"/>
      <c r="J35" s="243"/>
      <c r="K35" s="243"/>
      <c r="L35" s="243"/>
      <c r="M35" s="243"/>
      <c r="N35" s="243"/>
      <c r="O35" s="243"/>
      <c r="P35" s="244">
        <f>SUM(D35:O35)</f>
        <v>0.4165</v>
      </c>
      <c r="Q35" s="559"/>
      <c r="R35" s="560"/>
      <c r="S35" s="560"/>
      <c r="T35" s="561"/>
      <c r="U35" s="559"/>
      <c r="V35" s="560"/>
      <c r="W35" s="560"/>
      <c r="X35" s="561"/>
      <c r="Y35" s="565"/>
      <c r="Z35" s="566"/>
      <c r="AA35" s="567"/>
      <c r="AB35" s="565"/>
      <c r="AC35" s="566"/>
      <c r="AD35" s="571"/>
      <c r="AE35" s="50"/>
      <c r="AF35" s="97"/>
      <c r="AG35" s="90"/>
      <c r="AH35" s="90"/>
      <c r="AI35" s="90"/>
      <c r="AJ35" s="90"/>
      <c r="AK35" s="90"/>
      <c r="AL35" s="90"/>
      <c r="AM35" s="90"/>
      <c r="AN35" s="90"/>
      <c r="AO35" s="90"/>
    </row>
    <row r="36" spans="1:41" ht="25.5" customHeight="1">
      <c r="A36" s="319" t="s">
        <v>191</v>
      </c>
      <c r="B36" s="321" t="s">
        <v>61</v>
      </c>
      <c r="C36" s="323" t="s">
        <v>11</v>
      </c>
      <c r="D36" s="323"/>
      <c r="E36" s="323"/>
      <c r="F36" s="323"/>
      <c r="G36" s="323"/>
      <c r="H36" s="323"/>
      <c r="I36" s="323"/>
      <c r="J36" s="323"/>
      <c r="K36" s="323"/>
      <c r="L36" s="323"/>
      <c r="M36" s="323"/>
      <c r="N36" s="323"/>
      <c r="O36" s="323"/>
      <c r="P36" s="323"/>
      <c r="Q36" s="324" t="s">
        <v>78</v>
      </c>
      <c r="R36" s="325"/>
      <c r="S36" s="325"/>
      <c r="T36" s="325"/>
      <c r="U36" s="325"/>
      <c r="V36" s="325"/>
      <c r="W36" s="325"/>
      <c r="X36" s="325"/>
      <c r="Y36" s="325"/>
      <c r="Z36" s="325"/>
      <c r="AA36" s="325"/>
      <c r="AB36" s="325"/>
      <c r="AC36" s="325"/>
      <c r="AD36" s="326"/>
      <c r="AG36" s="90"/>
      <c r="AH36" s="90"/>
      <c r="AI36" s="90"/>
      <c r="AJ36" s="90"/>
      <c r="AK36" s="90"/>
      <c r="AL36" s="90"/>
      <c r="AM36" s="90"/>
      <c r="AN36" s="90"/>
      <c r="AO36" s="90"/>
    </row>
    <row r="37" spans="1:41" ht="25.5" customHeight="1">
      <c r="A37" s="320"/>
      <c r="B37" s="322"/>
      <c r="C37" s="217" t="s">
        <v>12</v>
      </c>
      <c r="D37" s="217" t="s">
        <v>36</v>
      </c>
      <c r="E37" s="217" t="s">
        <v>37</v>
      </c>
      <c r="F37" s="217" t="s">
        <v>38</v>
      </c>
      <c r="G37" s="217" t="s">
        <v>51</v>
      </c>
      <c r="H37" s="217" t="s">
        <v>52</v>
      </c>
      <c r="I37" s="217" t="s">
        <v>53</v>
      </c>
      <c r="J37" s="217" t="s">
        <v>54</v>
      </c>
      <c r="K37" s="217" t="s">
        <v>55</v>
      </c>
      <c r="L37" s="217" t="s">
        <v>56</v>
      </c>
      <c r="M37" s="217" t="s">
        <v>57</v>
      </c>
      <c r="N37" s="217" t="s">
        <v>58</v>
      </c>
      <c r="O37" s="217" t="s">
        <v>59</v>
      </c>
      <c r="P37" s="217" t="s">
        <v>63</v>
      </c>
      <c r="Q37" s="313" t="s">
        <v>83</v>
      </c>
      <c r="R37" s="311"/>
      <c r="S37" s="311"/>
      <c r="T37" s="311"/>
      <c r="U37" s="311"/>
      <c r="V37" s="311"/>
      <c r="W37" s="311"/>
      <c r="X37" s="311"/>
      <c r="Y37" s="311"/>
      <c r="Z37" s="311"/>
      <c r="AA37" s="311"/>
      <c r="AB37" s="311"/>
      <c r="AC37" s="311"/>
      <c r="AD37" s="314"/>
      <c r="AG37" s="98"/>
      <c r="AH37" s="98"/>
      <c r="AI37" s="98"/>
      <c r="AJ37" s="98"/>
      <c r="AK37" s="98"/>
      <c r="AL37" s="98"/>
      <c r="AM37" s="98"/>
      <c r="AN37" s="98"/>
      <c r="AO37" s="98"/>
    </row>
    <row r="38" spans="1:41" ht="94.5" customHeight="1">
      <c r="A38" s="544" t="s">
        <v>547</v>
      </c>
      <c r="B38" s="277">
        <v>0.05</v>
      </c>
      <c r="C38" s="106" t="s">
        <v>9</v>
      </c>
      <c r="D38" s="224">
        <v>0.0833</v>
      </c>
      <c r="E38" s="224">
        <v>0.0833</v>
      </c>
      <c r="F38" s="224">
        <v>0.0833</v>
      </c>
      <c r="G38" s="224">
        <v>0.0833</v>
      </c>
      <c r="H38" s="224">
        <v>0.0833</v>
      </c>
      <c r="I38" s="224">
        <v>0.0833</v>
      </c>
      <c r="J38" s="224">
        <v>0.0833</v>
      </c>
      <c r="K38" s="224">
        <v>0.0833</v>
      </c>
      <c r="L38" s="224">
        <v>0.0834</v>
      </c>
      <c r="M38" s="224">
        <v>0.0834</v>
      </c>
      <c r="N38" s="224">
        <v>0.0834</v>
      </c>
      <c r="O38" s="224">
        <v>0.0834</v>
      </c>
      <c r="P38" s="105">
        <f>SUM(D38:O38)</f>
        <v>1</v>
      </c>
      <c r="Q38" s="546" t="s">
        <v>724</v>
      </c>
      <c r="R38" s="547"/>
      <c r="S38" s="547"/>
      <c r="T38" s="547"/>
      <c r="U38" s="547"/>
      <c r="V38" s="547"/>
      <c r="W38" s="547"/>
      <c r="X38" s="547"/>
      <c r="Y38" s="547"/>
      <c r="Z38" s="547"/>
      <c r="AA38" s="547"/>
      <c r="AB38" s="547"/>
      <c r="AC38" s="547"/>
      <c r="AD38" s="548"/>
      <c r="AE38" s="101"/>
      <c r="AG38" s="102"/>
      <c r="AH38" s="102"/>
      <c r="AI38" s="102"/>
      <c r="AJ38" s="102"/>
      <c r="AK38" s="102"/>
      <c r="AL38" s="102"/>
      <c r="AM38" s="102"/>
      <c r="AN38" s="102"/>
      <c r="AO38" s="102"/>
    </row>
    <row r="39" spans="1:31" ht="94.5" customHeight="1" thickBot="1">
      <c r="A39" s="545"/>
      <c r="B39" s="298"/>
      <c r="C39" s="94" t="s">
        <v>10</v>
      </c>
      <c r="D39" s="235">
        <v>0.0833</v>
      </c>
      <c r="E39" s="235">
        <v>0.0833</v>
      </c>
      <c r="F39" s="235">
        <v>0.0833</v>
      </c>
      <c r="G39" s="235">
        <v>0.0833</v>
      </c>
      <c r="H39" s="235">
        <v>0.0833</v>
      </c>
      <c r="I39" s="235"/>
      <c r="J39" s="235"/>
      <c r="K39" s="235"/>
      <c r="L39" s="235"/>
      <c r="M39" s="235"/>
      <c r="N39" s="235"/>
      <c r="O39" s="235"/>
      <c r="P39" s="242">
        <f>SUM(D39:O39)</f>
        <v>0.4165</v>
      </c>
      <c r="Q39" s="549"/>
      <c r="R39" s="550"/>
      <c r="S39" s="550"/>
      <c r="T39" s="550"/>
      <c r="U39" s="550"/>
      <c r="V39" s="550"/>
      <c r="W39" s="550"/>
      <c r="X39" s="550"/>
      <c r="Y39" s="550"/>
      <c r="Z39" s="550"/>
      <c r="AA39" s="550"/>
      <c r="AB39" s="550"/>
      <c r="AC39" s="550"/>
      <c r="AD39" s="551"/>
      <c r="AE39" s="101"/>
    </row>
  </sheetData>
  <sheetProtection/>
  <mergeCells count="73">
    <mergeCell ref="Y33:AA33"/>
    <mergeCell ref="AB33:AD33"/>
    <mergeCell ref="Q34:T35"/>
    <mergeCell ref="U34:X35"/>
    <mergeCell ref="Y34:AA35"/>
    <mergeCell ref="AB34:AD35"/>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Q36:AD36"/>
    <mergeCell ref="Q37:AD37"/>
    <mergeCell ref="B30:C30"/>
    <mergeCell ref="Q30:AD30"/>
    <mergeCell ref="A31:AD31"/>
    <mergeCell ref="A32:A33"/>
    <mergeCell ref="B32:B33"/>
    <mergeCell ref="C32:C33"/>
    <mergeCell ref="D32:P32"/>
    <mergeCell ref="Q32:AD32"/>
    <mergeCell ref="A38:A39"/>
    <mergeCell ref="B38:B39"/>
    <mergeCell ref="Q38:AD39"/>
    <mergeCell ref="A34:A35"/>
    <mergeCell ref="B34:B35"/>
    <mergeCell ref="Q33:T33"/>
    <mergeCell ref="U33:X33"/>
    <mergeCell ref="A36:A37"/>
    <mergeCell ref="B36:B37"/>
    <mergeCell ref="C36:P36"/>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U34 AB34 Y34 Q34 Q38:AD39">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60" zoomScaleNormal="60" workbookViewId="0" topLeftCell="A1">
      <selection activeCell="A7" sqref="A7:B9"/>
    </sheetView>
  </sheetViews>
  <sheetFormatPr defaultColWidth="10.8515625" defaultRowHeight="15"/>
  <cols>
    <col min="1" max="1" width="38.421875" style="52" customWidth="1"/>
    <col min="2" max="2" width="15.421875" style="52" customWidth="1"/>
    <col min="3" max="14" width="20.7109375" style="52" customWidth="1"/>
    <col min="15" max="15" width="20.140625" style="52" customWidth="1"/>
    <col min="16" max="16" width="18.140625" style="52" customWidth="1"/>
    <col min="17" max="17" width="21.57421875" style="52" customWidth="1"/>
    <col min="18" max="19" width="18.140625" style="52" customWidth="1"/>
    <col min="20" max="20" width="20.28125" style="52" customWidth="1"/>
    <col min="21" max="23" width="18.140625" style="52" customWidth="1"/>
    <col min="24" max="24" width="21.7109375" style="52" customWidth="1"/>
    <col min="25"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418</v>
      </c>
      <c r="AC1" s="393"/>
      <c r="AD1" s="394"/>
    </row>
    <row r="2" spans="1:30" ht="30.75" customHeight="1" thickBot="1">
      <c r="A2" s="387"/>
      <c r="B2" s="389" t="s">
        <v>17</v>
      </c>
      <c r="C2" s="390"/>
      <c r="D2" s="390"/>
      <c r="E2" s="390"/>
      <c r="F2" s="390"/>
      <c r="G2" s="390"/>
      <c r="H2" s="390"/>
      <c r="I2" s="390"/>
      <c r="J2" s="390"/>
      <c r="K2" s="390"/>
      <c r="L2" s="390"/>
      <c r="M2" s="390"/>
      <c r="N2" s="390"/>
      <c r="O2" s="390"/>
      <c r="P2" s="390"/>
      <c r="Q2" s="390"/>
      <c r="R2" s="390"/>
      <c r="S2" s="390"/>
      <c r="T2" s="390"/>
      <c r="U2" s="390"/>
      <c r="V2" s="390"/>
      <c r="W2" s="390"/>
      <c r="X2" s="390"/>
      <c r="Y2" s="390"/>
      <c r="Z2" s="390"/>
      <c r="AA2" s="391"/>
      <c r="AB2" s="395" t="s">
        <v>413</v>
      </c>
      <c r="AC2" s="396"/>
      <c r="AD2" s="397"/>
    </row>
    <row r="3" spans="1:30" ht="24" customHeight="1">
      <c r="A3" s="387"/>
      <c r="B3" s="402" t="s">
        <v>295</v>
      </c>
      <c r="C3" s="403"/>
      <c r="D3" s="403"/>
      <c r="E3" s="403"/>
      <c r="F3" s="403"/>
      <c r="G3" s="403"/>
      <c r="H3" s="403"/>
      <c r="I3" s="403"/>
      <c r="J3" s="403"/>
      <c r="K3" s="403"/>
      <c r="L3" s="403"/>
      <c r="M3" s="403"/>
      <c r="N3" s="403"/>
      <c r="O3" s="403"/>
      <c r="P3" s="403"/>
      <c r="Q3" s="403"/>
      <c r="R3" s="403"/>
      <c r="S3" s="403"/>
      <c r="T3" s="403"/>
      <c r="U3" s="403"/>
      <c r="V3" s="403"/>
      <c r="W3" s="403"/>
      <c r="X3" s="403"/>
      <c r="Y3" s="403"/>
      <c r="Z3" s="403"/>
      <c r="AA3" s="404"/>
      <c r="AB3" s="395" t="s">
        <v>419</v>
      </c>
      <c r="AC3" s="396"/>
      <c r="AD3" s="397"/>
    </row>
    <row r="4" spans="1:30" ht="21.75" customHeight="1" thickBot="1">
      <c r="A4" s="388"/>
      <c r="B4" s="405"/>
      <c r="C4" s="406"/>
      <c r="D4" s="406"/>
      <c r="E4" s="406"/>
      <c r="F4" s="406"/>
      <c r="G4" s="406"/>
      <c r="H4" s="406"/>
      <c r="I4" s="406"/>
      <c r="J4" s="406"/>
      <c r="K4" s="406"/>
      <c r="L4" s="406"/>
      <c r="M4" s="406"/>
      <c r="N4" s="406"/>
      <c r="O4" s="406"/>
      <c r="P4" s="406"/>
      <c r="Q4" s="406"/>
      <c r="R4" s="406"/>
      <c r="S4" s="406"/>
      <c r="T4" s="406"/>
      <c r="U4" s="406"/>
      <c r="V4" s="406"/>
      <c r="W4" s="406"/>
      <c r="X4" s="406"/>
      <c r="Y4" s="406"/>
      <c r="Z4" s="406"/>
      <c r="AA4" s="407"/>
      <c r="AB4" s="408" t="s">
        <v>175</v>
      </c>
      <c r="AC4" s="409"/>
      <c r="AD4" s="410"/>
    </row>
    <row r="5" spans="1:30" ht="9" customHeight="1" thickBot="1">
      <c r="A5" s="53"/>
      <c r="B5" s="215"/>
      <c r="C5" s="216"/>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9" t="s">
        <v>293</v>
      </c>
      <c r="B7" s="360"/>
      <c r="C7" s="365" t="s">
        <v>43</v>
      </c>
      <c r="D7" s="411" t="s">
        <v>71</v>
      </c>
      <c r="E7" s="412"/>
      <c r="F7" s="412"/>
      <c r="G7" s="412"/>
      <c r="H7" s="413"/>
      <c r="I7" s="420">
        <v>45113</v>
      </c>
      <c r="J7" s="421"/>
      <c r="K7" s="411" t="s">
        <v>67</v>
      </c>
      <c r="L7" s="413"/>
      <c r="M7" s="435" t="s">
        <v>70</v>
      </c>
      <c r="N7" s="436"/>
      <c r="O7" s="426"/>
      <c r="P7" s="427"/>
      <c r="Q7" s="56"/>
      <c r="R7" s="56"/>
      <c r="S7" s="56"/>
      <c r="T7" s="56"/>
      <c r="U7" s="56"/>
      <c r="V7" s="56"/>
      <c r="W7" s="56"/>
      <c r="X7" s="56"/>
      <c r="Y7" s="56"/>
      <c r="Z7" s="57"/>
      <c r="AA7" s="56"/>
      <c r="AB7" s="56"/>
      <c r="AC7" s="62"/>
      <c r="AD7" s="63"/>
    </row>
    <row r="8" spans="1:30" ht="15">
      <c r="A8" s="361"/>
      <c r="B8" s="362"/>
      <c r="C8" s="366"/>
      <c r="D8" s="414"/>
      <c r="E8" s="415"/>
      <c r="F8" s="415"/>
      <c r="G8" s="415"/>
      <c r="H8" s="416"/>
      <c r="I8" s="422"/>
      <c r="J8" s="423"/>
      <c r="K8" s="414"/>
      <c r="L8" s="416"/>
      <c r="M8" s="428" t="s">
        <v>68</v>
      </c>
      <c r="N8" s="429"/>
      <c r="O8" s="352"/>
      <c r="P8" s="353"/>
      <c r="Q8" s="56"/>
      <c r="R8" s="56"/>
      <c r="S8" s="56"/>
      <c r="T8" s="56"/>
      <c r="U8" s="56"/>
      <c r="V8" s="56"/>
      <c r="W8" s="56"/>
      <c r="X8" s="56"/>
      <c r="Y8" s="56"/>
      <c r="Z8" s="57"/>
      <c r="AA8" s="56"/>
      <c r="AB8" s="56"/>
      <c r="AC8" s="62"/>
      <c r="AD8" s="63"/>
    </row>
    <row r="9" spans="1:30" ht="15.75" thickBot="1">
      <c r="A9" s="363"/>
      <c r="B9" s="364"/>
      <c r="C9" s="367"/>
      <c r="D9" s="417"/>
      <c r="E9" s="418"/>
      <c r="F9" s="418"/>
      <c r="G9" s="418"/>
      <c r="H9" s="419"/>
      <c r="I9" s="424"/>
      <c r="J9" s="425"/>
      <c r="K9" s="417"/>
      <c r="L9" s="419"/>
      <c r="M9" s="354" t="s">
        <v>69</v>
      </c>
      <c r="N9" s="355"/>
      <c r="O9" s="356" t="s">
        <v>420</v>
      </c>
      <c r="P9" s="357"/>
      <c r="Q9" s="56"/>
      <c r="R9" s="56"/>
      <c r="S9" s="56"/>
      <c r="T9" s="56"/>
      <c r="U9" s="56"/>
      <c r="V9" s="56"/>
      <c r="W9" s="56"/>
      <c r="X9" s="56"/>
      <c r="Y9" s="56"/>
      <c r="Z9" s="57"/>
      <c r="AA9" s="56"/>
      <c r="AB9" s="56"/>
      <c r="AC9" s="62"/>
      <c r="AD9" s="63"/>
    </row>
    <row r="10" spans="1:30" s="185" customFormat="1" ht="15" customHeight="1" thickBot="1">
      <c r="A10" s="181"/>
      <c r="B10" s="182"/>
      <c r="C10" s="182"/>
      <c r="D10" s="67"/>
      <c r="E10" s="67"/>
      <c r="F10" s="67"/>
      <c r="G10" s="67"/>
      <c r="H10" s="67"/>
      <c r="I10" s="178"/>
      <c r="J10" s="178"/>
      <c r="K10" s="67"/>
      <c r="L10" s="67"/>
      <c r="M10" s="179"/>
      <c r="N10" s="179"/>
      <c r="O10" s="180"/>
      <c r="P10" s="180"/>
      <c r="Q10" s="182"/>
      <c r="R10" s="182"/>
      <c r="S10" s="182"/>
      <c r="T10" s="182"/>
      <c r="U10" s="182"/>
      <c r="V10" s="182"/>
      <c r="W10" s="182"/>
      <c r="X10" s="182"/>
      <c r="Y10" s="182"/>
      <c r="Z10" s="183"/>
      <c r="AA10" s="182"/>
      <c r="AB10" s="182"/>
      <c r="AC10" s="184"/>
      <c r="AD10" s="186"/>
    </row>
    <row r="11" spans="1:30" ht="15" customHeight="1">
      <c r="A11" s="411" t="s">
        <v>0</v>
      </c>
      <c r="B11" s="413"/>
      <c r="C11" s="368" t="s">
        <v>421</v>
      </c>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70"/>
    </row>
    <row r="12" spans="1:30" ht="15" customHeight="1">
      <c r="A12" s="414"/>
      <c r="B12" s="416"/>
      <c r="C12" s="371"/>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3"/>
    </row>
    <row r="13" spans="1:30" ht="15" customHeight="1" thickBot="1">
      <c r="A13" s="417"/>
      <c r="B13" s="419"/>
      <c r="C13" s="374"/>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6"/>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4" t="s">
        <v>77</v>
      </c>
      <c r="B15" s="345"/>
      <c r="C15" s="377" t="s">
        <v>422</v>
      </c>
      <c r="D15" s="378"/>
      <c r="E15" s="378"/>
      <c r="F15" s="378"/>
      <c r="G15" s="378"/>
      <c r="H15" s="378"/>
      <c r="I15" s="378"/>
      <c r="J15" s="378"/>
      <c r="K15" s="379"/>
      <c r="L15" s="330" t="s">
        <v>73</v>
      </c>
      <c r="M15" s="358"/>
      <c r="N15" s="358"/>
      <c r="O15" s="358"/>
      <c r="P15" s="358"/>
      <c r="Q15" s="331"/>
      <c r="R15" s="327" t="s">
        <v>423</v>
      </c>
      <c r="S15" s="328"/>
      <c r="T15" s="328"/>
      <c r="U15" s="328"/>
      <c r="V15" s="328"/>
      <c r="W15" s="328"/>
      <c r="X15" s="329"/>
      <c r="Y15" s="330" t="s">
        <v>72</v>
      </c>
      <c r="Z15" s="331"/>
      <c r="AA15" s="432" t="s">
        <v>424</v>
      </c>
      <c r="AB15" s="433"/>
      <c r="AC15" s="433"/>
      <c r="AD15" s="434"/>
    </row>
    <row r="16" spans="1:30" ht="9" customHeight="1" thickBot="1">
      <c r="A16" s="61"/>
      <c r="B16" s="5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75"/>
      <c r="AD16" s="76"/>
    </row>
    <row r="17" spans="1:30" s="78" customFormat="1" ht="37.5" customHeight="1" thickBot="1">
      <c r="A17" s="344" t="s">
        <v>79</v>
      </c>
      <c r="B17" s="345"/>
      <c r="C17" s="346" t="s">
        <v>430</v>
      </c>
      <c r="D17" s="347"/>
      <c r="E17" s="347"/>
      <c r="F17" s="347"/>
      <c r="G17" s="347"/>
      <c r="H17" s="347"/>
      <c r="I17" s="347"/>
      <c r="J17" s="347"/>
      <c r="K17" s="347"/>
      <c r="L17" s="347"/>
      <c r="M17" s="347"/>
      <c r="N17" s="347"/>
      <c r="O17" s="347"/>
      <c r="P17" s="347"/>
      <c r="Q17" s="348"/>
      <c r="R17" s="351" t="s">
        <v>374</v>
      </c>
      <c r="S17" s="334"/>
      <c r="T17" s="334"/>
      <c r="U17" s="334"/>
      <c r="V17" s="335"/>
      <c r="W17" s="332">
        <v>6</v>
      </c>
      <c r="X17" s="333"/>
      <c r="Y17" s="334" t="s">
        <v>15</v>
      </c>
      <c r="Z17" s="334"/>
      <c r="AA17" s="334"/>
      <c r="AB17" s="335"/>
      <c r="AC17" s="349">
        <v>0.15</v>
      </c>
      <c r="AD17" s="35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51" t="s">
        <v>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5"/>
      <c r="AE19" s="86"/>
      <c r="AF19" s="86"/>
    </row>
    <row r="20" spans="1:32" ht="31.5" customHeight="1" thickBot="1">
      <c r="A20" s="85"/>
      <c r="B20" s="62"/>
      <c r="C20" s="440" t="s">
        <v>376</v>
      </c>
      <c r="D20" s="441"/>
      <c r="E20" s="441"/>
      <c r="F20" s="441"/>
      <c r="G20" s="441"/>
      <c r="H20" s="441"/>
      <c r="I20" s="441"/>
      <c r="J20" s="441"/>
      <c r="K20" s="441"/>
      <c r="L20" s="441"/>
      <c r="M20" s="441"/>
      <c r="N20" s="441"/>
      <c r="O20" s="441"/>
      <c r="P20" s="442"/>
      <c r="Q20" s="437" t="s">
        <v>377</v>
      </c>
      <c r="R20" s="438"/>
      <c r="S20" s="438"/>
      <c r="T20" s="438"/>
      <c r="U20" s="438"/>
      <c r="V20" s="438"/>
      <c r="W20" s="438"/>
      <c r="X20" s="438"/>
      <c r="Y20" s="438"/>
      <c r="Z20" s="438"/>
      <c r="AA20" s="438"/>
      <c r="AB20" s="438"/>
      <c r="AC20" s="438"/>
      <c r="AD20" s="439"/>
      <c r="AE20" s="86"/>
      <c r="AF20" s="86"/>
    </row>
    <row r="21" spans="1:32" ht="31.5" customHeight="1" thickBot="1">
      <c r="A21" s="61"/>
      <c r="B21" s="56"/>
      <c r="C21" s="218" t="s">
        <v>39</v>
      </c>
      <c r="D21" s="219" t="s">
        <v>40</v>
      </c>
      <c r="E21" s="219" t="s">
        <v>41</v>
      </c>
      <c r="F21" s="219" t="s">
        <v>42</v>
      </c>
      <c r="G21" s="219" t="s">
        <v>43</v>
      </c>
      <c r="H21" s="219" t="s">
        <v>44</v>
      </c>
      <c r="I21" s="219" t="s">
        <v>45</v>
      </c>
      <c r="J21" s="219" t="s">
        <v>46</v>
      </c>
      <c r="K21" s="219" t="s">
        <v>47</v>
      </c>
      <c r="L21" s="219" t="s">
        <v>48</v>
      </c>
      <c r="M21" s="219" t="s">
        <v>49</v>
      </c>
      <c r="N21" s="219" t="s">
        <v>50</v>
      </c>
      <c r="O21" s="219" t="s">
        <v>8</v>
      </c>
      <c r="P21" s="220" t="s">
        <v>382</v>
      </c>
      <c r="Q21" s="218" t="s">
        <v>39</v>
      </c>
      <c r="R21" s="219" t="s">
        <v>40</v>
      </c>
      <c r="S21" s="219" t="s">
        <v>41</v>
      </c>
      <c r="T21" s="219" t="s">
        <v>42</v>
      </c>
      <c r="U21" s="219" t="s">
        <v>43</v>
      </c>
      <c r="V21" s="219" t="s">
        <v>44</v>
      </c>
      <c r="W21" s="219" t="s">
        <v>45</v>
      </c>
      <c r="X21" s="219" t="s">
        <v>46</v>
      </c>
      <c r="Y21" s="219" t="s">
        <v>47</v>
      </c>
      <c r="Z21" s="219" t="s">
        <v>48</v>
      </c>
      <c r="AA21" s="219" t="s">
        <v>49</v>
      </c>
      <c r="AB21" s="219" t="s">
        <v>50</v>
      </c>
      <c r="AC21" s="219" t="s">
        <v>8</v>
      </c>
      <c r="AD21" s="220" t="s">
        <v>382</v>
      </c>
      <c r="AE21" s="4"/>
      <c r="AF21" s="4"/>
    </row>
    <row r="22" spans="1:32" ht="31.5" customHeight="1">
      <c r="A22" s="319" t="s">
        <v>378</v>
      </c>
      <c r="B22" s="324"/>
      <c r="C22" s="192">
        <v>2830749803</v>
      </c>
      <c r="D22" s="191"/>
      <c r="E22" s="191"/>
      <c r="F22" s="191"/>
      <c r="G22" s="191"/>
      <c r="H22" s="191"/>
      <c r="I22" s="191"/>
      <c r="J22" s="191"/>
      <c r="K22" s="191"/>
      <c r="L22" s="191"/>
      <c r="M22" s="191"/>
      <c r="N22" s="263"/>
      <c r="O22" s="263">
        <f>SUM(C22:N22)</f>
        <v>2830749803</v>
      </c>
      <c r="P22" s="193"/>
      <c r="Q22" s="264">
        <v>7421734368</v>
      </c>
      <c r="R22" s="263">
        <v>798000000</v>
      </c>
      <c r="S22" s="263"/>
      <c r="T22" s="263">
        <v>2134380000</v>
      </c>
      <c r="U22" s="263">
        <v>64838195</v>
      </c>
      <c r="V22" s="263"/>
      <c r="W22" s="263"/>
      <c r="X22" s="263"/>
      <c r="Y22" s="263"/>
      <c r="Z22" s="263"/>
      <c r="AA22" s="263"/>
      <c r="AB22" s="263"/>
      <c r="AC22" s="263">
        <f>SUM(Q22:AB22)</f>
        <v>10418952563</v>
      </c>
      <c r="AD22" s="197"/>
      <c r="AE22" s="4"/>
      <c r="AF22" s="4"/>
    </row>
    <row r="23" spans="1:32" ht="31.5" customHeight="1">
      <c r="A23" s="320" t="s">
        <v>379</v>
      </c>
      <c r="B23" s="313"/>
      <c r="C23" s="188">
        <f>+C22</f>
        <v>2830749803</v>
      </c>
      <c r="D23" s="187"/>
      <c r="E23" s="187"/>
      <c r="F23" s="187">
        <v>0</v>
      </c>
      <c r="G23" s="187"/>
      <c r="H23" s="187"/>
      <c r="I23" s="187"/>
      <c r="J23" s="187"/>
      <c r="K23" s="187"/>
      <c r="L23" s="187"/>
      <c r="M23" s="187"/>
      <c r="N23" s="265"/>
      <c r="O23" s="265">
        <f>SUM(C23:N23)</f>
        <v>2830749803</v>
      </c>
      <c r="P23" s="195">
        <f>+O23/O22</f>
        <v>1</v>
      </c>
      <c r="Q23" s="254">
        <v>7421734368</v>
      </c>
      <c r="R23" s="265">
        <v>340838152</v>
      </c>
      <c r="S23" s="265">
        <v>305691459</v>
      </c>
      <c r="T23" s="265">
        <v>0</v>
      </c>
      <c r="U23" s="265">
        <v>0</v>
      </c>
      <c r="V23" s="265"/>
      <c r="W23" s="265"/>
      <c r="X23" s="265"/>
      <c r="Y23" s="265"/>
      <c r="Z23" s="265"/>
      <c r="AA23" s="265"/>
      <c r="AB23" s="265"/>
      <c r="AC23" s="265">
        <f>SUM(Q23:AB23)</f>
        <v>8068263979</v>
      </c>
      <c r="AD23" s="195">
        <f>+AC23/AC22</f>
        <v>0.7743834066057835</v>
      </c>
      <c r="AE23" s="4"/>
      <c r="AF23" s="4"/>
    </row>
    <row r="24" spans="1:32" ht="31.5" customHeight="1">
      <c r="A24" s="320" t="s">
        <v>380</v>
      </c>
      <c r="B24" s="313"/>
      <c r="C24" s="188">
        <v>765000000</v>
      </c>
      <c r="D24" s="187">
        <v>831000000</v>
      </c>
      <c r="E24" s="187">
        <v>788680678</v>
      </c>
      <c r="F24" s="187">
        <v>407979144</v>
      </c>
      <c r="G24" s="187">
        <v>38089981</v>
      </c>
      <c r="H24" s="187"/>
      <c r="I24" s="187"/>
      <c r="J24" s="187"/>
      <c r="K24" s="187"/>
      <c r="L24" s="187"/>
      <c r="M24" s="187"/>
      <c r="N24" s="265"/>
      <c r="O24" s="265">
        <f>SUM(C24:N24)</f>
        <v>2830749803</v>
      </c>
      <c r="P24" s="193"/>
      <c r="Q24" s="254"/>
      <c r="R24" s="265">
        <v>83000000</v>
      </c>
      <c r="S24" s="265">
        <v>482000000</v>
      </c>
      <c r="T24" s="265">
        <v>851000000</v>
      </c>
      <c r="U24" s="265">
        <v>882000000</v>
      </c>
      <c r="V24" s="265">
        <v>882000000</v>
      </c>
      <c r="W24" s="265">
        <v>882000000</v>
      </c>
      <c r="X24" s="265">
        <v>882000000</v>
      </c>
      <c r="Y24" s="265">
        <v>882000000</v>
      </c>
      <c r="Z24" s="265">
        <v>882000000</v>
      </c>
      <c r="AA24" s="265">
        <v>882000000</v>
      </c>
      <c r="AB24" s="265">
        <v>2828952563</v>
      </c>
      <c r="AC24" s="265">
        <f>SUM(Q24:AB24)</f>
        <v>10418952563</v>
      </c>
      <c r="AD24" s="195"/>
      <c r="AE24" s="4"/>
      <c r="AF24" s="4"/>
    </row>
    <row r="25" spans="1:32" ht="31.5" customHeight="1" thickBot="1">
      <c r="A25" s="430" t="s">
        <v>381</v>
      </c>
      <c r="B25" s="431"/>
      <c r="C25" s="189">
        <v>747269337</v>
      </c>
      <c r="D25" s="190">
        <v>771794042</v>
      </c>
      <c r="E25" s="190">
        <v>762995036</v>
      </c>
      <c r="F25" s="190">
        <v>477486476</v>
      </c>
      <c r="G25" s="190">
        <v>71204912</v>
      </c>
      <c r="H25" s="190"/>
      <c r="I25" s="190"/>
      <c r="J25" s="190"/>
      <c r="K25" s="190"/>
      <c r="L25" s="190"/>
      <c r="M25" s="190"/>
      <c r="N25" s="266"/>
      <c r="O25" s="266">
        <f>SUM(C25:N25)</f>
        <v>2830749803</v>
      </c>
      <c r="P25" s="194">
        <f>+O25/O24</f>
        <v>1</v>
      </c>
      <c r="Q25" s="267">
        <v>0</v>
      </c>
      <c r="R25" s="266">
        <v>0</v>
      </c>
      <c r="S25" s="266">
        <v>29504974</v>
      </c>
      <c r="T25" s="266">
        <v>344890554</v>
      </c>
      <c r="U25" s="266">
        <v>742463867</v>
      </c>
      <c r="V25" s="266"/>
      <c r="W25" s="266"/>
      <c r="X25" s="266"/>
      <c r="Y25" s="266"/>
      <c r="Z25" s="266"/>
      <c r="AA25" s="266"/>
      <c r="AB25" s="266"/>
      <c r="AC25" s="266">
        <f>SUM(Q25:AB25)</f>
        <v>1116859395</v>
      </c>
      <c r="AD25" s="196">
        <f>+AC25/AC24</f>
        <v>0.10719497840562343</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6"/>
    </row>
    <row r="27" spans="1:30" ht="33.75" customHeight="1">
      <c r="A27" s="398" t="s">
        <v>76</v>
      </c>
      <c r="B27" s="399"/>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1"/>
    </row>
    <row r="28" spans="1:30" ht="15" customHeight="1">
      <c r="A28" s="380" t="s">
        <v>189</v>
      </c>
      <c r="B28" s="382" t="s">
        <v>6</v>
      </c>
      <c r="C28" s="383"/>
      <c r="D28" s="313" t="s">
        <v>398</v>
      </c>
      <c r="E28" s="311"/>
      <c r="F28" s="311"/>
      <c r="G28" s="311"/>
      <c r="H28" s="311"/>
      <c r="I28" s="311"/>
      <c r="J28" s="311"/>
      <c r="K28" s="311"/>
      <c r="L28" s="311"/>
      <c r="M28" s="311"/>
      <c r="N28" s="311"/>
      <c r="O28" s="312"/>
      <c r="P28" s="341" t="s">
        <v>8</v>
      </c>
      <c r="Q28" s="341" t="s">
        <v>84</v>
      </c>
      <c r="R28" s="341"/>
      <c r="S28" s="341"/>
      <c r="T28" s="341"/>
      <c r="U28" s="341"/>
      <c r="V28" s="341"/>
      <c r="W28" s="341"/>
      <c r="X28" s="341"/>
      <c r="Y28" s="341"/>
      <c r="Z28" s="341"/>
      <c r="AA28" s="341"/>
      <c r="AB28" s="341"/>
      <c r="AC28" s="341"/>
      <c r="AD28" s="343"/>
    </row>
    <row r="29" spans="1:30" ht="27" customHeight="1">
      <c r="A29" s="381"/>
      <c r="B29" s="384"/>
      <c r="C29" s="385"/>
      <c r="D29" s="217" t="s">
        <v>39</v>
      </c>
      <c r="E29" s="217" t="s">
        <v>40</v>
      </c>
      <c r="F29" s="217" t="s">
        <v>41</v>
      </c>
      <c r="G29" s="217" t="s">
        <v>42</v>
      </c>
      <c r="H29" s="217" t="s">
        <v>43</v>
      </c>
      <c r="I29" s="217" t="s">
        <v>44</v>
      </c>
      <c r="J29" s="217" t="s">
        <v>45</v>
      </c>
      <c r="K29" s="217" t="s">
        <v>46</v>
      </c>
      <c r="L29" s="217" t="s">
        <v>47</v>
      </c>
      <c r="M29" s="217" t="s">
        <v>48</v>
      </c>
      <c r="N29" s="217" t="s">
        <v>49</v>
      </c>
      <c r="O29" s="217" t="s">
        <v>50</v>
      </c>
      <c r="P29" s="312"/>
      <c r="Q29" s="341"/>
      <c r="R29" s="341"/>
      <c r="S29" s="341"/>
      <c r="T29" s="341"/>
      <c r="U29" s="341"/>
      <c r="V29" s="341"/>
      <c r="W29" s="341"/>
      <c r="X29" s="341"/>
      <c r="Y29" s="341"/>
      <c r="Z29" s="341"/>
      <c r="AA29" s="341"/>
      <c r="AB29" s="341"/>
      <c r="AC29" s="341"/>
      <c r="AD29" s="343"/>
    </row>
    <row r="30" spans="1:30" ht="42" customHeight="1" thickBot="1">
      <c r="A30" s="88" t="s">
        <v>430</v>
      </c>
      <c r="B30" s="337"/>
      <c r="C30" s="338"/>
      <c r="D30" s="92"/>
      <c r="E30" s="92"/>
      <c r="F30" s="92"/>
      <c r="G30" s="92"/>
      <c r="H30" s="92"/>
      <c r="I30" s="92"/>
      <c r="J30" s="92"/>
      <c r="K30" s="92"/>
      <c r="L30" s="92"/>
      <c r="M30" s="92"/>
      <c r="N30" s="92"/>
      <c r="O30" s="92"/>
      <c r="P30" s="89">
        <f>SUM(D30:O30)</f>
        <v>0</v>
      </c>
      <c r="Q30" s="339"/>
      <c r="R30" s="339"/>
      <c r="S30" s="339"/>
      <c r="T30" s="339"/>
      <c r="U30" s="339"/>
      <c r="V30" s="339"/>
      <c r="W30" s="339"/>
      <c r="X30" s="339"/>
      <c r="Y30" s="339"/>
      <c r="Z30" s="339"/>
      <c r="AA30" s="339"/>
      <c r="AB30" s="339"/>
      <c r="AC30" s="339"/>
      <c r="AD30" s="340"/>
    </row>
    <row r="31" spans="1:30" ht="45" customHeight="1">
      <c r="A31" s="402" t="s">
        <v>292</v>
      </c>
      <c r="B31" s="403"/>
      <c r="C31" s="403"/>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4"/>
    </row>
    <row r="32" spans="1:41" ht="22.5" customHeight="1">
      <c r="A32" s="320" t="s">
        <v>190</v>
      </c>
      <c r="B32" s="341" t="s">
        <v>62</v>
      </c>
      <c r="C32" s="341" t="s">
        <v>6</v>
      </c>
      <c r="D32" s="341" t="s">
        <v>60</v>
      </c>
      <c r="E32" s="341"/>
      <c r="F32" s="341"/>
      <c r="G32" s="341"/>
      <c r="H32" s="341"/>
      <c r="I32" s="341"/>
      <c r="J32" s="341"/>
      <c r="K32" s="341"/>
      <c r="L32" s="341"/>
      <c r="M32" s="341"/>
      <c r="N32" s="341"/>
      <c r="O32" s="341"/>
      <c r="P32" s="341"/>
      <c r="Q32" s="341" t="s">
        <v>85</v>
      </c>
      <c r="R32" s="341"/>
      <c r="S32" s="341"/>
      <c r="T32" s="341"/>
      <c r="U32" s="341"/>
      <c r="V32" s="341"/>
      <c r="W32" s="341"/>
      <c r="X32" s="341"/>
      <c r="Y32" s="341"/>
      <c r="Z32" s="341"/>
      <c r="AA32" s="341"/>
      <c r="AB32" s="341"/>
      <c r="AC32" s="341"/>
      <c r="AD32" s="343"/>
      <c r="AG32" s="90"/>
      <c r="AH32" s="90"/>
      <c r="AI32" s="90"/>
      <c r="AJ32" s="90"/>
      <c r="AK32" s="90"/>
      <c r="AL32" s="90"/>
      <c r="AM32" s="90"/>
      <c r="AN32" s="90"/>
      <c r="AO32" s="90"/>
    </row>
    <row r="33" spans="1:41" ht="27" customHeight="1">
      <c r="A33" s="320"/>
      <c r="B33" s="341"/>
      <c r="C33" s="342"/>
      <c r="D33" s="217" t="s">
        <v>39</v>
      </c>
      <c r="E33" s="217" t="s">
        <v>40</v>
      </c>
      <c r="F33" s="217" t="s">
        <v>41</v>
      </c>
      <c r="G33" s="217" t="s">
        <v>42</v>
      </c>
      <c r="H33" s="217" t="s">
        <v>43</v>
      </c>
      <c r="I33" s="217" t="s">
        <v>44</v>
      </c>
      <c r="J33" s="217" t="s">
        <v>45</v>
      </c>
      <c r="K33" s="217" t="s">
        <v>46</v>
      </c>
      <c r="L33" s="217" t="s">
        <v>47</v>
      </c>
      <c r="M33" s="217" t="s">
        <v>48</v>
      </c>
      <c r="N33" s="217" t="s">
        <v>49</v>
      </c>
      <c r="O33" s="217" t="s">
        <v>50</v>
      </c>
      <c r="P33" s="217" t="s">
        <v>8</v>
      </c>
      <c r="Q33" s="313" t="s">
        <v>402</v>
      </c>
      <c r="R33" s="311"/>
      <c r="S33" s="311"/>
      <c r="T33" s="312"/>
      <c r="U33" s="313" t="s">
        <v>403</v>
      </c>
      <c r="V33" s="311"/>
      <c r="W33" s="311"/>
      <c r="X33" s="312"/>
      <c r="Y33" s="313" t="s">
        <v>81</v>
      </c>
      <c r="Z33" s="311"/>
      <c r="AA33" s="312"/>
      <c r="AB33" s="313" t="s">
        <v>82</v>
      </c>
      <c r="AC33" s="311"/>
      <c r="AD33" s="314"/>
      <c r="AG33" s="90"/>
      <c r="AH33" s="90"/>
      <c r="AI33" s="90"/>
      <c r="AJ33" s="90"/>
      <c r="AK33" s="90"/>
      <c r="AL33" s="90"/>
      <c r="AM33" s="90"/>
      <c r="AN33" s="90"/>
      <c r="AO33" s="90"/>
    </row>
    <row r="34" spans="1:41" ht="228.75" customHeight="1">
      <c r="A34" s="552" t="s">
        <v>427</v>
      </c>
      <c r="B34" s="317">
        <v>0.15</v>
      </c>
      <c r="C34" s="93" t="s">
        <v>9</v>
      </c>
      <c r="D34" s="92">
        <v>6</v>
      </c>
      <c r="E34" s="92">
        <v>6</v>
      </c>
      <c r="F34" s="92">
        <v>6</v>
      </c>
      <c r="G34" s="92">
        <v>6</v>
      </c>
      <c r="H34" s="92">
        <v>6</v>
      </c>
      <c r="I34" s="92">
        <v>6</v>
      </c>
      <c r="J34" s="92">
        <v>6</v>
      </c>
      <c r="K34" s="92">
        <v>6</v>
      </c>
      <c r="L34" s="92">
        <v>6</v>
      </c>
      <c r="M34" s="92">
        <v>6</v>
      </c>
      <c r="N34" s="92">
        <v>6</v>
      </c>
      <c r="O34" s="92">
        <v>6</v>
      </c>
      <c r="P34" s="221">
        <v>6</v>
      </c>
      <c r="Q34" s="562" t="s">
        <v>629</v>
      </c>
      <c r="R34" s="563"/>
      <c r="S34" s="563"/>
      <c r="T34" s="564"/>
      <c r="U34" s="562" t="s">
        <v>630</v>
      </c>
      <c r="V34" s="563"/>
      <c r="W34" s="563"/>
      <c r="X34" s="564"/>
      <c r="Y34" s="562" t="s">
        <v>603</v>
      </c>
      <c r="Z34" s="563"/>
      <c r="AA34" s="564"/>
      <c r="AB34" s="568" t="s">
        <v>608</v>
      </c>
      <c r="AC34" s="569"/>
      <c r="AD34" s="570"/>
      <c r="AG34" s="90"/>
      <c r="AH34" s="90"/>
      <c r="AI34" s="90"/>
      <c r="AJ34" s="90"/>
      <c r="AK34" s="90"/>
      <c r="AL34" s="90"/>
      <c r="AM34" s="90"/>
      <c r="AN34" s="90"/>
      <c r="AO34" s="90"/>
    </row>
    <row r="35" spans="1:41" ht="228.75" customHeight="1" thickBot="1">
      <c r="A35" s="553"/>
      <c r="B35" s="318"/>
      <c r="C35" s="94" t="s">
        <v>10</v>
      </c>
      <c r="D35" s="245">
        <v>6</v>
      </c>
      <c r="E35" s="245">
        <v>6</v>
      </c>
      <c r="F35" s="245">
        <v>6</v>
      </c>
      <c r="G35" s="245">
        <v>6</v>
      </c>
      <c r="H35" s="245">
        <v>6</v>
      </c>
      <c r="I35" s="245"/>
      <c r="J35" s="245"/>
      <c r="K35" s="245"/>
      <c r="L35" s="245"/>
      <c r="M35" s="245"/>
      <c r="N35" s="245"/>
      <c r="O35" s="245"/>
      <c r="P35" s="246">
        <f>MIN(D35:O35)</f>
        <v>6</v>
      </c>
      <c r="Q35" s="565"/>
      <c r="R35" s="566"/>
      <c r="S35" s="566"/>
      <c r="T35" s="567"/>
      <c r="U35" s="565"/>
      <c r="V35" s="566"/>
      <c r="W35" s="566"/>
      <c r="X35" s="567"/>
      <c r="Y35" s="565"/>
      <c r="Z35" s="566"/>
      <c r="AA35" s="567"/>
      <c r="AB35" s="565"/>
      <c r="AC35" s="566"/>
      <c r="AD35" s="571"/>
      <c r="AE35" s="50"/>
      <c r="AF35" s="97"/>
      <c r="AG35" s="90"/>
      <c r="AH35" s="90"/>
      <c r="AI35" s="90"/>
      <c r="AJ35" s="90"/>
      <c r="AK35" s="90"/>
      <c r="AL35" s="90"/>
      <c r="AM35" s="90"/>
      <c r="AN35" s="90"/>
      <c r="AO35" s="90"/>
    </row>
    <row r="36" spans="1:41" ht="25.5" customHeight="1">
      <c r="A36" s="319" t="s">
        <v>191</v>
      </c>
      <c r="B36" s="321" t="s">
        <v>61</v>
      </c>
      <c r="C36" s="323" t="s">
        <v>11</v>
      </c>
      <c r="D36" s="323"/>
      <c r="E36" s="323"/>
      <c r="F36" s="323"/>
      <c r="G36" s="323"/>
      <c r="H36" s="323"/>
      <c r="I36" s="323"/>
      <c r="J36" s="323"/>
      <c r="K36" s="323"/>
      <c r="L36" s="323"/>
      <c r="M36" s="323"/>
      <c r="N36" s="323"/>
      <c r="O36" s="323"/>
      <c r="P36" s="323"/>
      <c r="Q36" s="324" t="s">
        <v>78</v>
      </c>
      <c r="R36" s="325"/>
      <c r="S36" s="325"/>
      <c r="T36" s="325"/>
      <c r="U36" s="325"/>
      <c r="V36" s="325"/>
      <c r="W36" s="325"/>
      <c r="X36" s="325"/>
      <c r="Y36" s="325"/>
      <c r="Z36" s="325"/>
      <c r="AA36" s="325"/>
      <c r="AB36" s="325"/>
      <c r="AC36" s="325"/>
      <c r="AD36" s="326"/>
      <c r="AG36" s="90"/>
      <c r="AH36" s="90"/>
      <c r="AI36" s="90"/>
      <c r="AJ36" s="90"/>
      <c r="AK36" s="90"/>
      <c r="AL36" s="90"/>
      <c r="AM36" s="90"/>
      <c r="AN36" s="90"/>
      <c r="AO36" s="90"/>
    </row>
    <row r="37" spans="1:41" ht="25.5" customHeight="1">
      <c r="A37" s="320"/>
      <c r="B37" s="322"/>
      <c r="C37" s="217" t="s">
        <v>12</v>
      </c>
      <c r="D37" s="217" t="s">
        <v>36</v>
      </c>
      <c r="E37" s="217" t="s">
        <v>37</v>
      </c>
      <c r="F37" s="217" t="s">
        <v>38</v>
      </c>
      <c r="G37" s="217" t="s">
        <v>51</v>
      </c>
      <c r="H37" s="217" t="s">
        <v>52</v>
      </c>
      <c r="I37" s="217" t="s">
        <v>53</v>
      </c>
      <c r="J37" s="217" t="s">
        <v>54</v>
      </c>
      <c r="K37" s="217" t="s">
        <v>55</v>
      </c>
      <c r="L37" s="217" t="s">
        <v>56</v>
      </c>
      <c r="M37" s="217" t="s">
        <v>57</v>
      </c>
      <c r="N37" s="217" t="s">
        <v>58</v>
      </c>
      <c r="O37" s="217" t="s">
        <v>59</v>
      </c>
      <c r="P37" s="217" t="s">
        <v>63</v>
      </c>
      <c r="Q37" s="313" t="s">
        <v>83</v>
      </c>
      <c r="R37" s="311"/>
      <c r="S37" s="311"/>
      <c r="T37" s="311"/>
      <c r="U37" s="311"/>
      <c r="V37" s="311"/>
      <c r="W37" s="311"/>
      <c r="X37" s="311"/>
      <c r="Y37" s="311"/>
      <c r="Z37" s="311"/>
      <c r="AA37" s="311"/>
      <c r="AB37" s="311"/>
      <c r="AC37" s="311"/>
      <c r="AD37" s="314"/>
      <c r="AG37" s="98"/>
      <c r="AH37" s="98"/>
      <c r="AI37" s="98"/>
      <c r="AJ37" s="98"/>
      <c r="AK37" s="98"/>
      <c r="AL37" s="98"/>
      <c r="AM37" s="98"/>
      <c r="AN37" s="98"/>
      <c r="AO37" s="98"/>
    </row>
    <row r="38" spans="1:41" ht="83.25" customHeight="1">
      <c r="A38" s="302" t="s">
        <v>548</v>
      </c>
      <c r="B38" s="304">
        <v>0.05</v>
      </c>
      <c r="C38" s="93" t="s">
        <v>9</v>
      </c>
      <c r="D38" s="222">
        <v>0.0833</v>
      </c>
      <c r="E38" s="222">
        <v>0.0833</v>
      </c>
      <c r="F38" s="222">
        <v>0.0833</v>
      </c>
      <c r="G38" s="222">
        <v>0.0833</v>
      </c>
      <c r="H38" s="222">
        <v>0.0833</v>
      </c>
      <c r="I38" s="222">
        <v>0.0833</v>
      </c>
      <c r="J38" s="222">
        <v>0.0833</v>
      </c>
      <c r="K38" s="222">
        <v>0.0833</v>
      </c>
      <c r="L38" s="222">
        <v>0.0834</v>
      </c>
      <c r="M38" s="222">
        <v>0.0834</v>
      </c>
      <c r="N38" s="222">
        <v>0.0834</v>
      </c>
      <c r="O38" s="222">
        <v>0.0834</v>
      </c>
      <c r="P38" s="100">
        <f>SUM(D38:O38)</f>
        <v>1</v>
      </c>
      <c r="Q38" s="305" t="s">
        <v>631</v>
      </c>
      <c r="R38" s="306"/>
      <c r="S38" s="306"/>
      <c r="T38" s="306"/>
      <c r="U38" s="306"/>
      <c r="V38" s="306"/>
      <c r="W38" s="306"/>
      <c r="X38" s="306"/>
      <c r="Y38" s="306"/>
      <c r="Z38" s="306"/>
      <c r="AA38" s="306"/>
      <c r="AB38" s="306"/>
      <c r="AC38" s="306"/>
      <c r="AD38" s="307"/>
      <c r="AE38" s="101"/>
      <c r="AG38" s="102"/>
      <c r="AH38" s="102"/>
      <c r="AI38" s="102"/>
      <c r="AJ38" s="102"/>
      <c r="AK38" s="102"/>
      <c r="AL38" s="102"/>
      <c r="AM38" s="102"/>
      <c r="AN38" s="102"/>
      <c r="AO38" s="102"/>
    </row>
    <row r="39" spans="1:31" ht="83.25" customHeight="1">
      <c r="A39" s="303"/>
      <c r="B39" s="278"/>
      <c r="C39" s="103" t="s">
        <v>10</v>
      </c>
      <c r="D39" s="233">
        <v>0.0833</v>
      </c>
      <c r="E39" s="233">
        <v>0.0833</v>
      </c>
      <c r="F39" s="233">
        <v>0.0833</v>
      </c>
      <c r="G39" s="233">
        <v>0.0833</v>
      </c>
      <c r="H39" s="233">
        <v>0.0833</v>
      </c>
      <c r="I39" s="233"/>
      <c r="J39" s="233"/>
      <c r="K39" s="233"/>
      <c r="L39" s="233"/>
      <c r="M39" s="233"/>
      <c r="N39" s="233"/>
      <c r="O39" s="233"/>
      <c r="P39" s="241">
        <f>SUM(D39:O39)</f>
        <v>0.4165</v>
      </c>
      <c r="Q39" s="308"/>
      <c r="R39" s="309"/>
      <c r="S39" s="309"/>
      <c r="T39" s="309"/>
      <c r="U39" s="309"/>
      <c r="V39" s="309"/>
      <c r="W39" s="309"/>
      <c r="X39" s="309"/>
      <c r="Y39" s="309"/>
      <c r="Z39" s="309"/>
      <c r="AA39" s="309"/>
      <c r="AB39" s="309"/>
      <c r="AC39" s="309"/>
      <c r="AD39" s="310"/>
      <c r="AE39" s="101"/>
    </row>
    <row r="40" spans="1:31" ht="78.75" customHeight="1">
      <c r="A40" s="572" t="s">
        <v>549</v>
      </c>
      <c r="B40" s="277">
        <v>0.1</v>
      </c>
      <c r="C40" s="106" t="s">
        <v>9</v>
      </c>
      <c r="D40" s="224">
        <v>0.0833</v>
      </c>
      <c r="E40" s="224">
        <v>0.0833</v>
      </c>
      <c r="F40" s="224">
        <v>0.0833</v>
      </c>
      <c r="G40" s="224">
        <v>0.0833</v>
      </c>
      <c r="H40" s="224">
        <v>0.0833</v>
      </c>
      <c r="I40" s="224">
        <v>0.0833</v>
      </c>
      <c r="J40" s="224">
        <v>0.0833</v>
      </c>
      <c r="K40" s="224">
        <v>0.0833</v>
      </c>
      <c r="L40" s="224">
        <v>0.0834</v>
      </c>
      <c r="M40" s="224">
        <v>0.0834</v>
      </c>
      <c r="N40" s="224">
        <v>0.0834</v>
      </c>
      <c r="O40" s="224">
        <v>0.0834</v>
      </c>
      <c r="P40" s="105">
        <f>SUM(D40:O40)</f>
        <v>1</v>
      </c>
      <c r="Q40" s="305" t="s">
        <v>632</v>
      </c>
      <c r="R40" s="306"/>
      <c r="S40" s="306"/>
      <c r="T40" s="306"/>
      <c r="U40" s="306"/>
      <c r="V40" s="306"/>
      <c r="W40" s="306"/>
      <c r="X40" s="306"/>
      <c r="Y40" s="306"/>
      <c r="Z40" s="306"/>
      <c r="AA40" s="306"/>
      <c r="AB40" s="306"/>
      <c r="AC40" s="306"/>
      <c r="AD40" s="307"/>
      <c r="AE40" s="101"/>
    </row>
    <row r="41" spans="1:31" ht="78.75" customHeight="1" thickBot="1">
      <c r="A41" s="573"/>
      <c r="B41" s="298"/>
      <c r="C41" s="94" t="s">
        <v>10</v>
      </c>
      <c r="D41" s="235">
        <v>0.0833</v>
      </c>
      <c r="E41" s="235">
        <v>0.0833</v>
      </c>
      <c r="F41" s="235">
        <v>0.0833</v>
      </c>
      <c r="G41" s="235">
        <v>0.0833</v>
      </c>
      <c r="H41" s="235">
        <v>0.0833</v>
      </c>
      <c r="I41" s="235"/>
      <c r="J41" s="235"/>
      <c r="K41" s="235"/>
      <c r="L41" s="235"/>
      <c r="M41" s="235"/>
      <c r="N41" s="235"/>
      <c r="O41" s="235"/>
      <c r="P41" s="242">
        <f>SUM(D41:O41)</f>
        <v>0.4165</v>
      </c>
      <c r="Q41" s="574"/>
      <c r="R41" s="575"/>
      <c r="S41" s="575"/>
      <c r="T41" s="575"/>
      <c r="U41" s="575"/>
      <c r="V41" s="575"/>
      <c r="W41" s="575"/>
      <c r="X41" s="575"/>
      <c r="Y41" s="575"/>
      <c r="Z41" s="575"/>
      <c r="AA41" s="575"/>
      <c r="AB41" s="575"/>
      <c r="AC41" s="575"/>
      <c r="AD41" s="576"/>
      <c r="AE41" s="101"/>
    </row>
  </sheetData>
  <sheetProtection/>
  <mergeCells count="76">
    <mergeCell ref="U34:X35"/>
    <mergeCell ref="Y33:AA33"/>
    <mergeCell ref="Y34:AA35"/>
    <mergeCell ref="I7:J9"/>
    <mergeCell ref="K7:L9"/>
    <mergeCell ref="M7:N7"/>
    <mergeCell ref="O7:P7"/>
    <mergeCell ref="M8:N8"/>
    <mergeCell ref="O8:P8"/>
    <mergeCell ref="C11:AD13"/>
    <mergeCell ref="AB1:AD1"/>
    <mergeCell ref="B2:AA2"/>
    <mergeCell ref="AB2:AD2"/>
    <mergeCell ref="B3:AA4"/>
    <mergeCell ref="AB3:AD3"/>
    <mergeCell ref="U33:X33"/>
    <mergeCell ref="M9:N9"/>
    <mergeCell ref="O9:P9"/>
    <mergeCell ref="AB4:AD4"/>
    <mergeCell ref="A11:B13"/>
    <mergeCell ref="A7:B9"/>
    <mergeCell ref="C7:C9"/>
    <mergeCell ref="D7:H9"/>
    <mergeCell ref="A1:A4"/>
    <mergeCell ref="B1:AA1"/>
    <mergeCell ref="A15:B15"/>
    <mergeCell ref="C15:K15"/>
    <mergeCell ref="L15:Q15"/>
    <mergeCell ref="R15:X15"/>
    <mergeCell ref="Y15:Z15"/>
    <mergeCell ref="AA15:AD15"/>
    <mergeCell ref="C16:AB16"/>
    <mergeCell ref="A17:B17"/>
    <mergeCell ref="C17:Q17"/>
    <mergeCell ref="R17:V17"/>
    <mergeCell ref="W17:X17"/>
    <mergeCell ref="Y17:AB17"/>
    <mergeCell ref="D28:O28"/>
    <mergeCell ref="P28:P29"/>
    <mergeCell ref="Q28:AD29"/>
    <mergeCell ref="AC17:AD17"/>
    <mergeCell ref="A19:AD19"/>
    <mergeCell ref="C20:P20"/>
    <mergeCell ref="Q20:AD20"/>
    <mergeCell ref="A22:B22"/>
    <mergeCell ref="A23:B23"/>
    <mergeCell ref="C32:C33"/>
    <mergeCell ref="D32:P32"/>
    <mergeCell ref="Q32:AD32"/>
    <mergeCell ref="AB33:AD33"/>
    <mergeCell ref="Q33:T33"/>
    <mergeCell ref="A24:B24"/>
    <mergeCell ref="A25:B25"/>
    <mergeCell ref="A27:AD27"/>
    <mergeCell ref="A28:A29"/>
    <mergeCell ref="B28:C29"/>
    <mergeCell ref="C36:P36"/>
    <mergeCell ref="Q36:AD36"/>
    <mergeCell ref="Q37:AD37"/>
    <mergeCell ref="A38:A39"/>
    <mergeCell ref="B38:B39"/>
    <mergeCell ref="B30:C30"/>
    <mergeCell ref="Q30:AD30"/>
    <mergeCell ref="A31:AD31"/>
    <mergeCell ref="A32:A33"/>
    <mergeCell ref="B32:B33"/>
    <mergeCell ref="Q38:AD39"/>
    <mergeCell ref="A34:A35"/>
    <mergeCell ref="B34:B35"/>
    <mergeCell ref="AB34:AD35"/>
    <mergeCell ref="Q34:T35"/>
    <mergeCell ref="A40:A41"/>
    <mergeCell ref="B40:B41"/>
    <mergeCell ref="Q40:AD41"/>
    <mergeCell ref="A36:A37"/>
    <mergeCell ref="B36:B37"/>
  </mergeCells>
  <dataValidations count="3">
    <dataValidation type="textLength" operator="lessThanOrEqual" allowBlank="1" showInputMessage="1" showErrorMessage="1" errorTitle="Máximo 2.000 caracteres" error="Máximo 2.000 caracteres" sqref="Y34 U34 AB34 Q34 Q38:AD41">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1" r:id="rId4"/>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60" zoomScaleNormal="60" workbookViewId="0" topLeftCell="A30">
      <selection activeCell="Q40" sqref="Q40:AD41"/>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7" width="19.28125" style="52" customWidth="1"/>
    <col min="18"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418</v>
      </c>
      <c r="AC1" s="393"/>
      <c r="AD1" s="394"/>
    </row>
    <row r="2" spans="1:30" ht="30.75" customHeight="1" thickBot="1">
      <c r="A2" s="387"/>
      <c r="B2" s="389" t="s">
        <v>17</v>
      </c>
      <c r="C2" s="390"/>
      <c r="D2" s="390"/>
      <c r="E2" s="390"/>
      <c r="F2" s="390"/>
      <c r="G2" s="390"/>
      <c r="H2" s="390"/>
      <c r="I2" s="390"/>
      <c r="J2" s="390"/>
      <c r="K2" s="390"/>
      <c r="L2" s="390"/>
      <c r="M2" s="390"/>
      <c r="N2" s="390"/>
      <c r="O2" s="390"/>
      <c r="P2" s="390"/>
      <c r="Q2" s="390"/>
      <c r="R2" s="390"/>
      <c r="S2" s="390"/>
      <c r="T2" s="390"/>
      <c r="U2" s="390"/>
      <c r="V2" s="390"/>
      <c r="W2" s="390"/>
      <c r="X2" s="390"/>
      <c r="Y2" s="390"/>
      <c r="Z2" s="390"/>
      <c r="AA2" s="391"/>
      <c r="AB2" s="395" t="s">
        <v>413</v>
      </c>
      <c r="AC2" s="396"/>
      <c r="AD2" s="397"/>
    </row>
    <row r="3" spans="1:30" ht="24" customHeight="1">
      <c r="A3" s="387"/>
      <c r="B3" s="402" t="s">
        <v>295</v>
      </c>
      <c r="C3" s="403"/>
      <c r="D3" s="403"/>
      <c r="E3" s="403"/>
      <c r="F3" s="403"/>
      <c r="G3" s="403"/>
      <c r="H3" s="403"/>
      <c r="I3" s="403"/>
      <c r="J3" s="403"/>
      <c r="K3" s="403"/>
      <c r="L3" s="403"/>
      <c r="M3" s="403"/>
      <c r="N3" s="403"/>
      <c r="O3" s="403"/>
      <c r="P3" s="403"/>
      <c r="Q3" s="403"/>
      <c r="R3" s="403"/>
      <c r="S3" s="403"/>
      <c r="T3" s="403"/>
      <c r="U3" s="403"/>
      <c r="V3" s="403"/>
      <c r="W3" s="403"/>
      <c r="X3" s="403"/>
      <c r="Y3" s="403"/>
      <c r="Z3" s="403"/>
      <c r="AA3" s="404"/>
      <c r="AB3" s="395" t="s">
        <v>419</v>
      </c>
      <c r="AC3" s="396"/>
      <c r="AD3" s="397"/>
    </row>
    <row r="4" spans="1:30" ht="21.75" customHeight="1" thickBot="1">
      <c r="A4" s="388"/>
      <c r="B4" s="405"/>
      <c r="C4" s="406"/>
      <c r="D4" s="406"/>
      <c r="E4" s="406"/>
      <c r="F4" s="406"/>
      <c r="G4" s="406"/>
      <c r="H4" s="406"/>
      <c r="I4" s="406"/>
      <c r="J4" s="406"/>
      <c r="K4" s="406"/>
      <c r="L4" s="406"/>
      <c r="M4" s="406"/>
      <c r="N4" s="406"/>
      <c r="O4" s="406"/>
      <c r="P4" s="406"/>
      <c r="Q4" s="406"/>
      <c r="R4" s="406"/>
      <c r="S4" s="406"/>
      <c r="T4" s="406"/>
      <c r="U4" s="406"/>
      <c r="V4" s="406"/>
      <c r="W4" s="406"/>
      <c r="X4" s="406"/>
      <c r="Y4" s="406"/>
      <c r="Z4" s="406"/>
      <c r="AA4" s="407"/>
      <c r="AB4" s="408" t="s">
        <v>175</v>
      </c>
      <c r="AC4" s="409"/>
      <c r="AD4" s="410"/>
    </row>
    <row r="5" spans="1:30" ht="9" customHeight="1" thickBot="1">
      <c r="A5" s="53"/>
      <c r="B5" s="215"/>
      <c r="C5" s="216"/>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9" t="s">
        <v>293</v>
      </c>
      <c r="B7" s="360"/>
      <c r="C7" s="365" t="s">
        <v>43</v>
      </c>
      <c r="D7" s="411" t="s">
        <v>71</v>
      </c>
      <c r="E7" s="412"/>
      <c r="F7" s="412"/>
      <c r="G7" s="412"/>
      <c r="H7" s="413"/>
      <c r="I7" s="420">
        <v>45113</v>
      </c>
      <c r="J7" s="421"/>
      <c r="K7" s="411" t="s">
        <v>67</v>
      </c>
      <c r="L7" s="413"/>
      <c r="M7" s="435" t="s">
        <v>70</v>
      </c>
      <c r="N7" s="436"/>
      <c r="O7" s="426"/>
      <c r="P7" s="427"/>
      <c r="Q7" s="56"/>
      <c r="R7" s="56"/>
      <c r="S7" s="56"/>
      <c r="T7" s="56"/>
      <c r="U7" s="56"/>
      <c r="V7" s="56"/>
      <c r="W7" s="56"/>
      <c r="X7" s="56"/>
      <c r="Y7" s="56"/>
      <c r="Z7" s="57"/>
      <c r="AA7" s="56"/>
      <c r="AB7" s="56"/>
      <c r="AC7" s="62"/>
      <c r="AD7" s="63"/>
    </row>
    <row r="8" spans="1:30" ht="15">
      <c r="A8" s="361"/>
      <c r="B8" s="362"/>
      <c r="C8" s="366"/>
      <c r="D8" s="414"/>
      <c r="E8" s="415"/>
      <c r="F8" s="415"/>
      <c r="G8" s="415"/>
      <c r="H8" s="416"/>
      <c r="I8" s="422"/>
      <c r="J8" s="423"/>
      <c r="K8" s="414"/>
      <c r="L8" s="416"/>
      <c r="M8" s="428" t="s">
        <v>68</v>
      </c>
      <c r="N8" s="429"/>
      <c r="O8" s="352"/>
      <c r="P8" s="353"/>
      <c r="Q8" s="56"/>
      <c r="R8" s="56"/>
      <c r="S8" s="56"/>
      <c r="T8" s="56"/>
      <c r="U8" s="56"/>
      <c r="V8" s="56"/>
      <c r="W8" s="56"/>
      <c r="X8" s="56"/>
      <c r="Y8" s="56"/>
      <c r="Z8" s="57"/>
      <c r="AA8" s="56"/>
      <c r="AB8" s="56"/>
      <c r="AC8" s="62"/>
      <c r="AD8" s="63"/>
    </row>
    <row r="9" spans="1:30" ht="15.75" thickBot="1">
      <c r="A9" s="363"/>
      <c r="B9" s="364"/>
      <c r="C9" s="367"/>
      <c r="D9" s="417"/>
      <c r="E9" s="418"/>
      <c r="F9" s="418"/>
      <c r="G9" s="418"/>
      <c r="H9" s="419"/>
      <c r="I9" s="424"/>
      <c r="J9" s="425"/>
      <c r="K9" s="417"/>
      <c r="L9" s="419"/>
      <c r="M9" s="354" t="s">
        <v>69</v>
      </c>
      <c r="N9" s="355"/>
      <c r="O9" s="356" t="s">
        <v>420</v>
      </c>
      <c r="P9" s="357"/>
      <c r="Q9" s="56"/>
      <c r="R9" s="56"/>
      <c r="S9" s="56"/>
      <c r="T9" s="56"/>
      <c r="U9" s="56"/>
      <c r="V9" s="56"/>
      <c r="W9" s="56"/>
      <c r="X9" s="56"/>
      <c r="Y9" s="56"/>
      <c r="Z9" s="57"/>
      <c r="AA9" s="56"/>
      <c r="AB9" s="56"/>
      <c r="AC9" s="62"/>
      <c r="AD9" s="63"/>
    </row>
    <row r="10" spans="1:30" s="185" customFormat="1" ht="15" customHeight="1" thickBot="1">
      <c r="A10" s="181"/>
      <c r="B10" s="182"/>
      <c r="C10" s="182"/>
      <c r="D10" s="67"/>
      <c r="E10" s="67"/>
      <c r="F10" s="67"/>
      <c r="G10" s="67"/>
      <c r="H10" s="67"/>
      <c r="I10" s="178"/>
      <c r="J10" s="178"/>
      <c r="K10" s="67"/>
      <c r="L10" s="67"/>
      <c r="M10" s="179"/>
      <c r="N10" s="179"/>
      <c r="O10" s="180"/>
      <c r="P10" s="180"/>
      <c r="Q10" s="182"/>
      <c r="R10" s="182"/>
      <c r="S10" s="182"/>
      <c r="T10" s="182"/>
      <c r="U10" s="182"/>
      <c r="V10" s="182"/>
      <c r="W10" s="182"/>
      <c r="X10" s="182"/>
      <c r="Y10" s="182"/>
      <c r="Z10" s="183"/>
      <c r="AA10" s="182"/>
      <c r="AB10" s="182"/>
      <c r="AC10" s="184"/>
      <c r="AD10" s="186"/>
    </row>
    <row r="11" spans="1:30" ht="15" customHeight="1">
      <c r="A11" s="411" t="s">
        <v>0</v>
      </c>
      <c r="B11" s="413"/>
      <c r="C11" s="368" t="s">
        <v>421</v>
      </c>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70"/>
    </row>
    <row r="12" spans="1:30" ht="15" customHeight="1">
      <c r="A12" s="414"/>
      <c r="B12" s="416"/>
      <c r="C12" s="371"/>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3"/>
    </row>
    <row r="13" spans="1:30" ht="15" customHeight="1" thickBot="1">
      <c r="A13" s="417"/>
      <c r="B13" s="419"/>
      <c r="C13" s="374"/>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6"/>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4" t="s">
        <v>77</v>
      </c>
      <c r="B15" s="345"/>
      <c r="C15" s="377" t="s">
        <v>422</v>
      </c>
      <c r="D15" s="378"/>
      <c r="E15" s="378"/>
      <c r="F15" s="378"/>
      <c r="G15" s="378"/>
      <c r="H15" s="378"/>
      <c r="I15" s="378"/>
      <c r="J15" s="378"/>
      <c r="K15" s="379"/>
      <c r="L15" s="330" t="s">
        <v>73</v>
      </c>
      <c r="M15" s="358"/>
      <c r="N15" s="358"/>
      <c r="O15" s="358"/>
      <c r="P15" s="358"/>
      <c r="Q15" s="331"/>
      <c r="R15" s="327" t="s">
        <v>423</v>
      </c>
      <c r="S15" s="328"/>
      <c r="T15" s="328"/>
      <c r="U15" s="328"/>
      <c r="V15" s="328"/>
      <c r="W15" s="328"/>
      <c r="X15" s="329"/>
      <c r="Y15" s="330" t="s">
        <v>72</v>
      </c>
      <c r="Z15" s="331"/>
      <c r="AA15" s="432" t="s">
        <v>424</v>
      </c>
      <c r="AB15" s="433"/>
      <c r="AC15" s="433"/>
      <c r="AD15" s="434"/>
    </row>
    <row r="16" spans="1:30" ht="9" customHeight="1" thickBot="1">
      <c r="A16" s="61"/>
      <c r="B16" s="5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75"/>
      <c r="AD16" s="76"/>
    </row>
    <row r="17" spans="1:30" s="78" customFormat="1" ht="37.5" customHeight="1" thickBot="1">
      <c r="A17" s="344" t="s">
        <v>79</v>
      </c>
      <c r="B17" s="345"/>
      <c r="C17" s="346" t="s">
        <v>428</v>
      </c>
      <c r="D17" s="347"/>
      <c r="E17" s="347"/>
      <c r="F17" s="347"/>
      <c r="G17" s="347"/>
      <c r="H17" s="347"/>
      <c r="I17" s="347"/>
      <c r="J17" s="347"/>
      <c r="K17" s="347"/>
      <c r="L17" s="347"/>
      <c r="M17" s="347"/>
      <c r="N17" s="347"/>
      <c r="O17" s="347"/>
      <c r="P17" s="347"/>
      <c r="Q17" s="348"/>
      <c r="R17" s="351" t="s">
        <v>374</v>
      </c>
      <c r="S17" s="334"/>
      <c r="T17" s="334"/>
      <c r="U17" s="334"/>
      <c r="V17" s="335"/>
      <c r="W17" s="554">
        <v>1</v>
      </c>
      <c r="X17" s="555"/>
      <c r="Y17" s="334" t="s">
        <v>15</v>
      </c>
      <c r="Z17" s="334"/>
      <c r="AA17" s="334"/>
      <c r="AB17" s="335"/>
      <c r="AC17" s="349">
        <v>0.1</v>
      </c>
      <c r="AD17" s="35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51" t="s">
        <v>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5"/>
      <c r="AE19" s="86"/>
      <c r="AF19" s="86"/>
    </row>
    <row r="20" spans="1:32" ht="31.5" customHeight="1" thickBot="1">
      <c r="A20" s="85"/>
      <c r="B20" s="62"/>
      <c r="C20" s="440" t="s">
        <v>376</v>
      </c>
      <c r="D20" s="441"/>
      <c r="E20" s="441"/>
      <c r="F20" s="441"/>
      <c r="G20" s="441"/>
      <c r="H20" s="441"/>
      <c r="I20" s="441"/>
      <c r="J20" s="441"/>
      <c r="K20" s="441"/>
      <c r="L20" s="441"/>
      <c r="M20" s="441"/>
      <c r="N20" s="441"/>
      <c r="O20" s="441"/>
      <c r="P20" s="442"/>
      <c r="Q20" s="437" t="s">
        <v>377</v>
      </c>
      <c r="R20" s="438"/>
      <c r="S20" s="438"/>
      <c r="T20" s="438"/>
      <c r="U20" s="438"/>
      <c r="V20" s="438"/>
      <c r="W20" s="438"/>
      <c r="X20" s="438"/>
      <c r="Y20" s="438"/>
      <c r="Z20" s="438"/>
      <c r="AA20" s="438"/>
      <c r="AB20" s="438"/>
      <c r="AC20" s="438"/>
      <c r="AD20" s="439"/>
      <c r="AE20" s="86"/>
      <c r="AF20" s="86"/>
    </row>
    <row r="21" spans="1:32" ht="31.5" customHeight="1" thickBot="1">
      <c r="A21" s="61"/>
      <c r="B21" s="56"/>
      <c r="C21" s="218" t="s">
        <v>39</v>
      </c>
      <c r="D21" s="219" t="s">
        <v>40</v>
      </c>
      <c r="E21" s="219" t="s">
        <v>41</v>
      </c>
      <c r="F21" s="219" t="s">
        <v>42</v>
      </c>
      <c r="G21" s="219" t="s">
        <v>43</v>
      </c>
      <c r="H21" s="219" t="s">
        <v>44</v>
      </c>
      <c r="I21" s="219" t="s">
        <v>45</v>
      </c>
      <c r="J21" s="219" t="s">
        <v>46</v>
      </c>
      <c r="K21" s="219" t="s">
        <v>47</v>
      </c>
      <c r="L21" s="219" t="s">
        <v>48</v>
      </c>
      <c r="M21" s="219" t="s">
        <v>49</v>
      </c>
      <c r="N21" s="219" t="s">
        <v>50</v>
      </c>
      <c r="O21" s="219" t="s">
        <v>8</v>
      </c>
      <c r="P21" s="220" t="s">
        <v>382</v>
      </c>
      <c r="Q21" s="218" t="s">
        <v>39</v>
      </c>
      <c r="R21" s="219" t="s">
        <v>40</v>
      </c>
      <c r="S21" s="219" t="s">
        <v>41</v>
      </c>
      <c r="T21" s="219" t="s">
        <v>42</v>
      </c>
      <c r="U21" s="219" t="s">
        <v>43</v>
      </c>
      <c r="V21" s="219" t="s">
        <v>44</v>
      </c>
      <c r="W21" s="219" t="s">
        <v>45</v>
      </c>
      <c r="X21" s="219" t="s">
        <v>46</v>
      </c>
      <c r="Y21" s="219" t="s">
        <v>47</v>
      </c>
      <c r="Z21" s="219" t="s">
        <v>48</v>
      </c>
      <c r="AA21" s="219" t="s">
        <v>49</v>
      </c>
      <c r="AB21" s="219" t="s">
        <v>50</v>
      </c>
      <c r="AC21" s="219" t="s">
        <v>8</v>
      </c>
      <c r="AD21" s="220" t="s">
        <v>382</v>
      </c>
      <c r="AE21" s="4"/>
      <c r="AF21" s="4"/>
    </row>
    <row r="22" spans="1:32" ht="31.5" customHeight="1">
      <c r="A22" s="319" t="s">
        <v>378</v>
      </c>
      <c r="B22" s="324"/>
      <c r="C22" s="192">
        <v>2150867</v>
      </c>
      <c r="D22" s="191"/>
      <c r="E22" s="191">
        <v>-2150867</v>
      </c>
      <c r="F22" s="191"/>
      <c r="G22" s="191"/>
      <c r="H22" s="191"/>
      <c r="I22" s="191"/>
      <c r="J22" s="191"/>
      <c r="K22" s="191"/>
      <c r="L22" s="191"/>
      <c r="M22" s="191"/>
      <c r="N22" s="191"/>
      <c r="O22" s="263">
        <f>SUM(C22:N22)</f>
        <v>0</v>
      </c>
      <c r="P22" s="193"/>
      <c r="Q22" s="264">
        <v>782724500</v>
      </c>
      <c r="R22" s="263">
        <v>456665000</v>
      </c>
      <c r="S22" s="263"/>
      <c r="T22" s="263"/>
      <c r="U22" s="263">
        <v>-15068435</v>
      </c>
      <c r="V22" s="263"/>
      <c r="W22" s="263"/>
      <c r="X22" s="263"/>
      <c r="Y22" s="263"/>
      <c r="Z22" s="263"/>
      <c r="AA22" s="263"/>
      <c r="AB22" s="263"/>
      <c r="AC22" s="265">
        <f>SUM(Q22:AB22)</f>
        <v>1224321065</v>
      </c>
      <c r="AD22" s="197"/>
      <c r="AE22" s="4"/>
      <c r="AF22" s="4"/>
    </row>
    <row r="23" spans="1:32" ht="31.5" customHeight="1">
      <c r="A23" s="320" t="s">
        <v>379</v>
      </c>
      <c r="B23" s="313"/>
      <c r="C23" s="188">
        <f>+C22</f>
        <v>2150867</v>
      </c>
      <c r="D23" s="187"/>
      <c r="E23" s="265">
        <v>-2150867</v>
      </c>
      <c r="F23" s="187">
        <v>0</v>
      </c>
      <c r="G23" s="187"/>
      <c r="H23" s="187"/>
      <c r="I23" s="187"/>
      <c r="J23" s="187"/>
      <c r="K23" s="187"/>
      <c r="L23" s="187"/>
      <c r="M23" s="187"/>
      <c r="N23" s="187"/>
      <c r="O23" s="265">
        <f>SUM(C23:N23)</f>
        <v>0</v>
      </c>
      <c r="P23" s="268"/>
      <c r="Q23" s="254">
        <v>1235379500</v>
      </c>
      <c r="R23" s="265">
        <v>0</v>
      </c>
      <c r="S23" s="265">
        <v>-13559000</v>
      </c>
      <c r="T23" s="265">
        <v>-2933000</v>
      </c>
      <c r="U23" s="265">
        <v>0</v>
      </c>
      <c r="V23" s="265"/>
      <c r="W23" s="265"/>
      <c r="X23" s="265"/>
      <c r="Y23" s="265"/>
      <c r="Z23" s="265"/>
      <c r="AA23" s="265"/>
      <c r="AB23" s="265"/>
      <c r="AC23" s="265">
        <f>SUM(Q23:AB23)</f>
        <v>1218887500</v>
      </c>
      <c r="AD23" s="195">
        <f>+AC23/AC22</f>
        <v>0.995561977037453</v>
      </c>
      <c r="AE23" s="4"/>
      <c r="AF23" s="4"/>
    </row>
    <row r="24" spans="1:32" ht="31.5" customHeight="1">
      <c r="A24" s="320" t="s">
        <v>380</v>
      </c>
      <c r="B24" s="313"/>
      <c r="C24" s="188"/>
      <c r="D24" s="187"/>
      <c r="E24" s="187">
        <v>-2150867</v>
      </c>
      <c r="F24" s="187"/>
      <c r="G24" s="187"/>
      <c r="H24" s="187"/>
      <c r="I24" s="187"/>
      <c r="J24" s="187"/>
      <c r="K24" s="187">
        <v>2150867</v>
      </c>
      <c r="L24" s="187"/>
      <c r="M24" s="187"/>
      <c r="N24" s="187"/>
      <c r="O24" s="265">
        <f>SUM(C24:N24)</f>
        <v>0</v>
      </c>
      <c r="P24" s="193"/>
      <c r="Q24" s="254"/>
      <c r="R24" s="265">
        <v>34031500</v>
      </c>
      <c r="S24" s="265">
        <v>109578000</v>
      </c>
      <c r="T24" s="265">
        <v>109578000</v>
      </c>
      <c r="U24" s="265">
        <v>109578000</v>
      </c>
      <c r="V24" s="265">
        <v>109578000</v>
      </c>
      <c r="W24" s="265">
        <v>109578000</v>
      </c>
      <c r="X24" s="265">
        <v>109578000</v>
      </c>
      <c r="Y24" s="265">
        <v>109578000</v>
      </c>
      <c r="Z24" s="265">
        <v>109578000</v>
      </c>
      <c r="AA24" s="265">
        <v>109578000</v>
      </c>
      <c r="AB24" s="265">
        <v>204087565</v>
      </c>
      <c r="AC24" s="265">
        <f>SUM(Q24:AB24)</f>
        <v>1224321065</v>
      </c>
      <c r="AD24" s="195"/>
      <c r="AE24" s="4"/>
      <c r="AF24" s="4"/>
    </row>
    <row r="25" spans="1:32" ht="31.5" customHeight="1" thickBot="1">
      <c r="A25" s="430" t="s">
        <v>381</v>
      </c>
      <c r="B25" s="431"/>
      <c r="C25" s="189">
        <v>0</v>
      </c>
      <c r="D25" s="190">
        <v>0</v>
      </c>
      <c r="E25" s="190">
        <v>0</v>
      </c>
      <c r="F25" s="190">
        <v>0</v>
      </c>
      <c r="G25" s="190"/>
      <c r="H25" s="190"/>
      <c r="I25" s="190"/>
      <c r="J25" s="190"/>
      <c r="K25" s="190"/>
      <c r="L25" s="190"/>
      <c r="M25" s="190"/>
      <c r="N25" s="190"/>
      <c r="O25" s="266">
        <f>SUM(C25:N25)</f>
        <v>0</v>
      </c>
      <c r="P25" s="194"/>
      <c r="Q25" s="267">
        <v>0</v>
      </c>
      <c r="R25" s="266">
        <v>22923065</v>
      </c>
      <c r="S25" s="266">
        <v>109218000</v>
      </c>
      <c r="T25" s="266">
        <v>105111800</v>
      </c>
      <c r="U25" s="266">
        <v>109218000</v>
      </c>
      <c r="V25" s="266"/>
      <c r="W25" s="266"/>
      <c r="X25" s="266"/>
      <c r="Y25" s="266"/>
      <c r="Z25" s="266"/>
      <c r="AA25" s="266"/>
      <c r="AB25" s="266"/>
      <c r="AC25" s="266">
        <f>SUM(Q25:AB25)</f>
        <v>346470865</v>
      </c>
      <c r="AD25" s="196">
        <f>+AC25/AC24</f>
        <v>0.2829902015938932</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6"/>
    </row>
    <row r="27" spans="1:30" ht="33.75" customHeight="1">
      <c r="A27" s="398" t="s">
        <v>76</v>
      </c>
      <c r="B27" s="399"/>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1"/>
    </row>
    <row r="28" spans="1:30" ht="15" customHeight="1">
      <c r="A28" s="380" t="s">
        <v>189</v>
      </c>
      <c r="B28" s="382" t="s">
        <v>6</v>
      </c>
      <c r="C28" s="383"/>
      <c r="D28" s="313" t="s">
        <v>398</v>
      </c>
      <c r="E28" s="311"/>
      <c r="F28" s="311"/>
      <c r="G28" s="311"/>
      <c r="H28" s="311"/>
      <c r="I28" s="311"/>
      <c r="J28" s="311"/>
      <c r="K28" s="311"/>
      <c r="L28" s="311"/>
      <c r="M28" s="311"/>
      <c r="N28" s="311"/>
      <c r="O28" s="312"/>
      <c r="P28" s="341" t="s">
        <v>8</v>
      </c>
      <c r="Q28" s="341" t="s">
        <v>84</v>
      </c>
      <c r="R28" s="341"/>
      <c r="S28" s="341"/>
      <c r="T28" s="341"/>
      <c r="U28" s="341"/>
      <c r="V28" s="341"/>
      <c r="W28" s="341"/>
      <c r="X28" s="341"/>
      <c r="Y28" s="341"/>
      <c r="Z28" s="341"/>
      <c r="AA28" s="341"/>
      <c r="AB28" s="341"/>
      <c r="AC28" s="341"/>
      <c r="AD28" s="343"/>
    </row>
    <row r="29" spans="1:30" ht="27" customHeight="1">
      <c r="A29" s="381"/>
      <c r="B29" s="384"/>
      <c r="C29" s="385"/>
      <c r="D29" s="217" t="s">
        <v>39</v>
      </c>
      <c r="E29" s="217" t="s">
        <v>40</v>
      </c>
      <c r="F29" s="217" t="s">
        <v>41</v>
      </c>
      <c r="G29" s="217" t="s">
        <v>42</v>
      </c>
      <c r="H29" s="217" t="s">
        <v>43</v>
      </c>
      <c r="I29" s="217" t="s">
        <v>44</v>
      </c>
      <c r="J29" s="217" t="s">
        <v>45</v>
      </c>
      <c r="K29" s="217" t="s">
        <v>46</v>
      </c>
      <c r="L29" s="217" t="s">
        <v>47</v>
      </c>
      <c r="M29" s="217" t="s">
        <v>48</v>
      </c>
      <c r="N29" s="217" t="s">
        <v>49</v>
      </c>
      <c r="O29" s="217" t="s">
        <v>50</v>
      </c>
      <c r="P29" s="312"/>
      <c r="Q29" s="341"/>
      <c r="R29" s="341"/>
      <c r="S29" s="341"/>
      <c r="T29" s="341"/>
      <c r="U29" s="341"/>
      <c r="V29" s="341"/>
      <c r="W29" s="341"/>
      <c r="X29" s="341"/>
      <c r="Y29" s="341"/>
      <c r="Z29" s="341"/>
      <c r="AA29" s="341"/>
      <c r="AB29" s="341"/>
      <c r="AC29" s="341"/>
      <c r="AD29" s="343"/>
    </row>
    <row r="30" spans="1:30" ht="42" customHeight="1" thickBot="1">
      <c r="A30" s="88" t="s">
        <v>429</v>
      </c>
      <c r="B30" s="337"/>
      <c r="C30" s="338"/>
      <c r="D30" s="92"/>
      <c r="E30" s="92"/>
      <c r="F30" s="92"/>
      <c r="G30" s="92"/>
      <c r="H30" s="92"/>
      <c r="I30" s="92"/>
      <c r="J30" s="92"/>
      <c r="K30" s="92"/>
      <c r="L30" s="92"/>
      <c r="M30" s="92"/>
      <c r="N30" s="92"/>
      <c r="O30" s="92"/>
      <c r="P30" s="89">
        <f>SUM(D30:O30)</f>
        <v>0</v>
      </c>
      <c r="Q30" s="339"/>
      <c r="R30" s="339"/>
      <c r="S30" s="339"/>
      <c r="T30" s="339"/>
      <c r="U30" s="339"/>
      <c r="V30" s="339"/>
      <c r="W30" s="339"/>
      <c r="X30" s="339"/>
      <c r="Y30" s="339"/>
      <c r="Z30" s="339"/>
      <c r="AA30" s="339"/>
      <c r="AB30" s="339"/>
      <c r="AC30" s="339"/>
      <c r="AD30" s="340"/>
    </row>
    <row r="31" spans="1:30" ht="45" customHeight="1">
      <c r="A31" s="402" t="s">
        <v>292</v>
      </c>
      <c r="B31" s="403"/>
      <c r="C31" s="403"/>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4"/>
    </row>
    <row r="32" spans="1:41" ht="22.5" customHeight="1">
      <c r="A32" s="320" t="s">
        <v>190</v>
      </c>
      <c r="B32" s="341" t="s">
        <v>62</v>
      </c>
      <c r="C32" s="341" t="s">
        <v>6</v>
      </c>
      <c r="D32" s="341" t="s">
        <v>60</v>
      </c>
      <c r="E32" s="341"/>
      <c r="F32" s="341"/>
      <c r="G32" s="341"/>
      <c r="H32" s="341"/>
      <c r="I32" s="341"/>
      <c r="J32" s="341"/>
      <c r="K32" s="341"/>
      <c r="L32" s="341"/>
      <c r="M32" s="341"/>
      <c r="N32" s="341"/>
      <c r="O32" s="341"/>
      <c r="P32" s="341"/>
      <c r="Q32" s="341" t="s">
        <v>85</v>
      </c>
      <c r="R32" s="341"/>
      <c r="S32" s="341"/>
      <c r="T32" s="341"/>
      <c r="U32" s="341"/>
      <c r="V32" s="341"/>
      <c r="W32" s="341"/>
      <c r="X32" s="341"/>
      <c r="Y32" s="341"/>
      <c r="Z32" s="341"/>
      <c r="AA32" s="341"/>
      <c r="AB32" s="341"/>
      <c r="AC32" s="341"/>
      <c r="AD32" s="343"/>
      <c r="AG32" s="90"/>
      <c r="AH32" s="90"/>
      <c r="AI32" s="90"/>
      <c r="AJ32" s="90"/>
      <c r="AK32" s="90"/>
      <c r="AL32" s="90"/>
      <c r="AM32" s="90"/>
      <c r="AN32" s="90"/>
      <c r="AO32" s="90"/>
    </row>
    <row r="33" spans="1:41" ht="27" customHeight="1">
      <c r="A33" s="320"/>
      <c r="B33" s="341"/>
      <c r="C33" s="342"/>
      <c r="D33" s="217" t="s">
        <v>39</v>
      </c>
      <c r="E33" s="217" t="s">
        <v>40</v>
      </c>
      <c r="F33" s="217" t="s">
        <v>41</v>
      </c>
      <c r="G33" s="217" t="s">
        <v>42</v>
      </c>
      <c r="H33" s="217" t="s">
        <v>43</v>
      </c>
      <c r="I33" s="217" t="s">
        <v>44</v>
      </c>
      <c r="J33" s="217" t="s">
        <v>45</v>
      </c>
      <c r="K33" s="217" t="s">
        <v>46</v>
      </c>
      <c r="L33" s="217" t="s">
        <v>47</v>
      </c>
      <c r="M33" s="217" t="s">
        <v>48</v>
      </c>
      <c r="N33" s="217" t="s">
        <v>49</v>
      </c>
      <c r="O33" s="217" t="s">
        <v>50</v>
      </c>
      <c r="P33" s="217" t="s">
        <v>8</v>
      </c>
      <c r="Q33" s="313" t="s">
        <v>402</v>
      </c>
      <c r="R33" s="311"/>
      <c r="S33" s="311"/>
      <c r="T33" s="312"/>
      <c r="U33" s="313" t="s">
        <v>403</v>
      </c>
      <c r="V33" s="311"/>
      <c r="W33" s="311"/>
      <c r="X33" s="312"/>
      <c r="Y33" s="313" t="s">
        <v>81</v>
      </c>
      <c r="Z33" s="311"/>
      <c r="AA33" s="312"/>
      <c r="AB33" s="313" t="s">
        <v>82</v>
      </c>
      <c r="AC33" s="311"/>
      <c r="AD33" s="314"/>
      <c r="AG33" s="90"/>
      <c r="AH33" s="90"/>
      <c r="AI33" s="90"/>
      <c r="AJ33" s="90"/>
      <c r="AK33" s="90"/>
      <c r="AL33" s="90"/>
      <c r="AM33" s="90"/>
      <c r="AN33" s="90"/>
      <c r="AO33" s="90"/>
    </row>
    <row r="34" spans="1:41" ht="106.5" customHeight="1">
      <c r="A34" s="552" t="s">
        <v>429</v>
      </c>
      <c r="B34" s="317">
        <v>0.1</v>
      </c>
      <c r="C34" s="93" t="s">
        <v>9</v>
      </c>
      <c r="D34" s="223">
        <v>0.0833</v>
      </c>
      <c r="E34" s="223">
        <v>0.0833</v>
      </c>
      <c r="F34" s="223">
        <v>0.0833</v>
      </c>
      <c r="G34" s="223">
        <v>0.0833</v>
      </c>
      <c r="H34" s="223">
        <v>0.0833</v>
      </c>
      <c r="I34" s="223">
        <v>0.0833</v>
      </c>
      <c r="J34" s="223">
        <v>0.0833</v>
      </c>
      <c r="K34" s="223">
        <v>0.0833</v>
      </c>
      <c r="L34" s="223">
        <v>0.0834</v>
      </c>
      <c r="M34" s="223">
        <v>0.0834</v>
      </c>
      <c r="N34" s="223">
        <v>0.0834</v>
      </c>
      <c r="O34" s="223">
        <v>0.0834</v>
      </c>
      <c r="P34" s="173">
        <f>SUM(D34:O34)</f>
        <v>1</v>
      </c>
      <c r="Q34" s="562" t="s">
        <v>737</v>
      </c>
      <c r="R34" s="563"/>
      <c r="S34" s="563"/>
      <c r="T34" s="564"/>
      <c r="U34" s="562" t="s">
        <v>738</v>
      </c>
      <c r="V34" s="563"/>
      <c r="W34" s="563"/>
      <c r="X34" s="564"/>
      <c r="Y34" s="589" t="s">
        <v>602</v>
      </c>
      <c r="Z34" s="590"/>
      <c r="AA34" s="591"/>
      <c r="AB34" s="568" t="s">
        <v>609</v>
      </c>
      <c r="AC34" s="569"/>
      <c r="AD34" s="570"/>
      <c r="AG34" s="90"/>
      <c r="AH34" s="90"/>
      <c r="AI34" s="90"/>
      <c r="AJ34" s="90"/>
      <c r="AK34" s="90"/>
      <c r="AL34" s="90"/>
      <c r="AM34" s="90"/>
      <c r="AN34" s="90"/>
      <c r="AO34" s="90"/>
    </row>
    <row r="35" spans="1:41" ht="106.5" customHeight="1" thickBot="1">
      <c r="A35" s="553"/>
      <c r="B35" s="318"/>
      <c r="C35" s="94" t="s">
        <v>10</v>
      </c>
      <c r="D35" s="243">
        <v>0.0833</v>
      </c>
      <c r="E35" s="243">
        <v>0.0833</v>
      </c>
      <c r="F35" s="243">
        <v>0.0833</v>
      </c>
      <c r="G35" s="243">
        <v>0.0833</v>
      </c>
      <c r="H35" s="243">
        <v>0.0833</v>
      </c>
      <c r="I35" s="243"/>
      <c r="J35" s="243"/>
      <c r="K35" s="243"/>
      <c r="L35" s="243"/>
      <c r="M35" s="243"/>
      <c r="N35" s="243"/>
      <c r="O35" s="243"/>
      <c r="P35" s="244">
        <f>SUM(D35:O35)</f>
        <v>0.4165</v>
      </c>
      <c r="Q35" s="565"/>
      <c r="R35" s="566"/>
      <c r="S35" s="566"/>
      <c r="T35" s="567"/>
      <c r="U35" s="565"/>
      <c r="V35" s="566"/>
      <c r="W35" s="566"/>
      <c r="X35" s="567"/>
      <c r="Y35" s="592"/>
      <c r="Z35" s="593"/>
      <c r="AA35" s="594"/>
      <c r="AB35" s="565"/>
      <c r="AC35" s="566"/>
      <c r="AD35" s="571"/>
      <c r="AE35" s="50"/>
      <c r="AF35" s="97"/>
      <c r="AG35" s="90"/>
      <c r="AH35" s="90"/>
      <c r="AI35" s="90"/>
      <c r="AJ35" s="90"/>
      <c r="AK35" s="90"/>
      <c r="AL35" s="90"/>
      <c r="AM35" s="90"/>
      <c r="AN35" s="90"/>
      <c r="AO35" s="90"/>
    </row>
    <row r="36" spans="1:41" ht="25.5" customHeight="1">
      <c r="A36" s="319" t="s">
        <v>191</v>
      </c>
      <c r="B36" s="321" t="s">
        <v>61</v>
      </c>
      <c r="C36" s="323" t="s">
        <v>11</v>
      </c>
      <c r="D36" s="323"/>
      <c r="E36" s="323"/>
      <c r="F36" s="323"/>
      <c r="G36" s="323"/>
      <c r="H36" s="323"/>
      <c r="I36" s="323"/>
      <c r="J36" s="323"/>
      <c r="K36" s="323"/>
      <c r="L36" s="323"/>
      <c r="M36" s="323"/>
      <c r="N36" s="323"/>
      <c r="O36" s="323"/>
      <c r="P36" s="323"/>
      <c r="Q36" s="324" t="s">
        <v>78</v>
      </c>
      <c r="R36" s="325"/>
      <c r="S36" s="325"/>
      <c r="T36" s="325"/>
      <c r="U36" s="325"/>
      <c r="V36" s="325"/>
      <c r="W36" s="325"/>
      <c r="X36" s="325"/>
      <c r="Y36" s="325"/>
      <c r="Z36" s="325"/>
      <c r="AA36" s="325"/>
      <c r="AB36" s="325"/>
      <c r="AC36" s="325"/>
      <c r="AD36" s="326"/>
      <c r="AG36" s="90"/>
      <c r="AH36" s="90"/>
      <c r="AI36" s="90"/>
      <c r="AJ36" s="90"/>
      <c r="AK36" s="90"/>
      <c r="AL36" s="90"/>
      <c r="AM36" s="90"/>
      <c r="AN36" s="90"/>
      <c r="AO36" s="90"/>
    </row>
    <row r="37" spans="1:41" ht="25.5" customHeight="1">
      <c r="A37" s="320"/>
      <c r="B37" s="322"/>
      <c r="C37" s="217" t="s">
        <v>12</v>
      </c>
      <c r="D37" s="217" t="s">
        <v>36</v>
      </c>
      <c r="E37" s="217" t="s">
        <v>37</v>
      </c>
      <c r="F37" s="217" t="s">
        <v>38</v>
      </c>
      <c r="G37" s="217" t="s">
        <v>51</v>
      </c>
      <c r="H37" s="217" t="s">
        <v>52</v>
      </c>
      <c r="I37" s="217" t="s">
        <v>53</v>
      </c>
      <c r="J37" s="217" t="s">
        <v>54</v>
      </c>
      <c r="K37" s="217" t="s">
        <v>55</v>
      </c>
      <c r="L37" s="217" t="s">
        <v>56</v>
      </c>
      <c r="M37" s="217" t="s">
        <v>57</v>
      </c>
      <c r="N37" s="217" t="s">
        <v>58</v>
      </c>
      <c r="O37" s="217" t="s">
        <v>59</v>
      </c>
      <c r="P37" s="217" t="s">
        <v>63</v>
      </c>
      <c r="Q37" s="313" t="s">
        <v>83</v>
      </c>
      <c r="R37" s="311"/>
      <c r="S37" s="311"/>
      <c r="T37" s="311"/>
      <c r="U37" s="311"/>
      <c r="V37" s="311"/>
      <c r="W37" s="311"/>
      <c r="X37" s="311"/>
      <c r="Y37" s="311"/>
      <c r="Z37" s="311"/>
      <c r="AA37" s="311"/>
      <c r="AB37" s="311"/>
      <c r="AC37" s="311"/>
      <c r="AD37" s="314"/>
      <c r="AG37" s="98"/>
      <c r="AH37" s="98"/>
      <c r="AI37" s="98"/>
      <c r="AJ37" s="98"/>
      <c r="AK37" s="98"/>
      <c r="AL37" s="98"/>
      <c r="AM37" s="98"/>
      <c r="AN37" s="98"/>
      <c r="AO37" s="98"/>
    </row>
    <row r="38" spans="1:41" ht="89.25" customHeight="1">
      <c r="A38" s="543" t="s">
        <v>550</v>
      </c>
      <c r="B38" s="304">
        <v>0.05</v>
      </c>
      <c r="C38" s="93" t="s">
        <v>9</v>
      </c>
      <c r="D38" s="223">
        <v>0.0833</v>
      </c>
      <c r="E38" s="223">
        <v>0.0833</v>
      </c>
      <c r="F38" s="223">
        <v>0.0833</v>
      </c>
      <c r="G38" s="223">
        <v>0.0833</v>
      </c>
      <c r="H38" s="223">
        <v>0.0833</v>
      </c>
      <c r="I38" s="223">
        <v>0.0833</v>
      </c>
      <c r="J38" s="223">
        <v>0.0833</v>
      </c>
      <c r="K38" s="223">
        <v>0.0833</v>
      </c>
      <c r="L38" s="223">
        <v>0.0834</v>
      </c>
      <c r="M38" s="223">
        <v>0.0834</v>
      </c>
      <c r="N38" s="223">
        <v>0.0834</v>
      </c>
      <c r="O38" s="223">
        <v>0.0834</v>
      </c>
      <c r="P38" s="100">
        <f>SUM(D38:O38)</f>
        <v>1</v>
      </c>
      <c r="Q38" s="577" t="s">
        <v>658</v>
      </c>
      <c r="R38" s="578"/>
      <c r="S38" s="578"/>
      <c r="T38" s="578"/>
      <c r="U38" s="578"/>
      <c r="V38" s="578"/>
      <c r="W38" s="578"/>
      <c r="X38" s="578"/>
      <c r="Y38" s="578"/>
      <c r="Z38" s="578"/>
      <c r="AA38" s="578"/>
      <c r="AB38" s="578"/>
      <c r="AC38" s="578"/>
      <c r="AD38" s="579"/>
      <c r="AE38" s="101"/>
      <c r="AG38" s="102"/>
      <c r="AH38" s="102"/>
      <c r="AI38" s="102"/>
      <c r="AJ38" s="102"/>
      <c r="AK38" s="102"/>
      <c r="AL38" s="102"/>
      <c r="AM38" s="102"/>
      <c r="AN38" s="102"/>
      <c r="AO38" s="102"/>
    </row>
    <row r="39" spans="1:31" ht="89.25" customHeight="1">
      <c r="A39" s="544"/>
      <c r="B39" s="278"/>
      <c r="C39" s="103" t="s">
        <v>10</v>
      </c>
      <c r="D39" s="233">
        <v>0.0833</v>
      </c>
      <c r="E39" s="233">
        <v>0.0833</v>
      </c>
      <c r="F39" s="233">
        <v>0.0833</v>
      </c>
      <c r="G39" s="233">
        <v>0.0833</v>
      </c>
      <c r="H39" s="233">
        <v>0.0833</v>
      </c>
      <c r="I39" s="233"/>
      <c r="J39" s="233"/>
      <c r="K39" s="233"/>
      <c r="L39" s="233"/>
      <c r="M39" s="233"/>
      <c r="N39" s="233"/>
      <c r="O39" s="233"/>
      <c r="P39" s="241">
        <f>SUM(D39:O39)</f>
        <v>0.4165</v>
      </c>
      <c r="Q39" s="580"/>
      <c r="R39" s="581"/>
      <c r="S39" s="581"/>
      <c r="T39" s="581"/>
      <c r="U39" s="581"/>
      <c r="V39" s="581"/>
      <c r="W39" s="581"/>
      <c r="X39" s="581"/>
      <c r="Y39" s="581"/>
      <c r="Z39" s="581"/>
      <c r="AA39" s="581"/>
      <c r="AB39" s="581"/>
      <c r="AC39" s="581"/>
      <c r="AD39" s="582"/>
      <c r="AE39" s="101"/>
    </row>
    <row r="40" spans="1:31" ht="78" customHeight="1">
      <c r="A40" s="544" t="s">
        <v>551</v>
      </c>
      <c r="B40" s="277">
        <v>0.05</v>
      </c>
      <c r="C40" s="106" t="s">
        <v>9</v>
      </c>
      <c r="D40" s="223">
        <v>0.0833</v>
      </c>
      <c r="E40" s="223">
        <v>0.0833</v>
      </c>
      <c r="F40" s="223">
        <v>0.0833</v>
      </c>
      <c r="G40" s="223">
        <v>0.0833</v>
      </c>
      <c r="H40" s="223">
        <v>0.0833</v>
      </c>
      <c r="I40" s="223">
        <v>0.0833</v>
      </c>
      <c r="J40" s="223">
        <v>0.0833</v>
      </c>
      <c r="K40" s="223">
        <v>0.0833</v>
      </c>
      <c r="L40" s="223">
        <v>0.0834</v>
      </c>
      <c r="M40" s="223">
        <v>0.0834</v>
      </c>
      <c r="N40" s="223">
        <v>0.0834</v>
      </c>
      <c r="O40" s="223">
        <v>0.0834</v>
      </c>
      <c r="P40" s="105">
        <f>SUM(D40:O40)</f>
        <v>1</v>
      </c>
      <c r="Q40" s="583" t="s">
        <v>639</v>
      </c>
      <c r="R40" s="584"/>
      <c r="S40" s="584"/>
      <c r="T40" s="584"/>
      <c r="U40" s="584"/>
      <c r="V40" s="584"/>
      <c r="W40" s="584"/>
      <c r="X40" s="584"/>
      <c r="Y40" s="584"/>
      <c r="Z40" s="584"/>
      <c r="AA40" s="584"/>
      <c r="AB40" s="584"/>
      <c r="AC40" s="584"/>
      <c r="AD40" s="585"/>
      <c r="AE40" s="101"/>
    </row>
    <row r="41" spans="1:31" ht="78" customHeight="1" thickBot="1">
      <c r="A41" s="545"/>
      <c r="B41" s="298"/>
      <c r="C41" s="94" t="s">
        <v>10</v>
      </c>
      <c r="D41" s="235">
        <v>0.0833</v>
      </c>
      <c r="E41" s="235">
        <v>0.0833</v>
      </c>
      <c r="F41" s="235">
        <v>0.0833</v>
      </c>
      <c r="G41" s="235">
        <v>0.0833</v>
      </c>
      <c r="H41" s="235">
        <v>0.0833</v>
      </c>
      <c r="I41" s="235"/>
      <c r="J41" s="235"/>
      <c r="K41" s="235"/>
      <c r="L41" s="235"/>
      <c r="M41" s="235"/>
      <c r="N41" s="235"/>
      <c r="O41" s="235"/>
      <c r="P41" s="242">
        <f>SUM(D41:O41)</f>
        <v>0.4165</v>
      </c>
      <c r="Q41" s="586"/>
      <c r="R41" s="587"/>
      <c r="S41" s="587"/>
      <c r="T41" s="587"/>
      <c r="U41" s="587"/>
      <c r="V41" s="587"/>
      <c r="W41" s="587"/>
      <c r="X41" s="587"/>
      <c r="Y41" s="587"/>
      <c r="Z41" s="587"/>
      <c r="AA41" s="587"/>
      <c r="AB41" s="587"/>
      <c r="AC41" s="587"/>
      <c r="AD41" s="588"/>
      <c r="AE41" s="101"/>
    </row>
  </sheetData>
  <sheetProtection/>
  <mergeCells count="76">
    <mergeCell ref="U34:X35"/>
    <mergeCell ref="Y33:AA33"/>
    <mergeCell ref="Y34:AA35"/>
    <mergeCell ref="I7:J9"/>
    <mergeCell ref="K7:L9"/>
    <mergeCell ref="M7:N7"/>
    <mergeCell ref="O7:P7"/>
    <mergeCell ref="M8:N8"/>
    <mergeCell ref="O8:P8"/>
    <mergeCell ref="C11:AD13"/>
    <mergeCell ref="AB1:AD1"/>
    <mergeCell ref="B2:AA2"/>
    <mergeCell ref="AB2:AD2"/>
    <mergeCell ref="B3:AA4"/>
    <mergeCell ref="AB3:AD3"/>
    <mergeCell ref="U33:X33"/>
    <mergeCell ref="M9:N9"/>
    <mergeCell ref="O9:P9"/>
    <mergeCell ref="AB4:AD4"/>
    <mergeCell ref="A11:B13"/>
    <mergeCell ref="A7:B9"/>
    <mergeCell ref="C7:C9"/>
    <mergeCell ref="D7:H9"/>
    <mergeCell ref="A1:A4"/>
    <mergeCell ref="B1:AA1"/>
    <mergeCell ref="A15:B15"/>
    <mergeCell ref="C15:K15"/>
    <mergeCell ref="L15:Q15"/>
    <mergeCell ref="R15:X15"/>
    <mergeCell ref="Y15:Z15"/>
    <mergeCell ref="AA15:AD15"/>
    <mergeCell ref="C16:AB16"/>
    <mergeCell ref="A17:B17"/>
    <mergeCell ref="C17:Q17"/>
    <mergeCell ref="R17:V17"/>
    <mergeCell ref="W17:X17"/>
    <mergeCell ref="Y17:AB17"/>
    <mergeCell ref="D28:O28"/>
    <mergeCell ref="P28:P29"/>
    <mergeCell ref="Q28:AD29"/>
    <mergeCell ref="AC17:AD17"/>
    <mergeCell ref="A19:AD19"/>
    <mergeCell ref="C20:P20"/>
    <mergeCell ref="Q20:AD20"/>
    <mergeCell ref="A22:B22"/>
    <mergeCell ref="A23:B23"/>
    <mergeCell ref="C32:C33"/>
    <mergeCell ref="D32:P32"/>
    <mergeCell ref="Q32:AD32"/>
    <mergeCell ref="AB33:AD33"/>
    <mergeCell ref="Q33:T33"/>
    <mergeCell ref="A24:B24"/>
    <mergeCell ref="A25:B25"/>
    <mergeCell ref="A27:AD27"/>
    <mergeCell ref="A28:A29"/>
    <mergeCell ref="B28:C29"/>
    <mergeCell ref="C36:P36"/>
    <mergeCell ref="Q36:AD36"/>
    <mergeCell ref="Q37:AD37"/>
    <mergeCell ref="A38:A39"/>
    <mergeCell ref="B38:B39"/>
    <mergeCell ref="B30:C30"/>
    <mergeCell ref="Q30:AD30"/>
    <mergeCell ref="A31:AD31"/>
    <mergeCell ref="A32:A33"/>
    <mergeCell ref="B32:B33"/>
    <mergeCell ref="Q38:AD39"/>
    <mergeCell ref="A34:A35"/>
    <mergeCell ref="B34:B35"/>
    <mergeCell ref="AB34:AD35"/>
    <mergeCell ref="Q34:T35"/>
    <mergeCell ref="A40:A41"/>
    <mergeCell ref="B40:B41"/>
    <mergeCell ref="Q40:AD41"/>
    <mergeCell ref="A36:A37"/>
    <mergeCell ref="B36:B37"/>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B34 U34 Y34 Q34 Q38:AD41">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60" zoomScaleNormal="60" workbookViewId="0" topLeftCell="A1">
      <selection activeCell="A7" sqref="A7:B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8" width="18.57421875" style="52" customWidth="1"/>
    <col min="19"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418</v>
      </c>
      <c r="AC1" s="393"/>
      <c r="AD1" s="394"/>
    </row>
    <row r="2" spans="1:30" ht="30.75" customHeight="1" thickBot="1">
      <c r="A2" s="387"/>
      <c r="B2" s="389" t="s">
        <v>17</v>
      </c>
      <c r="C2" s="390"/>
      <c r="D2" s="390"/>
      <c r="E2" s="390"/>
      <c r="F2" s="390"/>
      <c r="G2" s="390"/>
      <c r="H2" s="390"/>
      <c r="I2" s="390"/>
      <c r="J2" s="390"/>
      <c r="K2" s="390"/>
      <c r="L2" s="390"/>
      <c r="M2" s="390"/>
      <c r="N2" s="390"/>
      <c r="O2" s="390"/>
      <c r="P2" s="390"/>
      <c r="Q2" s="390"/>
      <c r="R2" s="390"/>
      <c r="S2" s="390"/>
      <c r="T2" s="390"/>
      <c r="U2" s="390"/>
      <c r="V2" s="390"/>
      <c r="W2" s="390"/>
      <c r="X2" s="390"/>
      <c r="Y2" s="390"/>
      <c r="Z2" s="390"/>
      <c r="AA2" s="391"/>
      <c r="AB2" s="395" t="s">
        <v>413</v>
      </c>
      <c r="AC2" s="396"/>
      <c r="AD2" s="397"/>
    </row>
    <row r="3" spans="1:30" ht="24" customHeight="1">
      <c r="A3" s="387"/>
      <c r="B3" s="402" t="s">
        <v>295</v>
      </c>
      <c r="C3" s="403"/>
      <c r="D3" s="403"/>
      <c r="E3" s="403"/>
      <c r="F3" s="403"/>
      <c r="G3" s="403"/>
      <c r="H3" s="403"/>
      <c r="I3" s="403"/>
      <c r="J3" s="403"/>
      <c r="K3" s="403"/>
      <c r="L3" s="403"/>
      <c r="M3" s="403"/>
      <c r="N3" s="403"/>
      <c r="O3" s="403"/>
      <c r="P3" s="403"/>
      <c r="Q3" s="403"/>
      <c r="R3" s="403"/>
      <c r="S3" s="403"/>
      <c r="T3" s="403"/>
      <c r="U3" s="403"/>
      <c r="V3" s="403"/>
      <c r="W3" s="403"/>
      <c r="X3" s="403"/>
      <c r="Y3" s="403"/>
      <c r="Z3" s="403"/>
      <c r="AA3" s="404"/>
      <c r="AB3" s="395" t="s">
        <v>419</v>
      </c>
      <c r="AC3" s="396"/>
      <c r="AD3" s="397"/>
    </row>
    <row r="4" spans="1:30" ht="21.75" customHeight="1" thickBot="1">
      <c r="A4" s="388"/>
      <c r="B4" s="405"/>
      <c r="C4" s="406"/>
      <c r="D4" s="406"/>
      <c r="E4" s="406"/>
      <c r="F4" s="406"/>
      <c r="G4" s="406"/>
      <c r="H4" s="406"/>
      <c r="I4" s="406"/>
      <c r="J4" s="406"/>
      <c r="K4" s="406"/>
      <c r="L4" s="406"/>
      <c r="M4" s="406"/>
      <c r="N4" s="406"/>
      <c r="O4" s="406"/>
      <c r="P4" s="406"/>
      <c r="Q4" s="406"/>
      <c r="R4" s="406"/>
      <c r="S4" s="406"/>
      <c r="T4" s="406"/>
      <c r="U4" s="406"/>
      <c r="V4" s="406"/>
      <c r="W4" s="406"/>
      <c r="X4" s="406"/>
      <c r="Y4" s="406"/>
      <c r="Z4" s="406"/>
      <c r="AA4" s="407"/>
      <c r="AB4" s="408" t="s">
        <v>175</v>
      </c>
      <c r="AC4" s="409"/>
      <c r="AD4" s="410"/>
    </row>
    <row r="5" spans="1:30" ht="9" customHeight="1" thickBot="1">
      <c r="A5" s="53"/>
      <c r="B5" s="215"/>
      <c r="C5" s="216"/>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9" t="s">
        <v>293</v>
      </c>
      <c r="B7" s="360"/>
      <c r="C7" s="365" t="s">
        <v>43</v>
      </c>
      <c r="D7" s="411" t="s">
        <v>71</v>
      </c>
      <c r="E7" s="412"/>
      <c r="F7" s="412"/>
      <c r="G7" s="412"/>
      <c r="H7" s="413"/>
      <c r="I7" s="420">
        <v>45113</v>
      </c>
      <c r="J7" s="421"/>
      <c r="K7" s="411" t="s">
        <v>67</v>
      </c>
      <c r="L7" s="413"/>
      <c r="M7" s="435" t="s">
        <v>70</v>
      </c>
      <c r="N7" s="436"/>
      <c r="O7" s="426"/>
      <c r="P7" s="427"/>
      <c r="Q7" s="56"/>
      <c r="R7" s="56"/>
      <c r="S7" s="56"/>
      <c r="T7" s="56"/>
      <c r="U7" s="56"/>
      <c r="V7" s="56"/>
      <c r="W7" s="56"/>
      <c r="X7" s="56"/>
      <c r="Y7" s="56"/>
      <c r="Z7" s="57"/>
      <c r="AA7" s="56"/>
      <c r="AB7" s="56"/>
      <c r="AC7" s="62"/>
      <c r="AD7" s="63"/>
    </row>
    <row r="8" spans="1:30" ht="15">
      <c r="A8" s="361"/>
      <c r="B8" s="362"/>
      <c r="C8" s="366"/>
      <c r="D8" s="414"/>
      <c r="E8" s="415"/>
      <c r="F8" s="415"/>
      <c r="G8" s="415"/>
      <c r="H8" s="416"/>
      <c r="I8" s="422"/>
      <c r="J8" s="423"/>
      <c r="K8" s="414"/>
      <c r="L8" s="416"/>
      <c r="M8" s="428" t="s">
        <v>68</v>
      </c>
      <c r="N8" s="429"/>
      <c r="O8" s="352"/>
      <c r="P8" s="353"/>
      <c r="Q8" s="56"/>
      <c r="R8" s="56"/>
      <c r="S8" s="56"/>
      <c r="T8" s="56"/>
      <c r="U8" s="56"/>
      <c r="V8" s="56"/>
      <c r="W8" s="56"/>
      <c r="X8" s="56"/>
      <c r="Y8" s="56"/>
      <c r="Z8" s="57"/>
      <c r="AA8" s="56"/>
      <c r="AB8" s="56"/>
      <c r="AC8" s="62"/>
      <c r="AD8" s="63"/>
    </row>
    <row r="9" spans="1:30" ht="15.75" thickBot="1">
      <c r="A9" s="363"/>
      <c r="B9" s="364"/>
      <c r="C9" s="367"/>
      <c r="D9" s="417"/>
      <c r="E9" s="418"/>
      <c r="F9" s="418"/>
      <c r="G9" s="418"/>
      <c r="H9" s="419"/>
      <c r="I9" s="424"/>
      <c r="J9" s="425"/>
      <c r="K9" s="417"/>
      <c r="L9" s="419"/>
      <c r="M9" s="354" t="s">
        <v>69</v>
      </c>
      <c r="N9" s="355"/>
      <c r="O9" s="356" t="s">
        <v>420</v>
      </c>
      <c r="P9" s="357"/>
      <c r="Q9" s="56"/>
      <c r="R9" s="56"/>
      <c r="S9" s="56"/>
      <c r="T9" s="56"/>
      <c r="U9" s="56"/>
      <c r="V9" s="56"/>
      <c r="W9" s="56"/>
      <c r="X9" s="56"/>
      <c r="Y9" s="56"/>
      <c r="Z9" s="57"/>
      <c r="AA9" s="56"/>
      <c r="AB9" s="56"/>
      <c r="AC9" s="62"/>
      <c r="AD9" s="63"/>
    </row>
    <row r="10" spans="1:30" s="185" customFormat="1" ht="15" customHeight="1" thickBot="1">
      <c r="A10" s="181"/>
      <c r="B10" s="182"/>
      <c r="C10" s="182"/>
      <c r="D10" s="67"/>
      <c r="E10" s="67"/>
      <c r="F10" s="67"/>
      <c r="G10" s="67"/>
      <c r="H10" s="67"/>
      <c r="I10" s="178"/>
      <c r="J10" s="178"/>
      <c r="K10" s="67"/>
      <c r="L10" s="67"/>
      <c r="M10" s="179"/>
      <c r="N10" s="179"/>
      <c r="O10" s="180"/>
      <c r="P10" s="180"/>
      <c r="Q10" s="182"/>
      <c r="R10" s="182"/>
      <c r="S10" s="182"/>
      <c r="T10" s="182"/>
      <c r="U10" s="182"/>
      <c r="V10" s="182"/>
      <c r="W10" s="182"/>
      <c r="X10" s="182"/>
      <c r="Y10" s="182"/>
      <c r="Z10" s="183"/>
      <c r="AA10" s="182"/>
      <c r="AB10" s="182"/>
      <c r="AC10" s="184"/>
      <c r="AD10" s="186"/>
    </row>
    <row r="11" spans="1:30" ht="15" customHeight="1">
      <c r="A11" s="411" t="s">
        <v>0</v>
      </c>
      <c r="B11" s="413"/>
      <c r="C11" s="368" t="s">
        <v>421</v>
      </c>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70"/>
    </row>
    <row r="12" spans="1:30" ht="15" customHeight="1">
      <c r="A12" s="414"/>
      <c r="B12" s="416"/>
      <c r="C12" s="371"/>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3"/>
    </row>
    <row r="13" spans="1:30" ht="15" customHeight="1" thickBot="1">
      <c r="A13" s="417"/>
      <c r="B13" s="419"/>
      <c r="C13" s="374"/>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6"/>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4" t="s">
        <v>77</v>
      </c>
      <c r="B15" s="345"/>
      <c r="C15" s="377" t="s">
        <v>422</v>
      </c>
      <c r="D15" s="378"/>
      <c r="E15" s="378"/>
      <c r="F15" s="378"/>
      <c r="G15" s="378"/>
      <c r="H15" s="378"/>
      <c r="I15" s="378"/>
      <c r="J15" s="378"/>
      <c r="K15" s="379"/>
      <c r="L15" s="330" t="s">
        <v>73</v>
      </c>
      <c r="M15" s="358"/>
      <c r="N15" s="358"/>
      <c r="O15" s="358"/>
      <c r="P15" s="358"/>
      <c r="Q15" s="331"/>
      <c r="R15" s="327" t="s">
        <v>423</v>
      </c>
      <c r="S15" s="328"/>
      <c r="T15" s="328"/>
      <c r="U15" s="328"/>
      <c r="V15" s="328"/>
      <c r="W15" s="328"/>
      <c r="X15" s="329"/>
      <c r="Y15" s="330" t="s">
        <v>72</v>
      </c>
      <c r="Z15" s="331"/>
      <c r="AA15" s="432" t="s">
        <v>424</v>
      </c>
      <c r="AB15" s="433"/>
      <c r="AC15" s="433"/>
      <c r="AD15" s="434"/>
    </row>
    <row r="16" spans="1:30" ht="9" customHeight="1" thickBot="1">
      <c r="A16" s="61"/>
      <c r="B16" s="5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75"/>
      <c r="AD16" s="76"/>
    </row>
    <row r="17" spans="1:30" s="78" customFormat="1" ht="37.5" customHeight="1" thickBot="1">
      <c r="A17" s="344" t="s">
        <v>79</v>
      </c>
      <c r="B17" s="345"/>
      <c r="C17" s="346" t="s">
        <v>431</v>
      </c>
      <c r="D17" s="347"/>
      <c r="E17" s="347"/>
      <c r="F17" s="347"/>
      <c r="G17" s="347"/>
      <c r="H17" s="347"/>
      <c r="I17" s="347"/>
      <c r="J17" s="347"/>
      <c r="K17" s="347"/>
      <c r="L17" s="347"/>
      <c r="M17" s="347"/>
      <c r="N17" s="347"/>
      <c r="O17" s="347"/>
      <c r="P17" s="347"/>
      <c r="Q17" s="348"/>
      <c r="R17" s="351" t="s">
        <v>374</v>
      </c>
      <c r="S17" s="334"/>
      <c r="T17" s="334"/>
      <c r="U17" s="334"/>
      <c r="V17" s="335"/>
      <c r="W17" s="332">
        <v>4</v>
      </c>
      <c r="X17" s="333"/>
      <c r="Y17" s="334" t="s">
        <v>15</v>
      </c>
      <c r="Z17" s="334"/>
      <c r="AA17" s="334"/>
      <c r="AB17" s="335"/>
      <c r="AC17" s="349">
        <v>0.15</v>
      </c>
      <c r="AD17" s="35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51" t="s">
        <v>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5"/>
      <c r="AE19" s="86"/>
      <c r="AF19" s="86"/>
    </row>
    <row r="20" spans="1:32" ht="31.5" customHeight="1" thickBot="1">
      <c r="A20" s="85"/>
      <c r="B20" s="62"/>
      <c r="C20" s="440" t="s">
        <v>376</v>
      </c>
      <c r="D20" s="441"/>
      <c r="E20" s="441"/>
      <c r="F20" s="441"/>
      <c r="G20" s="441"/>
      <c r="H20" s="441"/>
      <c r="I20" s="441"/>
      <c r="J20" s="441"/>
      <c r="K20" s="441"/>
      <c r="L20" s="441"/>
      <c r="M20" s="441"/>
      <c r="N20" s="441"/>
      <c r="O20" s="441"/>
      <c r="P20" s="442"/>
      <c r="Q20" s="437" t="s">
        <v>377</v>
      </c>
      <c r="R20" s="438"/>
      <c r="S20" s="438"/>
      <c r="T20" s="438"/>
      <c r="U20" s="438"/>
      <c r="V20" s="438"/>
      <c r="W20" s="438"/>
      <c r="X20" s="438"/>
      <c r="Y20" s="438"/>
      <c r="Z20" s="438"/>
      <c r="AA20" s="438"/>
      <c r="AB20" s="438"/>
      <c r="AC20" s="438"/>
      <c r="AD20" s="439"/>
      <c r="AE20" s="86"/>
      <c r="AF20" s="86"/>
    </row>
    <row r="21" spans="1:32" ht="31.5" customHeight="1" thickBot="1">
      <c r="A21" s="61"/>
      <c r="B21" s="56"/>
      <c r="C21" s="218" t="s">
        <v>39</v>
      </c>
      <c r="D21" s="219" t="s">
        <v>40</v>
      </c>
      <c r="E21" s="219" t="s">
        <v>41</v>
      </c>
      <c r="F21" s="219" t="s">
        <v>42</v>
      </c>
      <c r="G21" s="219" t="s">
        <v>43</v>
      </c>
      <c r="H21" s="219" t="s">
        <v>44</v>
      </c>
      <c r="I21" s="219" t="s">
        <v>45</v>
      </c>
      <c r="J21" s="219" t="s">
        <v>46</v>
      </c>
      <c r="K21" s="219" t="s">
        <v>47</v>
      </c>
      <c r="L21" s="219" t="s">
        <v>48</v>
      </c>
      <c r="M21" s="219" t="s">
        <v>49</v>
      </c>
      <c r="N21" s="219" t="s">
        <v>50</v>
      </c>
      <c r="O21" s="219" t="s">
        <v>8</v>
      </c>
      <c r="P21" s="220" t="s">
        <v>382</v>
      </c>
      <c r="Q21" s="218" t="s">
        <v>39</v>
      </c>
      <c r="R21" s="219" t="s">
        <v>40</v>
      </c>
      <c r="S21" s="219" t="s">
        <v>41</v>
      </c>
      <c r="T21" s="219" t="s">
        <v>42</v>
      </c>
      <c r="U21" s="219" t="s">
        <v>43</v>
      </c>
      <c r="V21" s="219" t="s">
        <v>44</v>
      </c>
      <c r="W21" s="219" t="s">
        <v>45</v>
      </c>
      <c r="X21" s="219" t="s">
        <v>46</v>
      </c>
      <c r="Y21" s="219" t="s">
        <v>47</v>
      </c>
      <c r="Z21" s="219" t="s">
        <v>48</v>
      </c>
      <c r="AA21" s="219" t="s">
        <v>49</v>
      </c>
      <c r="AB21" s="219" t="s">
        <v>50</v>
      </c>
      <c r="AC21" s="219" t="s">
        <v>8</v>
      </c>
      <c r="AD21" s="220" t="s">
        <v>382</v>
      </c>
      <c r="AE21" s="4"/>
      <c r="AF21" s="4"/>
    </row>
    <row r="22" spans="1:32" ht="31.5" customHeight="1">
      <c r="A22" s="319" t="s">
        <v>378</v>
      </c>
      <c r="B22" s="324"/>
      <c r="C22" s="192">
        <v>12009414.144525547</v>
      </c>
      <c r="D22" s="191"/>
      <c r="E22" s="191"/>
      <c r="F22" s="191"/>
      <c r="G22" s="191"/>
      <c r="H22" s="191"/>
      <c r="I22" s="191"/>
      <c r="J22" s="191"/>
      <c r="K22" s="191"/>
      <c r="L22" s="191"/>
      <c r="M22" s="191"/>
      <c r="N22" s="191"/>
      <c r="O22" s="263">
        <f>SUM(C22:N22)</f>
        <v>12009414.144525547</v>
      </c>
      <c r="P22" s="193"/>
      <c r="Q22" s="192">
        <v>695659000</v>
      </c>
      <c r="R22" s="191">
        <v>1099835000</v>
      </c>
      <c r="S22" s="191">
        <v>203597064</v>
      </c>
      <c r="T22" s="191">
        <v>380159908.125</v>
      </c>
      <c r="U22" s="191">
        <v>-290397270</v>
      </c>
      <c r="V22" s="191"/>
      <c r="W22" s="191"/>
      <c r="X22" s="191"/>
      <c r="Y22" s="191"/>
      <c r="Z22" s="191"/>
      <c r="AA22" s="191"/>
      <c r="AB22" s="191"/>
      <c r="AC22" s="263">
        <f>SUM(Q22:AB22)</f>
        <v>2088853702.125</v>
      </c>
      <c r="AD22" s="197"/>
      <c r="AE22" s="4"/>
      <c r="AF22" s="4"/>
    </row>
    <row r="23" spans="1:32" ht="31.5" customHeight="1">
      <c r="A23" s="320" t="s">
        <v>379</v>
      </c>
      <c r="B23" s="313"/>
      <c r="C23" s="188">
        <f>+C22</f>
        <v>12009414.144525547</v>
      </c>
      <c r="D23" s="187"/>
      <c r="E23" s="187"/>
      <c r="F23" s="187">
        <v>0</v>
      </c>
      <c r="G23" s="187">
        <v>0</v>
      </c>
      <c r="H23" s="187"/>
      <c r="I23" s="187"/>
      <c r="J23" s="187"/>
      <c r="K23" s="187"/>
      <c r="L23" s="187"/>
      <c r="M23" s="187"/>
      <c r="N23" s="187"/>
      <c r="O23" s="265">
        <f>SUM(C23:N23)</f>
        <v>12009414.144525547</v>
      </c>
      <c r="P23" s="195">
        <f>+O23/O22</f>
        <v>1</v>
      </c>
      <c r="Q23" s="188">
        <v>1114631000</v>
      </c>
      <c r="R23" s="187">
        <v>409308786</v>
      </c>
      <c r="S23" s="187">
        <v>161637700</v>
      </c>
      <c r="T23" s="187">
        <v>46814067</v>
      </c>
      <c r="U23" s="187">
        <v>198980962</v>
      </c>
      <c r="V23" s="187"/>
      <c r="W23" s="187"/>
      <c r="X23" s="187"/>
      <c r="Y23" s="187"/>
      <c r="Z23" s="187"/>
      <c r="AA23" s="187"/>
      <c r="AB23" s="187"/>
      <c r="AC23" s="265">
        <f>SUM(Q23:AB23)</f>
        <v>1931372515</v>
      </c>
      <c r="AD23" s="195">
        <f>+AC23/AC22</f>
        <v>0.92460880004914</v>
      </c>
      <c r="AE23" s="4"/>
      <c r="AF23" s="4"/>
    </row>
    <row r="24" spans="1:32" ht="31.5" customHeight="1">
      <c r="A24" s="320" t="s">
        <v>380</v>
      </c>
      <c r="B24" s="313"/>
      <c r="C24" s="188">
        <v>3277189.048175182</v>
      </c>
      <c r="D24" s="187">
        <v>3277189.048175182</v>
      </c>
      <c r="E24" s="187">
        <v>3277189.048175182</v>
      </c>
      <c r="F24" s="187">
        <v>2029689</v>
      </c>
      <c r="G24" s="187">
        <v>148158</v>
      </c>
      <c r="H24" s="187"/>
      <c r="I24" s="187"/>
      <c r="J24" s="187"/>
      <c r="K24" s="187"/>
      <c r="L24" s="187"/>
      <c r="M24" s="187"/>
      <c r="N24" s="187"/>
      <c r="O24" s="265">
        <f>SUM(C24:N24)</f>
        <v>12009414.144525547</v>
      </c>
      <c r="P24" s="193"/>
      <c r="Q24" s="188"/>
      <c r="R24" s="187">
        <v>32933000</v>
      </c>
      <c r="S24" s="187">
        <v>165506000</v>
      </c>
      <c r="T24" s="187">
        <v>186666700</v>
      </c>
      <c r="U24" s="187">
        <v>353589577</v>
      </c>
      <c r="V24" s="187">
        <v>171247041</v>
      </c>
      <c r="W24" s="187">
        <v>167127041</v>
      </c>
      <c r="X24" s="187">
        <v>167127041</v>
      </c>
      <c r="Y24" s="187">
        <v>167127041</v>
      </c>
      <c r="Z24" s="187">
        <v>167127041</v>
      </c>
      <c r="AA24" s="187">
        <v>167127041</v>
      </c>
      <c r="AB24" s="187">
        <v>343276179</v>
      </c>
      <c r="AC24" s="265">
        <f>SUM(Q24:AB24)</f>
        <v>2088853702</v>
      </c>
      <c r="AD24" s="195"/>
      <c r="AE24" s="4"/>
      <c r="AF24" s="4"/>
    </row>
    <row r="25" spans="1:32" ht="31.5" customHeight="1" thickBot="1">
      <c r="A25" s="430" t="s">
        <v>381</v>
      </c>
      <c r="B25" s="431"/>
      <c r="C25" s="189">
        <v>3277189</v>
      </c>
      <c r="D25" s="190">
        <v>3277189</v>
      </c>
      <c r="E25" s="190">
        <v>3277189</v>
      </c>
      <c r="F25" s="190">
        <v>0</v>
      </c>
      <c r="G25" s="190">
        <v>2177847</v>
      </c>
      <c r="H25" s="190"/>
      <c r="I25" s="190"/>
      <c r="J25" s="190"/>
      <c r="K25" s="190"/>
      <c r="L25" s="190"/>
      <c r="M25" s="190"/>
      <c r="N25" s="190"/>
      <c r="O25" s="266">
        <f>SUM(C25:N25)</f>
        <v>12009414</v>
      </c>
      <c r="P25" s="194">
        <f>+O25/O24</f>
        <v>0.9999999879656456</v>
      </c>
      <c r="Q25" s="189">
        <v>0</v>
      </c>
      <c r="R25" s="190">
        <v>32042366</v>
      </c>
      <c r="S25" s="190">
        <v>120845133</v>
      </c>
      <c r="T25" s="190">
        <v>145059733</v>
      </c>
      <c r="U25" s="190">
        <v>161055275</v>
      </c>
      <c r="V25" s="190"/>
      <c r="W25" s="190"/>
      <c r="X25" s="190"/>
      <c r="Y25" s="190"/>
      <c r="Z25" s="190"/>
      <c r="AA25" s="190"/>
      <c r="AB25" s="190"/>
      <c r="AC25" s="266">
        <f>SUM(Q25:AB25)</f>
        <v>459002507</v>
      </c>
      <c r="AD25" s="196">
        <f>+AC25/AC24</f>
        <v>0.21973894416852752</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6"/>
    </row>
    <row r="27" spans="1:30" ht="33.75" customHeight="1">
      <c r="A27" s="398" t="s">
        <v>76</v>
      </c>
      <c r="B27" s="399"/>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1"/>
    </row>
    <row r="28" spans="1:30" ht="15" customHeight="1">
      <c r="A28" s="380" t="s">
        <v>189</v>
      </c>
      <c r="B28" s="382" t="s">
        <v>6</v>
      </c>
      <c r="C28" s="383"/>
      <c r="D28" s="313" t="s">
        <v>398</v>
      </c>
      <c r="E28" s="311"/>
      <c r="F28" s="311"/>
      <c r="G28" s="311"/>
      <c r="H28" s="311"/>
      <c r="I28" s="311"/>
      <c r="J28" s="311"/>
      <c r="K28" s="311"/>
      <c r="L28" s="311"/>
      <c r="M28" s="311"/>
      <c r="N28" s="311"/>
      <c r="O28" s="312"/>
      <c r="P28" s="341" t="s">
        <v>8</v>
      </c>
      <c r="Q28" s="341" t="s">
        <v>84</v>
      </c>
      <c r="R28" s="341"/>
      <c r="S28" s="341"/>
      <c r="T28" s="341"/>
      <c r="U28" s="341"/>
      <c r="V28" s="341"/>
      <c r="W28" s="341"/>
      <c r="X28" s="341"/>
      <c r="Y28" s="341"/>
      <c r="Z28" s="341"/>
      <c r="AA28" s="341"/>
      <c r="AB28" s="341"/>
      <c r="AC28" s="341"/>
      <c r="AD28" s="343"/>
    </row>
    <row r="29" spans="1:30" ht="27" customHeight="1">
      <c r="A29" s="381"/>
      <c r="B29" s="384"/>
      <c r="C29" s="385"/>
      <c r="D29" s="217" t="s">
        <v>39</v>
      </c>
      <c r="E29" s="217" t="s">
        <v>40</v>
      </c>
      <c r="F29" s="217" t="s">
        <v>41</v>
      </c>
      <c r="G29" s="217" t="s">
        <v>42</v>
      </c>
      <c r="H29" s="217" t="s">
        <v>43</v>
      </c>
      <c r="I29" s="217" t="s">
        <v>44</v>
      </c>
      <c r="J29" s="217" t="s">
        <v>45</v>
      </c>
      <c r="K29" s="217" t="s">
        <v>46</v>
      </c>
      <c r="L29" s="217" t="s">
        <v>47</v>
      </c>
      <c r="M29" s="217" t="s">
        <v>48</v>
      </c>
      <c r="N29" s="217" t="s">
        <v>49</v>
      </c>
      <c r="O29" s="217" t="s">
        <v>50</v>
      </c>
      <c r="P29" s="312"/>
      <c r="Q29" s="341"/>
      <c r="R29" s="341"/>
      <c r="S29" s="341"/>
      <c r="T29" s="341"/>
      <c r="U29" s="341"/>
      <c r="V29" s="341"/>
      <c r="W29" s="341"/>
      <c r="X29" s="341"/>
      <c r="Y29" s="341"/>
      <c r="Z29" s="341"/>
      <c r="AA29" s="341"/>
      <c r="AB29" s="341"/>
      <c r="AC29" s="341"/>
      <c r="AD29" s="343"/>
    </row>
    <row r="30" spans="1:30" ht="42" customHeight="1" thickBot="1">
      <c r="A30" s="88" t="s">
        <v>432</v>
      </c>
      <c r="B30" s="337"/>
      <c r="C30" s="338"/>
      <c r="D30" s="92"/>
      <c r="E30" s="92"/>
      <c r="F30" s="92"/>
      <c r="G30" s="92"/>
      <c r="H30" s="92"/>
      <c r="I30" s="92"/>
      <c r="J30" s="92"/>
      <c r="K30" s="92"/>
      <c r="L30" s="92"/>
      <c r="M30" s="92"/>
      <c r="N30" s="92"/>
      <c r="O30" s="92"/>
      <c r="P30" s="89">
        <f>SUM(D30:O30)</f>
        <v>0</v>
      </c>
      <c r="Q30" s="339"/>
      <c r="R30" s="339"/>
      <c r="S30" s="339"/>
      <c r="T30" s="339"/>
      <c r="U30" s="339"/>
      <c r="V30" s="339"/>
      <c r="W30" s="339"/>
      <c r="X30" s="339"/>
      <c r="Y30" s="339"/>
      <c r="Z30" s="339"/>
      <c r="AA30" s="339"/>
      <c r="AB30" s="339"/>
      <c r="AC30" s="339"/>
      <c r="AD30" s="340"/>
    </row>
    <row r="31" spans="1:30" ht="45" customHeight="1">
      <c r="A31" s="402" t="s">
        <v>292</v>
      </c>
      <c r="B31" s="403"/>
      <c r="C31" s="403"/>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4"/>
    </row>
    <row r="32" spans="1:41" ht="22.5" customHeight="1">
      <c r="A32" s="320" t="s">
        <v>190</v>
      </c>
      <c r="B32" s="341" t="s">
        <v>62</v>
      </c>
      <c r="C32" s="341" t="s">
        <v>6</v>
      </c>
      <c r="D32" s="341" t="s">
        <v>60</v>
      </c>
      <c r="E32" s="341"/>
      <c r="F32" s="341"/>
      <c r="G32" s="341"/>
      <c r="H32" s="341"/>
      <c r="I32" s="341"/>
      <c r="J32" s="341"/>
      <c r="K32" s="341"/>
      <c r="L32" s="341"/>
      <c r="M32" s="341"/>
      <c r="N32" s="341"/>
      <c r="O32" s="341"/>
      <c r="P32" s="341"/>
      <c r="Q32" s="341" t="s">
        <v>85</v>
      </c>
      <c r="R32" s="341"/>
      <c r="S32" s="341"/>
      <c r="T32" s="341"/>
      <c r="U32" s="341"/>
      <c r="V32" s="341"/>
      <c r="W32" s="341"/>
      <c r="X32" s="341"/>
      <c r="Y32" s="341"/>
      <c r="Z32" s="341"/>
      <c r="AA32" s="341"/>
      <c r="AB32" s="341"/>
      <c r="AC32" s="341"/>
      <c r="AD32" s="343"/>
      <c r="AG32" s="90"/>
      <c r="AH32" s="90"/>
      <c r="AI32" s="90"/>
      <c r="AJ32" s="90"/>
      <c r="AK32" s="90"/>
      <c r="AL32" s="90"/>
      <c r="AM32" s="90"/>
      <c r="AN32" s="90"/>
      <c r="AO32" s="90"/>
    </row>
    <row r="33" spans="1:41" ht="27" customHeight="1">
      <c r="A33" s="320"/>
      <c r="B33" s="341"/>
      <c r="C33" s="342"/>
      <c r="D33" s="217" t="s">
        <v>39</v>
      </c>
      <c r="E33" s="217" t="s">
        <v>40</v>
      </c>
      <c r="F33" s="217" t="s">
        <v>41</v>
      </c>
      <c r="G33" s="217" t="s">
        <v>42</v>
      </c>
      <c r="H33" s="217" t="s">
        <v>43</v>
      </c>
      <c r="I33" s="217" t="s">
        <v>44</v>
      </c>
      <c r="J33" s="217" t="s">
        <v>45</v>
      </c>
      <c r="K33" s="217" t="s">
        <v>46</v>
      </c>
      <c r="L33" s="217" t="s">
        <v>47</v>
      </c>
      <c r="M33" s="217" t="s">
        <v>48</v>
      </c>
      <c r="N33" s="217" t="s">
        <v>49</v>
      </c>
      <c r="O33" s="217" t="s">
        <v>50</v>
      </c>
      <c r="P33" s="217" t="s">
        <v>8</v>
      </c>
      <c r="Q33" s="313" t="s">
        <v>402</v>
      </c>
      <c r="R33" s="311"/>
      <c r="S33" s="311"/>
      <c r="T33" s="312"/>
      <c r="U33" s="313" t="s">
        <v>403</v>
      </c>
      <c r="V33" s="311"/>
      <c r="W33" s="311"/>
      <c r="X33" s="312"/>
      <c r="Y33" s="313" t="s">
        <v>81</v>
      </c>
      <c r="Z33" s="311"/>
      <c r="AA33" s="312"/>
      <c r="AB33" s="313" t="s">
        <v>82</v>
      </c>
      <c r="AC33" s="311"/>
      <c r="AD33" s="314"/>
      <c r="AG33" s="90"/>
      <c r="AH33" s="90"/>
      <c r="AI33" s="90"/>
      <c r="AJ33" s="90"/>
      <c r="AK33" s="90"/>
      <c r="AL33" s="90"/>
      <c r="AM33" s="90"/>
      <c r="AN33" s="90"/>
      <c r="AO33" s="90"/>
    </row>
    <row r="34" spans="1:41" ht="152.25" customHeight="1">
      <c r="A34" s="552" t="s">
        <v>432</v>
      </c>
      <c r="B34" s="317">
        <v>0.15</v>
      </c>
      <c r="C34" s="93" t="s">
        <v>9</v>
      </c>
      <c r="D34" s="92">
        <v>4</v>
      </c>
      <c r="E34" s="92">
        <v>4</v>
      </c>
      <c r="F34" s="92">
        <v>4</v>
      </c>
      <c r="G34" s="92">
        <v>4</v>
      </c>
      <c r="H34" s="92">
        <v>4</v>
      </c>
      <c r="I34" s="92">
        <v>4</v>
      </c>
      <c r="J34" s="92">
        <v>4</v>
      </c>
      <c r="K34" s="92">
        <v>4</v>
      </c>
      <c r="L34" s="92">
        <v>4</v>
      </c>
      <c r="M34" s="92">
        <v>4</v>
      </c>
      <c r="N34" s="92">
        <v>4</v>
      </c>
      <c r="O34" s="92">
        <v>4</v>
      </c>
      <c r="P34" s="221">
        <v>4</v>
      </c>
      <c r="Q34" s="568" t="s">
        <v>679</v>
      </c>
      <c r="R34" s="569"/>
      <c r="S34" s="569"/>
      <c r="T34" s="605"/>
      <c r="U34" s="568" t="s">
        <v>680</v>
      </c>
      <c r="V34" s="569"/>
      <c r="W34" s="569"/>
      <c r="X34" s="605"/>
      <c r="Y34" s="562" t="s">
        <v>602</v>
      </c>
      <c r="Z34" s="563"/>
      <c r="AA34" s="564"/>
      <c r="AB34" s="568" t="s">
        <v>606</v>
      </c>
      <c r="AC34" s="569"/>
      <c r="AD34" s="570"/>
      <c r="AG34" s="90"/>
      <c r="AH34" s="90"/>
      <c r="AI34" s="90"/>
      <c r="AJ34" s="90"/>
      <c r="AK34" s="90"/>
      <c r="AL34" s="90"/>
      <c r="AM34" s="90"/>
      <c r="AN34" s="90"/>
      <c r="AO34" s="90"/>
    </row>
    <row r="35" spans="1:41" ht="152.25" customHeight="1" thickBot="1">
      <c r="A35" s="553"/>
      <c r="B35" s="318"/>
      <c r="C35" s="94" t="s">
        <v>10</v>
      </c>
      <c r="D35" s="245">
        <v>4</v>
      </c>
      <c r="E35" s="245">
        <v>4</v>
      </c>
      <c r="F35" s="245">
        <v>4</v>
      </c>
      <c r="G35" s="245">
        <v>4</v>
      </c>
      <c r="H35" s="245">
        <v>4</v>
      </c>
      <c r="I35" s="245"/>
      <c r="J35" s="245"/>
      <c r="K35" s="245"/>
      <c r="L35" s="245"/>
      <c r="M35" s="245"/>
      <c r="N35" s="245"/>
      <c r="O35" s="245"/>
      <c r="P35" s="248">
        <f>MIN(D35:O35)</f>
        <v>4</v>
      </c>
      <c r="Q35" s="565"/>
      <c r="R35" s="566"/>
      <c r="S35" s="566"/>
      <c r="T35" s="567"/>
      <c r="U35" s="565"/>
      <c r="V35" s="566"/>
      <c r="W35" s="566"/>
      <c r="X35" s="567"/>
      <c r="Y35" s="565"/>
      <c r="Z35" s="566"/>
      <c r="AA35" s="567"/>
      <c r="AB35" s="565"/>
      <c r="AC35" s="566"/>
      <c r="AD35" s="571"/>
      <c r="AE35" s="50"/>
      <c r="AF35" s="97"/>
      <c r="AG35" s="90"/>
      <c r="AH35" s="90"/>
      <c r="AI35" s="90"/>
      <c r="AJ35" s="90"/>
      <c r="AK35" s="90"/>
      <c r="AL35" s="90"/>
      <c r="AM35" s="90"/>
      <c r="AN35" s="90"/>
      <c r="AO35" s="90"/>
    </row>
    <row r="36" spans="1:41" ht="25.5" customHeight="1">
      <c r="A36" s="319" t="s">
        <v>191</v>
      </c>
      <c r="B36" s="321" t="s">
        <v>61</v>
      </c>
      <c r="C36" s="323" t="s">
        <v>11</v>
      </c>
      <c r="D36" s="323"/>
      <c r="E36" s="323"/>
      <c r="F36" s="323"/>
      <c r="G36" s="323"/>
      <c r="H36" s="323"/>
      <c r="I36" s="323"/>
      <c r="J36" s="323"/>
      <c r="K36" s="323"/>
      <c r="L36" s="323"/>
      <c r="M36" s="323"/>
      <c r="N36" s="323"/>
      <c r="O36" s="323"/>
      <c r="P36" s="323"/>
      <c r="Q36" s="324" t="s">
        <v>78</v>
      </c>
      <c r="R36" s="325"/>
      <c r="S36" s="325"/>
      <c r="T36" s="325"/>
      <c r="U36" s="325"/>
      <c r="V36" s="325"/>
      <c r="W36" s="325"/>
      <c r="X36" s="325"/>
      <c r="Y36" s="325"/>
      <c r="Z36" s="325"/>
      <c r="AA36" s="325"/>
      <c r="AB36" s="325"/>
      <c r="AC36" s="325"/>
      <c r="AD36" s="326"/>
      <c r="AG36" s="90"/>
      <c r="AH36" s="90"/>
      <c r="AI36" s="90"/>
      <c r="AJ36" s="90"/>
      <c r="AK36" s="90"/>
      <c r="AL36" s="90"/>
      <c r="AM36" s="90"/>
      <c r="AN36" s="90"/>
      <c r="AO36" s="90"/>
    </row>
    <row r="37" spans="1:41" ht="25.5" customHeight="1">
      <c r="A37" s="320"/>
      <c r="B37" s="322"/>
      <c r="C37" s="217" t="s">
        <v>12</v>
      </c>
      <c r="D37" s="217" t="s">
        <v>36</v>
      </c>
      <c r="E37" s="217" t="s">
        <v>37</v>
      </c>
      <c r="F37" s="217" t="s">
        <v>38</v>
      </c>
      <c r="G37" s="217" t="s">
        <v>51</v>
      </c>
      <c r="H37" s="217" t="s">
        <v>52</v>
      </c>
      <c r="I37" s="217" t="s">
        <v>53</v>
      </c>
      <c r="J37" s="217" t="s">
        <v>54</v>
      </c>
      <c r="K37" s="217" t="s">
        <v>55</v>
      </c>
      <c r="L37" s="217" t="s">
        <v>56</v>
      </c>
      <c r="M37" s="217" t="s">
        <v>57</v>
      </c>
      <c r="N37" s="217" t="s">
        <v>58</v>
      </c>
      <c r="O37" s="217" t="s">
        <v>59</v>
      </c>
      <c r="P37" s="217" t="s">
        <v>63</v>
      </c>
      <c r="Q37" s="313" t="s">
        <v>83</v>
      </c>
      <c r="R37" s="311"/>
      <c r="S37" s="311"/>
      <c r="T37" s="311"/>
      <c r="U37" s="311"/>
      <c r="V37" s="311"/>
      <c r="W37" s="311"/>
      <c r="X37" s="311"/>
      <c r="Y37" s="311"/>
      <c r="Z37" s="311"/>
      <c r="AA37" s="311"/>
      <c r="AB37" s="311"/>
      <c r="AC37" s="311"/>
      <c r="AD37" s="314"/>
      <c r="AG37" s="98"/>
      <c r="AH37" s="98"/>
      <c r="AI37" s="98"/>
      <c r="AJ37" s="98"/>
      <c r="AK37" s="98"/>
      <c r="AL37" s="98"/>
      <c r="AM37" s="98"/>
      <c r="AN37" s="98"/>
      <c r="AO37" s="98"/>
    </row>
    <row r="38" spans="1:41" ht="99.75" customHeight="1">
      <c r="A38" s="595" t="s">
        <v>552</v>
      </c>
      <c r="B38" s="304">
        <v>0.03</v>
      </c>
      <c r="C38" s="93" t="s">
        <v>9</v>
      </c>
      <c r="D38" s="222">
        <v>0.0833</v>
      </c>
      <c r="E38" s="222">
        <v>0.0833</v>
      </c>
      <c r="F38" s="222">
        <v>0.0833</v>
      </c>
      <c r="G38" s="222">
        <v>0.0833</v>
      </c>
      <c r="H38" s="222">
        <v>0.0833</v>
      </c>
      <c r="I38" s="222">
        <v>0.0833</v>
      </c>
      <c r="J38" s="222">
        <v>0.0833</v>
      </c>
      <c r="K38" s="222">
        <v>0.0833</v>
      </c>
      <c r="L38" s="222">
        <v>0.0834</v>
      </c>
      <c r="M38" s="222">
        <v>0.0834</v>
      </c>
      <c r="N38" s="222">
        <v>0.0834</v>
      </c>
      <c r="O38" s="222">
        <v>0.0834</v>
      </c>
      <c r="P38" s="100">
        <f aca="true" t="shared" si="0" ref="P38:P45">SUM(D38:O38)</f>
        <v>1</v>
      </c>
      <c r="Q38" s="305" t="s">
        <v>649</v>
      </c>
      <c r="R38" s="306"/>
      <c r="S38" s="306"/>
      <c r="T38" s="306"/>
      <c r="U38" s="306"/>
      <c r="V38" s="306"/>
      <c r="W38" s="306"/>
      <c r="X38" s="306"/>
      <c r="Y38" s="306"/>
      <c r="Z38" s="306"/>
      <c r="AA38" s="306"/>
      <c r="AB38" s="306"/>
      <c r="AC38" s="306"/>
      <c r="AD38" s="307"/>
      <c r="AE38" s="101"/>
      <c r="AG38" s="102"/>
      <c r="AH38" s="102"/>
      <c r="AI38" s="102"/>
      <c r="AJ38" s="102"/>
      <c r="AK38" s="102"/>
      <c r="AL38" s="102"/>
      <c r="AM38" s="102"/>
      <c r="AN38" s="102"/>
      <c r="AO38" s="102"/>
    </row>
    <row r="39" spans="1:31" ht="99.75" customHeight="1">
      <c r="A39" s="596"/>
      <c r="B39" s="278"/>
      <c r="C39" s="103" t="s">
        <v>10</v>
      </c>
      <c r="D39" s="233">
        <v>0.0833</v>
      </c>
      <c r="E39" s="233">
        <v>0.0833</v>
      </c>
      <c r="F39" s="233">
        <v>0.0833</v>
      </c>
      <c r="G39" s="233">
        <v>0.0833</v>
      </c>
      <c r="H39" s="233">
        <v>0.0833</v>
      </c>
      <c r="I39" s="233"/>
      <c r="J39" s="233"/>
      <c r="K39" s="233"/>
      <c r="L39" s="233"/>
      <c r="M39" s="233"/>
      <c r="N39" s="233"/>
      <c r="O39" s="233"/>
      <c r="P39" s="241">
        <f t="shared" si="0"/>
        <v>0.4165</v>
      </c>
      <c r="Q39" s="308"/>
      <c r="R39" s="309"/>
      <c r="S39" s="309"/>
      <c r="T39" s="309"/>
      <c r="U39" s="309"/>
      <c r="V39" s="309"/>
      <c r="W39" s="309"/>
      <c r="X39" s="309"/>
      <c r="Y39" s="309"/>
      <c r="Z39" s="309"/>
      <c r="AA39" s="309"/>
      <c r="AB39" s="309"/>
      <c r="AC39" s="309"/>
      <c r="AD39" s="310"/>
      <c r="AE39" s="101"/>
    </row>
    <row r="40" spans="1:31" ht="100.5" customHeight="1">
      <c r="A40" s="596" t="s">
        <v>553</v>
      </c>
      <c r="B40" s="277">
        <v>0.03</v>
      </c>
      <c r="C40" s="106" t="s">
        <v>9</v>
      </c>
      <c r="D40" s="222">
        <v>0</v>
      </c>
      <c r="E40" s="222">
        <v>0.091</v>
      </c>
      <c r="F40" s="222">
        <v>0.091</v>
      </c>
      <c r="G40" s="222">
        <v>0.091</v>
      </c>
      <c r="H40" s="222">
        <v>0.091</v>
      </c>
      <c r="I40" s="222">
        <v>0.091</v>
      </c>
      <c r="J40" s="222">
        <v>0.091</v>
      </c>
      <c r="K40" s="222">
        <v>0.091</v>
      </c>
      <c r="L40" s="222">
        <v>0.091</v>
      </c>
      <c r="M40" s="222">
        <v>0.091</v>
      </c>
      <c r="N40" s="222">
        <v>0.091</v>
      </c>
      <c r="O40" s="222">
        <v>0.09</v>
      </c>
      <c r="P40" s="105">
        <f t="shared" si="0"/>
        <v>0.9999999999999998</v>
      </c>
      <c r="Q40" s="599" t="s">
        <v>650</v>
      </c>
      <c r="R40" s="600"/>
      <c r="S40" s="600"/>
      <c r="T40" s="600"/>
      <c r="U40" s="600"/>
      <c r="V40" s="600"/>
      <c r="W40" s="600"/>
      <c r="X40" s="600"/>
      <c r="Y40" s="600"/>
      <c r="Z40" s="600"/>
      <c r="AA40" s="600"/>
      <c r="AB40" s="600"/>
      <c r="AC40" s="600"/>
      <c r="AD40" s="601"/>
      <c r="AE40" s="101"/>
    </row>
    <row r="41" spans="1:31" ht="100.5" customHeight="1">
      <c r="A41" s="596"/>
      <c r="B41" s="278"/>
      <c r="C41" s="103" t="s">
        <v>10</v>
      </c>
      <c r="D41" s="233">
        <v>0</v>
      </c>
      <c r="E41" s="233">
        <v>0.091</v>
      </c>
      <c r="F41" s="233">
        <v>0.091</v>
      </c>
      <c r="G41" s="233">
        <v>0.091</v>
      </c>
      <c r="H41" s="233">
        <v>0.091</v>
      </c>
      <c r="I41" s="233"/>
      <c r="J41" s="233"/>
      <c r="K41" s="233"/>
      <c r="L41" s="233"/>
      <c r="M41" s="233"/>
      <c r="N41" s="233"/>
      <c r="O41" s="233"/>
      <c r="P41" s="241">
        <f t="shared" si="0"/>
        <v>0.364</v>
      </c>
      <c r="Q41" s="602"/>
      <c r="R41" s="603"/>
      <c r="S41" s="603"/>
      <c r="T41" s="603"/>
      <c r="U41" s="603"/>
      <c r="V41" s="603"/>
      <c r="W41" s="603"/>
      <c r="X41" s="603"/>
      <c r="Y41" s="603"/>
      <c r="Z41" s="603"/>
      <c r="AA41" s="603"/>
      <c r="AB41" s="603"/>
      <c r="AC41" s="603"/>
      <c r="AD41" s="604"/>
      <c r="AE41" s="101"/>
    </row>
    <row r="42" spans="1:31" ht="99" customHeight="1">
      <c r="A42" s="296" t="s">
        <v>554</v>
      </c>
      <c r="B42" s="277">
        <v>0.03</v>
      </c>
      <c r="C42" s="106" t="s">
        <v>9</v>
      </c>
      <c r="D42" s="222">
        <v>0</v>
      </c>
      <c r="E42" s="222">
        <v>0.091</v>
      </c>
      <c r="F42" s="222">
        <v>0.091</v>
      </c>
      <c r="G42" s="222">
        <v>0.091</v>
      </c>
      <c r="H42" s="222">
        <v>0.091</v>
      </c>
      <c r="I42" s="222">
        <v>0.091</v>
      </c>
      <c r="J42" s="222">
        <v>0.091</v>
      </c>
      <c r="K42" s="222">
        <v>0.091</v>
      </c>
      <c r="L42" s="222">
        <v>0.091</v>
      </c>
      <c r="M42" s="222">
        <v>0.091</v>
      </c>
      <c r="N42" s="222">
        <v>0.091</v>
      </c>
      <c r="O42" s="222">
        <v>0.09</v>
      </c>
      <c r="P42" s="105">
        <f t="shared" si="0"/>
        <v>0.9999999999999998</v>
      </c>
      <c r="Q42" s="305" t="s">
        <v>656</v>
      </c>
      <c r="R42" s="306"/>
      <c r="S42" s="306"/>
      <c r="T42" s="306"/>
      <c r="U42" s="306"/>
      <c r="V42" s="306"/>
      <c r="W42" s="306"/>
      <c r="X42" s="306"/>
      <c r="Y42" s="306"/>
      <c r="Z42" s="306"/>
      <c r="AA42" s="306"/>
      <c r="AB42" s="306"/>
      <c r="AC42" s="306"/>
      <c r="AD42" s="307"/>
      <c r="AE42" s="101"/>
    </row>
    <row r="43" spans="1:31" ht="99" customHeight="1">
      <c r="A43" s="302"/>
      <c r="B43" s="278"/>
      <c r="C43" s="103" t="s">
        <v>10</v>
      </c>
      <c r="D43" s="233">
        <v>0</v>
      </c>
      <c r="E43" s="233">
        <v>0.091</v>
      </c>
      <c r="F43" s="233">
        <v>0.091</v>
      </c>
      <c r="G43" s="233">
        <v>0.091</v>
      </c>
      <c r="H43" s="233">
        <v>0.091</v>
      </c>
      <c r="I43" s="233"/>
      <c r="J43" s="233"/>
      <c r="K43" s="233"/>
      <c r="L43" s="233"/>
      <c r="M43" s="233"/>
      <c r="N43" s="233"/>
      <c r="O43" s="233"/>
      <c r="P43" s="241">
        <f t="shared" si="0"/>
        <v>0.364</v>
      </c>
      <c r="Q43" s="308"/>
      <c r="R43" s="309"/>
      <c r="S43" s="309"/>
      <c r="T43" s="309"/>
      <c r="U43" s="309"/>
      <c r="V43" s="309"/>
      <c r="W43" s="309"/>
      <c r="X43" s="309"/>
      <c r="Y43" s="309"/>
      <c r="Z43" s="309"/>
      <c r="AA43" s="309"/>
      <c r="AB43" s="309"/>
      <c r="AC43" s="309"/>
      <c r="AD43" s="310"/>
      <c r="AE43" s="101"/>
    </row>
    <row r="44" spans="1:31" ht="100.5" customHeight="1">
      <c r="A44" s="597" t="s">
        <v>555</v>
      </c>
      <c r="B44" s="277">
        <v>0.06</v>
      </c>
      <c r="C44" s="106" t="s">
        <v>9</v>
      </c>
      <c r="D44" s="222">
        <v>0.0833</v>
      </c>
      <c r="E44" s="222">
        <v>0.0833</v>
      </c>
      <c r="F44" s="222">
        <v>0.0833</v>
      </c>
      <c r="G44" s="222">
        <v>0.0833</v>
      </c>
      <c r="H44" s="222">
        <v>0.0833</v>
      </c>
      <c r="I44" s="222">
        <v>0.0833</v>
      </c>
      <c r="J44" s="222">
        <v>0.0833</v>
      </c>
      <c r="K44" s="222">
        <v>0.0833</v>
      </c>
      <c r="L44" s="222">
        <v>0.0834</v>
      </c>
      <c r="M44" s="222">
        <v>0.0834</v>
      </c>
      <c r="N44" s="222">
        <v>0.0834</v>
      </c>
      <c r="O44" s="222">
        <v>0.0834</v>
      </c>
      <c r="P44" s="105">
        <f t="shared" si="0"/>
        <v>1</v>
      </c>
      <c r="Q44" s="305" t="s">
        <v>681</v>
      </c>
      <c r="R44" s="306"/>
      <c r="S44" s="306"/>
      <c r="T44" s="306"/>
      <c r="U44" s="306"/>
      <c r="V44" s="306"/>
      <c r="W44" s="306"/>
      <c r="X44" s="306"/>
      <c r="Y44" s="306"/>
      <c r="Z44" s="306"/>
      <c r="AA44" s="306"/>
      <c r="AB44" s="306"/>
      <c r="AC44" s="306"/>
      <c r="AD44" s="307"/>
      <c r="AE44" s="101"/>
    </row>
    <row r="45" spans="1:31" ht="100.5" customHeight="1" thickBot="1">
      <c r="A45" s="598"/>
      <c r="B45" s="298"/>
      <c r="C45" s="94" t="s">
        <v>10</v>
      </c>
      <c r="D45" s="235">
        <v>0.0833</v>
      </c>
      <c r="E45" s="235">
        <v>0.0833</v>
      </c>
      <c r="F45" s="235">
        <v>0.0833</v>
      </c>
      <c r="G45" s="235">
        <v>0.0833</v>
      </c>
      <c r="H45" s="235">
        <v>0.0833</v>
      </c>
      <c r="I45" s="235"/>
      <c r="J45" s="235"/>
      <c r="K45" s="235"/>
      <c r="L45" s="235"/>
      <c r="M45" s="235"/>
      <c r="N45" s="235"/>
      <c r="O45" s="235"/>
      <c r="P45" s="242">
        <f t="shared" si="0"/>
        <v>0.4165</v>
      </c>
      <c r="Q45" s="574"/>
      <c r="R45" s="575"/>
      <c r="S45" s="575"/>
      <c r="T45" s="575"/>
      <c r="U45" s="575"/>
      <c r="V45" s="575"/>
      <c r="W45" s="575"/>
      <c r="X45" s="575"/>
      <c r="Y45" s="575"/>
      <c r="Z45" s="575"/>
      <c r="AA45" s="575"/>
      <c r="AB45" s="575"/>
      <c r="AC45" s="575"/>
      <c r="AD45" s="576"/>
      <c r="AE45" s="101"/>
    </row>
  </sheetData>
  <sheetProtection/>
  <mergeCells count="82">
    <mergeCell ref="U34:X35"/>
    <mergeCell ref="Y33:AA33"/>
    <mergeCell ref="Y34:AA35"/>
    <mergeCell ref="AB33:AD33"/>
    <mergeCell ref="AB34:AD35"/>
    <mergeCell ref="I7:J9"/>
    <mergeCell ref="K7:L9"/>
    <mergeCell ref="M7:N7"/>
    <mergeCell ref="O7:P7"/>
    <mergeCell ref="M8:N8"/>
    <mergeCell ref="B1:AA1"/>
    <mergeCell ref="AB1:AD1"/>
    <mergeCell ref="B2:AA2"/>
    <mergeCell ref="AB2:AD2"/>
    <mergeCell ref="B3:AA4"/>
    <mergeCell ref="AB3:AD3"/>
    <mergeCell ref="O8:P8"/>
    <mergeCell ref="M9:N9"/>
    <mergeCell ref="O9:P9"/>
    <mergeCell ref="AB4:AD4"/>
    <mergeCell ref="A11:B13"/>
    <mergeCell ref="C11:AD13"/>
    <mergeCell ref="A7:B9"/>
    <mergeCell ref="C7:C9"/>
    <mergeCell ref="D7:H9"/>
    <mergeCell ref="A1:A4"/>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Q37:AD37"/>
    <mergeCell ref="B30:C30"/>
    <mergeCell ref="Q30:AD30"/>
    <mergeCell ref="A31:AD31"/>
    <mergeCell ref="A32:A33"/>
    <mergeCell ref="B32:B33"/>
    <mergeCell ref="C32:C33"/>
    <mergeCell ref="D32:P32"/>
    <mergeCell ref="Q32:AD32"/>
    <mergeCell ref="U33:X33"/>
    <mergeCell ref="Q40:AD41"/>
    <mergeCell ref="A42:A43"/>
    <mergeCell ref="A34:A35"/>
    <mergeCell ref="B34:B35"/>
    <mergeCell ref="Q33:T33"/>
    <mergeCell ref="Q34:T35"/>
    <mergeCell ref="A36:A37"/>
    <mergeCell ref="B36:B37"/>
    <mergeCell ref="C36:P36"/>
    <mergeCell ref="Q36:AD36"/>
    <mergeCell ref="B42:B43"/>
    <mergeCell ref="Q42:AD43"/>
    <mergeCell ref="A38:A39"/>
    <mergeCell ref="B38:B39"/>
    <mergeCell ref="Q38:AD39"/>
    <mergeCell ref="A44:A45"/>
    <mergeCell ref="B44:B45"/>
    <mergeCell ref="Q44:AD45"/>
    <mergeCell ref="A40:A41"/>
    <mergeCell ref="B40:B41"/>
  </mergeCells>
  <dataValidations count="3">
    <dataValidation type="textLength" operator="lessThanOrEqual" allowBlank="1" showInputMessage="1" showErrorMessage="1" errorTitle="Máximo 2.000 caracteres" error="Máximo 2.000 caracteres" sqref="Q34 Y34 AB34 U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60" zoomScaleNormal="60" workbookViewId="0" topLeftCell="A1">
      <selection activeCell="A7" sqref="A7:B9"/>
    </sheetView>
  </sheetViews>
  <sheetFormatPr defaultColWidth="10.8515625" defaultRowHeight="15"/>
  <cols>
    <col min="1" max="1" width="38.421875" style="52" customWidth="1"/>
    <col min="2" max="2" width="15.421875" style="52" customWidth="1"/>
    <col min="3" max="14" width="20.7109375" style="52" customWidth="1"/>
    <col min="15" max="15" width="17.140625" style="52" customWidth="1"/>
    <col min="16" max="18" width="18.140625" style="52" customWidth="1"/>
    <col min="19" max="19" width="19.28125" style="52" customWidth="1"/>
    <col min="20"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418</v>
      </c>
      <c r="AC1" s="393"/>
      <c r="AD1" s="394"/>
    </row>
    <row r="2" spans="1:30" ht="30.75" customHeight="1" thickBot="1">
      <c r="A2" s="387"/>
      <c r="B2" s="389" t="s">
        <v>17</v>
      </c>
      <c r="C2" s="390"/>
      <c r="D2" s="390"/>
      <c r="E2" s="390"/>
      <c r="F2" s="390"/>
      <c r="G2" s="390"/>
      <c r="H2" s="390"/>
      <c r="I2" s="390"/>
      <c r="J2" s="390"/>
      <c r="K2" s="390"/>
      <c r="L2" s="390"/>
      <c r="M2" s="390"/>
      <c r="N2" s="390"/>
      <c r="O2" s="390"/>
      <c r="P2" s="390"/>
      <c r="Q2" s="390"/>
      <c r="R2" s="390"/>
      <c r="S2" s="390"/>
      <c r="T2" s="390"/>
      <c r="U2" s="390"/>
      <c r="V2" s="390"/>
      <c r="W2" s="390"/>
      <c r="X2" s="390"/>
      <c r="Y2" s="390"/>
      <c r="Z2" s="390"/>
      <c r="AA2" s="391"/>
      <c r="AB2" s="395" t="s">
        <v>413</v>
      </c>
      <c r="AC2" s="396"/>
      <c r="AD2" s="397"/>
    </row>
    <row r="3" spans="1:30" ht="24" customHeight="1">
      <c r="A3" s="387"/>
      <c r="B3" s="402" t="s">
        <v>295</v>
      </c>
      <c r="C3" s="403"/>
      <c r="D3" s="403"/>
      <c r="E3" s="403"/>
      <c r="F3" s="403"/>
      <c r="G3" s="403"/>
      <c r="H3" s="403"/>
      <c r="I3" s="403"/>
      <c r="J3" s="403"/>
      <c r="K3" s="403"/>
      <c r="L3" s="403"/>
      <c r="M3" s="403"/>
      <c r="N3" s="403"/>
      <c r="O3" s="403"/>
      <c r="P3" s="403"/>
      <c r="Q3" s="403"/>
      <c r="R3" s="403"/>
      <c r="S3" s="403"/>
      <c r="T3" s="403"/>
      <c r="U3" s="403"/>
      <c r="V3" s="403"/>
      <c r="W3" s="403"/>
      <c r="X3" s="403"/>
      <c r="Y3" s="403"/>
      <c r="Z3" s="403"/>
      <c r="AA3" s="404"/>
      <c r="AB3" s="395" t="s">
        <v>419</v>
      </c>
      <c r="AC3" s="396"/>
      <c r="AD3" s="397"/>
    </row>
    <row r="4" spans="1:30" ht="21.75" customHeight="1" thickBot="1">
      <c r="A4" s="388"/>
      <c r="B4" s="405"/>
      <c r="C4" s="406"/>
      <c r="D4" s="406"/>
      <c r="E4" s="406"/>
      <c r="F4" s="406"/>
      <c r="G4" s="406"/>
      <c r="H4" s="406"/>
      <c r="I4" s="406"/>
      <c r="J4" s="406"/>
      <c r="K4" s="406"/>
      <c r="L4" s="406"/>
      <c r="M4" s="406"/>
      <c r="N4" s="406"/>
      <c r="O4" s="406"/>
      <c r="P4" s="406"/>
      <c r="Q4" s="406"/>
      <c r="R4" s="406"/>
      <c r="S4" s="406"/>
      <c r="T4" s="406"/>
      <c r="U4" s="406"/>
      <c r="V4" s="406"/>
      <c r="W4" s="406"/>
      <c r="X4" s="406"/>
      <c r="Y4" s="406"/>
      <c r="Z4" s="406"/>
      <c r="AA4" s="407"/>
      <c r="AB4" s="408" t="s">
        <v>175</v>
      </c>
      <c r="AC4" s="409"/>
      <c r="AD4" s="410"/>
    </row>
    <row r="5" spans="1:30" ht="9" customHeight="1" thickBot="1">
      <c r="A5" s="53"/>
      <c r="B5" s="215"/>
      <c r="C5" s="216"/>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9" t="s">
        <v>293</v>
      </c>
      <c r="B7" s="360"/>
      <c r="C7" s="365" t="s">
        <v>43</v>
      </c>
      <c r="D7" s="411" t="s">
        <v>71</v>
      </c>
      <c r="E7" s="412"/>
      <c r="F7" s="412"/>
      <c r="G7" s="412"/>
      <c r="H7" s="413"/>
      <c r="I7" s="420">
        <v>45113</v>
      </c>
      <c r="J7" s="421"/>
      <c r="K7" s="411" t="s">
        <v>67</v>
      </c>
      <c r="L7" s="413"/>
      <c r="M7" s="435" t="s">
        <v>70</v>
      </c>
      <c r="N7" s="436"/>
      <c r="O7" s="426"/>
      <c r="P7" s="427"/>
      <c r="Q7" s="56"/>
      <c r="R7" s="56"/>
      <c r="S7" s="56"/>
      <c r="T7" s="56"/>
      <c r="U7" s="56"/>
      <c r="V7" s="56"/>
      <c r="W7" s="56"/>
      <c r="X7" s="56"/>
      <c r="Y7" s="56"/>
      <c r="Z7" s="57"/>
      <c r="AA7" s="56"/>
      <c r="AB7" s="56"/>
      <c r="AC7" s="62"/>
      <c r="AD7" s="63"/>
    </row>
    <row r="8" spans="1:30" ht="15">
      <c r="A8" s="361"/>
      <c r="B8" s="362"/>
      <c r="C8" s="366"/>
      <c r="D8" s="414"/>
      <c r="E8" s="415"/>
      <c r="F8" s="415"/>
      <c r="G8" s="415"/>
      <c r="H8" s="416"/>
      <c r="I8" s="422"/>
      <c r="J8" s="423"/>
      <c r="K8" s="414"/>
      <c r="L8" s="416"/>
      <c r="M8" s="428" t="s">
        <v>68</v>
      </c>
      <c r="N8" s="429"/>
      <c r="O8" s="352"/>
      <c r="P8" s="353"/>
      <c r="Q8" s="56"/>
      <c r="R8" s="56"/>
      <c r="S8" s="56"/>
      <c r="T8" s="56"/>
      <c r="U8" s="56"/>
      <c r="V8" s="56"/>
      <c r="W8" s="56"/>
      <c r="X8" s="56"/>
      <c r="Y8" s="56"/>
      <c r="Z8" s="57"/>
      <c r="AA8" s="56"/>
      <c r="AB8" s="56"/>
      <c r="AC8" s="62"/>
      <c r="AD8" s="63"/>
    </row>
    <row r="9" spans="1:30" ht="15.75" thickBot="1">
      <c r="A9" s="363"/>
      <c r="B9" s="364"/>
      <c r="C9" s="367"/>
      <c r="D9" s="417"/>
      <c r="E9" s="418"/>
      <c r="F9" s="418"/>
      <c r="G9" s="418"/>
      <c r="H9" s="419"/>
      <c r="I9" s="424"/>
      <c r="J9" s="425"/>
      <c r="K9" s="417"/>
      <c r="L9" s="419"/>
      <c r="M9" s="354" t="s">
        <v>69</v>
      </c>
      <c r="N9" s="355"/>
      <c r="O9" s="356" t="s">
        <v>420</v>
      </c>
      <c r="P9" s="357"/>
      <c r="Q9" s="56"/>
      <c r="R9" s="56"/>
      <c r="S9" s="56"/>
      <c r="T9" s="56"/>
      <c r="U9" s="56"/>
      <c r="V9" s="56"/>
      <c r="W9" s="56"/>
      <c r="X9" s="56"/>
      <c r="Y9" s="56"/>
      <c r="Z9" s="57"/>
      <c r="AA9" s="56"/>
      <c r="AB9" s="56"/>
      <c r="AC9" s="62"/>
      <c r="AD9" s="63"/>
    </row>
    <row r="10" spans="1:30" s="185" customFormat="1" ht="15" customHeight="1" thickBot="1">
      <c r="A10" s="181"/>
      <c r="B10" s="182"/>
      <c r="C10" s="182"/>
      <c r="D10" s="67"/>
      <c r="E10" s="67"/>
      <c r="F10" s="67"/>
      <c r="G10" s="67"/>
      <c r="H10" s="67"/>
      <c r="I10" s="178"/>
      <c r="J10" s="178"/>
      <c r="K10" s="67"/>
      <c r="L10" s="67"/>
      <c r="M10" s="179"/>
      <c r="N10" s="179"/>
      <c r="O10" s="180"/>
      <c r="P10" s="180"/>
      <c r="Q10" s="182"/>
      <c r="R10" s="182"/>
      <c r="S10" s="182"/>
      <c r="T10" s="182"/>
      <c r="U10" s="182"/>
      <c r="V10" s="182"/>
      <c r="W10" s="182"/>
      <c r="X10" s="182"/>
      <c r="Y10" s="182"/>
      <c r="Z10" s="183"/>
      <c r="AA10" s="182"/>
      <c r="AB10" s="182"/>
      <c r="AC10" s="184"/>
      <c r="AD10" s="186"/>
    </row>
    <row r="11" spans="1:30" ht="15" customHeight="1">
      <c r="A11" s="411" t="s">
        <v>0</v>
      </c>
      <c r="B11" s="413"/>
      <c r="C11" s="368" t="s">
        <v>421</v>
      </c>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70"/>
    </row>
    <row r="12" spans="1:30" ht="15" customHeight="1">
      <c r="A12" s="414"/>
      <c r="B12" s="416"/>
      <c r="C12" s="371"/>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3"/>
    </row>
    <row r="13" spans="1:30" ht="15" customHeight="1" thickBot="1">
      <c r="A13" s="417"/>
      <c r="B13" s="419"/>
      <c r="C13" s="374"/>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6"/>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4" t="s">
        <v>77</v>
      </c>
      <c r="B15" s="345"/>
      <c r="C15" s="377" t="s">
        <v>422</v>
      </c>
      <c r="D15" s="378"/>
      <c r="E15" s="378"/>
      <c r="F15" s="378"/>
      <c r="G15" s="378"/>
      <c r="H15" s="378"/>
      <c r="I15" s="378"/>
      <c r="J15" s="378"/>
      <c r="K15" s="379"/>
      <c r="L15" s="330" t="s">
        <v>73</v>
      </c>
      <c r="M15" s="358"/>
      <c r="N15" s="358"/>
      <c r="O15" s="358"/>
      <c r="P15" s="358"/>
      <c r="Q15" s="331"/>
      <c r="R15" s="327" t="s">
        <v>423</v>
      </c>
      <c r="S15" s="328"/>
      <c r="T15" s="328"/>
      <c r="U15" s="328"/>
      <c r="V15" s="328"/>
      <c r="W15" s="328"/>
      <c r="X15" s="329"/>
      <c r="Y15" s="330" t="s">
        <v>72</v>
      </c>
      <c r="Z15" s="331"/>
      <c r="AA15" s="432" t="s">
        <v>424</v>
      </c>
      <c r="AB15" s="433"/>
      <c r="AC15" s="433"/>
      <c r="AD15" s="434"/>
    </row>
    <row r="16" spans="1:30" ht="9" customHeight="1" thickBot="1">
      <c r="A16" s="61"/>
      <c r="B16" s="5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75"/>
      <c r="AD16" s="76"/>
    </row>
    <row r="17" spans="1:30" s="78" customFormat="1" ht="37.5" customHeight="1" thickBot="1">
      <c r="A17" s="344" t="s">
        <v>79</v>
      </c>
      <c r="B17" s="345"/>
      <c r="C17" s="346" t="s">
        <v>433</v>
      </c>
      <c r="D17" s="347"/>
      <c r="E17" s="347"/>
      <c r="F17" s="347"/>
      <c r="G17" s="347"/>
      <c r="H17" s="347"/>
      <c r="I17" s="347"/>
      <c r="J17" s="347"/>
      <c r="K17" s="347"/>
      <c r="L17" s="347"/>
      <c r="M17" s="347"/>
      <c r="N17" s="347"/>
      <c r="O17" s="347"/>
      <c r="P17" s="347"/>
      <c r="Q17" s="348"/>
      <c r="R17" s="351" t="s">
        <v>374</v>
      </c>
      <c r="S17" s="334"/>
      <c r="T17" s="334"/>
      <c r="U17" s="334"/>
      <c r="V17" s="335"/>
      <c r="W17" s="332">
        <v>1</v>
      </c>
      <c r="X17" s="333"/>
      <c r="Y17" s="334" t="s">
        <v>15</v>
      </c>
      <c r="Z17" s="334"/>
      <c r="AA17" s="334"/>
      <c r="AB17" s="335"/>
      <c r="AC17" s="349">
        <v>0.1</v>
      </c>
      <c r="AD17" s="35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51" t="s">
        <v>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5"/>
      <c r="AE19" s="86"/>
      <c r="AF19" s="86"/>
    </row>
    <row r="20" spans="1:32" ht="31.5" customHeight="1" thickBot="1">
      <c r="A20" s="85"/>
      <c r="B20" s="62"/>
      <c r="C20" s="440" t="s">
        <v>376</v>
      </c>
      <c r="D20" s="441"/>
      <c r="E20" s="441"/>
      <c r="F20" s="441"/>
      <c r="G20" s="441"/>
      <c r="H20" s="441"/>
      <c r="I20" s="441"/>
      <c r="J20" s="441"/>
      <c r="K20" s="441"/>
      <c r="L20" s="441"/>
      <c r="M20" s="441"/>
      <c r="N20" s="441"/>
      <c r="O20" s="441"/>
      <c r="P20" s="442"/>
      <c r="Q20" s="437" t="s">
        <v>377</v>
      </c>
      <c r="R20" s="438"/>
      <c r="S20" s="438"/>
      <c r="T20" s="438"/>
      <c r="U20" s="438"/>
      <c r="V20" s="438"/>
      <c r="W20" s="438"/>
      <c r="X20" s="438"/>
      <c r="Y20" s="438"/>
      <c r="Z20" s="438"/>
      <c r="AA20" s="438"/>
      <c r="AB20" s="438"/>
      <c r="AC20" s="438"/>
      <c r="AD20" s="439"/>
      <c r="AE20" s="86"/>
      <c r="AF20" s="86"/>
    </row>
    <row r="21" spans="1:32" ht="31.5" customHeight="1" thickBot="1">
      <c r="A21" s="61"/>
      <c r="B21" s="56"/>
      <c r="C21" s="218" t="s">
        <v>39</v>
      </c>
      <c r="D21" s="219" t="s">
        <v>40</v>
      </c>
      <c r="E21" s="219" t="s">
        <v>41</v>
      </c>
      <c r="F21" s="219" t="s">
        <v>42</v>
      </c>
      <c r="G21" s="219" t="s">
        <v>43</v>
      </c>
      <c r="H21" s="219" t="s">
        <v>44</v>
      </c>
      <c r="I21" s="219" t="s">
        <v>45</v>
      </c>
      <c r="J21" s="219" t="s">
        <v>46</v>
      </c>
      <c r="K21" s="219" t="s">
        <v>47</v>
      </c>
      <c r="L21" s="219" t="s">
        <v>48</v>
      </c>
      <c r="M21" s="219" t="s">
        <v>49</v>
      </c>
      <c r="N21" s="219" t="s">
        <v>50</v>
      </c>
      <c r="O21" s="219" t="s">
        <v>8</v>
      </c>
      <c r="P21" s="220" t="s">
        <v>382</v>
      </c>
      <c r="Q21" s="218" t="s">
        <v>39</v>
      </c>
      <c r="R21" s="219" t="s">
        <v>40</v>
      </c>
      <c r="S21" s="219" t="s">
        <v>41</v>
      </c>
      <c r="T21" s="219" t="s">
        <v>42</v>
      </c>
      <c r="U21" s="219" t="s">
        <v>43</v>
      </c>
      <c r="V21" s="219" t="s">
        <v>44</v>
      </c>
      <c r="W21" s="219" t="s">
        <v>45</v>
      </c>
      <c r="X21" s="219" t="s">
        <v>46</v>
      </c>
      <c r="Y21" s="219" t="s">
        <v>47</v>
      </c>
      <c r="Z21" s="219" t="s">
        <v>48</v>
      </c>
      <c r="AA21" s="219" t="s">
        <v>49</v>
      </c>
      <c r="AB21" s="219" t="s">
        <v>50</v>
      </c>
      <c r="AC21" s="219" t="s">
        <v>8</v>
      </c>
      <c r="AD21" s="220" t="s">
        <v>382</v>
      </c>
      <c r="AE21" s="4"/>
      <c r="AF21" s="4"/>
    </row>
    <row r="22" spans="1:32" ht="31.5" customHeight="1">
      <c r="A22" s="319" t="s">
        <v>378</v>
      </c>
      <c r="B22" s="324"/>
      <c r="C22" s="192">
        <v>100659479</v>
      </c>
      <c r="D22" s="191"/>
      <c r="E22" s="191"/>
      <c r="F22" s="191"/>
      <c r="G22" s="191"/>
      <c r="H22" s="191"/>
      <c r="I22" s="191"/>
      <c r="J22" s="191"/>
      <c r="K22" s="191"/>
      <c r="L22" s="191"/>
      <c r="M22" s="191"/>
      <c r="N22" s="191"/>
      <c r="O22" s="191">
        <f>SUM(C22:N22)</f>
        <v>100659479</v>
      </c>
      <c r="P22" s="193"/>
      <c r="Q22" s="192">
        <v>81213000</v>
      </c>
      <c r="R22" s="191">
        <v>445189000</v>
      </c>
      <c r="S22" s="191">
        <v>2416025360</v>
      </c>
      <c r="T22" s="191"/>
      <c r="U22" s="191">
        <v>472090960</v>
      </c>
      <c r="V22" s="191"/>
      <c r="W22" s="191"/>
      <c r="X22" s="191"/>
      <c r="Y22" s="191"/>
      <c r="Z22" s="191"/>
      <c r="AA22" s="191"/>
      <c r="AB22" s="191"/>
      <c r="AC22" s="191">
        <f>SUM(Q22:AB22)</f>
        <v>3414518320</v>
      </c>
      <c r="AD22" s="197"/>
      <c r="AE22" s="4"/>
      <c r="AF22" s="4"/>
    </row>
    <row r="23" spans="1:32" ht="31.5" customHeight="1">
      <c r="A23" s="320" t="s">
        <v>379</v>
      </c>
      <c r="B23" s="313"/>
      <c r="C23" s="188">
        <f>+C22</f>
        <v>100659479</v>
      </c>
      <c r="D23" s="187"/>
      <c r="E23" s="187"/>
      <c r="F23" s="187">
        <v>0</v>
      </c>
      <c r="G23" s="187"/>
      <c r="H23" s="187"/>
      <c r="I23" s="187"/>
      <c r="J23" s="187"/>
      <c r="K23" s="187"/>
      <c r="L23" s="187"/>
      <c r="M23" s="187"/>
      <c r="N23" s="187"/>
      <c r="O23" s="187">
        <f>SUM(C23:N23)</f>
        <v>100659479</v>
      </c>
      <c r="P23" s="195">
        <f>+O23/O22</f>
        <v>1</v>
      </c>
      <c r="Q23" s="188">
        <v>283755242</v>
      </c>
      <c r="R23" s="187">
        <v>229097000</v>
      </c>
      <c r="S23" s="187">
        <v>275013560</v>
      </c>
      <c r="T23" s="187">
        <v>675387134</v>
      </c>
      <c r="U23" s="187">
        <v>471700800</v>
      </c>
      <c r="V23" s="187"/>
      <c r="W23" s="187"/>
      <c r="X23" s="187"/>
      <c r="Y23" s="187"/>
      <c r="Z23" s="187"/>
      <c r="AA23" s="187"/>
      <c r="AB23" s="187"/>
      <c r="AC23" s="265">
        <f>SUM(Q23:AB23)</f>
        <v>1934953736</v>
      </c>
      <c r="AD23" s="195">
        <f>+AC23/AC22</f>
        <v>0.5666842449391222</v>
      </c>
      <c r="AE23" s="4"/>
      <c r="AF23" s="4"/>
    </row>
    <row r="24" spans="1:32" ht="31.5" customHeight="1">
      <c r="A24" s="320" t="s">
        <v>380</v>
      </c>
      <c r="B24" s="313"/>
      <c r="C24" s="188">
        <v>69980614</v>
      </c>
      <c r="D24" s="187">
        <v>18548898</v>
      </c>
      <c r="E24" s="187">
        <v>12129967</v>
      </c>
      <c r="F24" s="187"/>
      <c r="G24" s="187"/>
      <c r="H24" s="187"/>
      <c r="I24" s="187"/>
      <c r="J24" s="187"/>
      <c r="K24" s="187"/>
      <c r="L24" s="187"/>
      <c r="M24" s="187"/>
      <c r="N24" s="187"/>
      <c r="O24" s="187">
        <f>SUM(C24:N24)</f>
        <v>100659479</v>
      </c>
      <c r="P24" s="193"/>
      <c r="Q24" s="188"/>
      <c r="R24" s="187">
        <v>3531000</v>
      </c>
      <c r="S24" s="187">
        <v>136068000</v>
      </c>
      <c r="T24" s="187">
        <v>280282000</v>
      </c>
      <c r="U24" s="187">
        <v>317536620</v>
      </c>
      <c r="V24" s="187">
        <v>317536620</v>
      </c>
      <c r="W24" s="187">
        <v>317536620</v>
      </c>
      <c r="X24" s="187">
        <v>317536620</v>
      </c>
      <c r="Y24" s="187">
        <v>317536620</v>
      </c>
      <c r="Z24" s="187">
        <v>317536620</v>
      </c>
      <c r="AA24" s="187">
        <v>317536620</v>
      </c>
      <c r="AB24" s="187">
        <v>771880980</v>
      </c>
      <c r="AC24" s="187">
        <f>SUM(Q24:AB24)</f>
        <v>3414518320</v>
      </c>
      <c r="AD24" s="195"/>
      <c r="AE24" s="4"/>
      <c r="AF24" s="4"/>
    </row>
    <row r="25" spans="1:32" ht="31.5" customHeight="1" thickBot="1">
      <c r="A25" s="430" t="s">
        <v>381</v>
      </c>
      <c r="B25" s="431"/>
      <c r="C25" s="189">
        <v>72667247</v>
      </c>
      <c r="D25" s="190">
        <v>27992232</v>
      </c>
      <c r="E25" s="190">
        <v>0</v>
      </c>
      <c r="F25" s="190">
        <v>0</v>
      </c>
      <c r="G25" s="190"/>
      <c r="H25" s="190"/>
      <c r="I25" s="190"/>
      <c r="J25" s="190"/>
      <c r="K25" s="190"/>
      <c r="L25" s="190"/>
      <c r="M25" s="190"/>
      <c r="N25" s="190"/>
      <c r="O25" s="190">
        <f>SUM(C25:N25)</f>
        <v>100659479</v>
      </c>
      <c r="P25" s="194">
        <f>+O25/O24</f>
        <v>1</v>
      </c>
      <c r="Q25" s="189">
        <v>0</v>
      </c>
      <c r="R25" s="190">
        <v>235400</v>
      </c>
      <c r="S25" s="190">
        <v>102463080</v>
      </c>
      <c r="T25" s="190">
        <v>36335000</v>
      </c>
      <c r="U25" s="190">
        <v>236225126</v>
      </c>
      <c r="V25" s="190"/>
      <c r="W25" s="190"/>
      <c r="X25" s="190"/>
      <c r="Y25" s="190"/>
      <c r="Z25" s="190"/>
      <c r="AA25" s="190"/>
      <c r="AB25" s="190"/>
      <c r="AC25" s="190">
        <f>SUM(Q25:AB25)</f>
        <v>375258606</v>
      </c>
      <c r="AD25" s="196">
        <f>+AC25/AC24</f>
        <v>0.10990089108674046</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6"/>
    </row>
    <row r="27" spans="1:30" ht="33.75" customHeight="1">
      <c r="A27" s="398" t="s">
        <v>76</v>
      </c>
      <c r="B27" s="399"/>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1"/>
    </row>
    <row r="28" spans="1:30" ht="15" customHeight="1">
      <c r="A28" s="380" t="s">
        <v>189</v>
      </c>
      <c r="B28" s="382" t="s">
        <v>6</v>
      </c>
      <c r="C28" s="383"/>
      <c r="D28" s="313" t="s">
        <v>398</v>
      </c>
      <c r="E28" s="311"/>
      <c r="F28" s="311"/>
      <c r="G28" s="311"/>
      <c r="H28" s="311"/>
      <c r="I28" s="311"/>
      <c r="J28" s="311"/>
      <c r="K28" s="311"/>
      <c r="L28" s="311"/>
      <c r="M28" s="311"/>
      <c r="N28" s="311"/>
      <c r="O28" s="312"/>
      <c r="P28" s="341" t="s">
        <v>8</v>
      </c>
      <c r="Q28" s="341" t="s">
        <v>84</v>
      </c>
      <c r="R28" s="341"/>
      <c r="S28" s="341"/>
      <c r="T28" s="341"/>
      <c r="U28" s="341"/>
      <c r="V28" s="341"/>
      <c r="W28" s="341"/>
      <c r="X28" s="341"/>
      <c r="Y28" s="341"/>
      <c r="Z28" s="341"/>
      <c r="AA28" s="341"/>
      <c r="AB28" s="341"/>
      <c r="AC28" s="341"/>
      <c r="AD28" s="343"/>
    </row>
    <row r="29" spans="1:30" ht="27" customHeight="1">
      <c r="A29" s="381"/>
      <c r="B29" s="384"/>
      <c r="C29" s="385"/>
      <c r="D29" s="217" t="s">
        <v>39</v>
      </c>
      <c r="E29" s="217" t="s">
        <v>40</v>
      </c>
      <c r="F29" s="217" t="s">
        <v>41</v>
      </c>
      <c r="G29" s="217" t="s">
        <v>42</v>
      </c>
      <c r="H29" s="217" t="s">
        <v>43</v>
      </c>
      <c r="I29" s="217" t="s">
        <v>44</v>
      </c>
      <c r="J29" s="217" t="s">
        <v>45</v>
      </c>
      <c r="K29" s="217" t="s">
        <v>46</v>
      </c>
      <c r="L29" s="217" t="s">
        <v>47</v>
      </c>
      <c r="M29" s="217" t="s">
        <v>48</v>
      </c>
      <c r="N29" s="217" t="s">
        <v>49</v>
      </c>
      <c r="O29" s="217" t="s">
        <v>50</v>
      </c>
      <c r="P29" s="312"/>
      <c r="Q29" s="341"/>
      <c r="R29" s="341"/>
      <c r="S29" s="341"/>
      <c r="T29" s="341"/>
      <c r="U29" s="341"/>
      <c r="V29" s="341"/>
      <c r="W29" s="341"/>
      <c r="X29" s="341"/>
      <c r="Y29" s="341"/>
      <c r="Z29" s="341"/>
      <c r="AA29" s="341"/>
      <c r="AB29" s="341"/>
      <c r="AC29" s="341"/>
      <c r="AD29" s="343"/>
    </row>
    <row r="30" spans="1:30" ht="42" customHeight="1" thickBot="1">
      <c r="A30" s="88" t="s">
        <v>433</v>
      </c>
      <c r="B30" s="337"/>
      <c r="C30" s="338"/>
      <c r="D30" s="92"/>
      <c r="E30" s="92"/>
      <c r="F30" s="92"/>
      <c r="G30" s="92"/>
      <c r="H30" s="92"/>
      <c r="I30" s="92"/>
      <c r="J30" s="92"/>
      <c r="K30" s="92"/>
      <c r="L30" s="92"/>
      <c r="M30" s="92"/>
      <c r="N30" s="92"/>
      <c r="O30" s="92"/>
      <c r="P30" s="89">
        <f>SUM(D30:O30)</f>
        <v>0</v>
      </c>
      <c r="Q30" s="339"/>
      <c r="R30" s="339"/>
      <c r="S30" s="339"/>
      <c r="T30" s="339"/>
      <c r="U30" s="339"/>
      <c r="V30" s="339"/>
      <c r="W30" s="339"/>
      <c r="X30" s="339"/>
      <c r="Y30" s="339"/>
      <c r="Z30" s="339"/>
      <c r="AA30" s="339"/>
      <c r="AB30" s="339"/>
      <c r="AC30" s="339"/>
      <c r="AD30" s="340"/>
    </row>
    <row r="31" spans="1:30" ht="45" customHeight="1">
      <c r="A31" s="402" t="s">
        <v>292</v>
      </c>
      <c r="B31" s="403"/>
      <c r="C31" s="403"/>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4"/>
    </row>
    <row r="32" spans="1:41" ht="22.5" customHeight="1">
      <c r="A32" s="320" t="s">
        <v>190</v>
      </c>
      <c r="B32" s="341" t="s">
        <v>62</v>
      </c>
      <c r="C32" s="341" t="s">
        <v>6</v>
      </c>
      <c r="D32" s="341" t="s">
        <v>60</v>
      </c>
      <c r="E32" s="341"/>
      <c r="F32" s="341"/>
      <c r="G32" s="341"/>
      <c r="H32" s="341"/>
      <c r="I32" s="341"/>
      <c r="J32" s="341"/>
      <c r="K32" s="341"/>
      <c r="L32" s="341"/>
      <c r="M32" s="341"/>
      <c r="N32" s="341"/>
      <c r="O32" s="341"/>
      <c r="P32" s="341"/>
      <c r="Q32" s="341" t="s">
        <v>85</v>
      </c>
      <c r="R32" s="341"/>
      <c r="S32" s="341"/>
      <c r="T32" s="341"/>
      <c r="U32" s="341"/>
      <c r="V32" s="341"/>
      <c r="W32" s="341"/>
      <c r="X32" s="341"/>
      <c r="Y32" s="341"/>
      <c r="Z32" s="341"/>
      <c r="AA32" s="341"/>
      <c r="AB32" s="341"/>
      <c r="AC32" s="341"/>
      <c r="AD32" s="343"/>
      <c r="AG32" s="90"/>
      <c r="AH32" s="90"/>
      <c r="AI32" s="90"/>
      <c r="AJ32" s="90"/>
      <c r="AK32" s="90"/>
      <c r="AL32" s="90"/>
      <c r="AM32" s="90"/>
      <c r="AN32" s="90"/>
      <c r="AO32" s="90"/>
    </row>
    <row r="33" spans="1:41" ht="27" customHeight="1">
      <c r="A33" s="320"/>
      <c r="B33" s="341"/>
      <c r="C33" s="342"/>
      <c r="D33" s="217" t="s">
        <v>39</v>
      </c>
      <c r="E33" s="217" t="s">
        <v>40</v>
      </c>
      <c r="F33" s="217" t="s">
        <v>41</v>
      </c>
      <c r="G33" s="217" t="s">
        <v>42</v>
      </c>
      <c r="H33" s="217" t="s">
        <v>43</v>
      </c>
      <c r="I33" s="217" t="s">
        <v>44</v>
      </c>
      <c r="J33" s="217" t="s">
        <v>45</v>
      </c>
      <c r="K33" s="217" t="s">
        <v>46</v>
      </c>
      <c r="L33" s="217" t="s">
        <v>47</v>
      </c>
      <c r="M33" s="217" t="s">
        <v>48</v>
      </c>
      <c r="N33" s="217" t="s">
        <v>49</v>
      </c>
      <c r="O33" s="217" t="s">
        <v>50</v>
      </c>
      <c r="P33" s="217" t="s">
        <v>8</v>
      </c>
      <c r="Q33" s="313" t="s">
        <v>402</v>
      </c>
      <c r="R33" s="311"/>
      <c r="S33" s="311"/>
      <c r="T33" s="312"/>
      <c r="U33" s="313" t="s">
        <v>403</v>
      </c>
      <c r="V33" s="311"/>
      <c r="W33" s="311"/>
      <c r="X33" s="312"/>
      <c r="Y33" s="313" t="s">
        <v>81</v>
      </c>
      <c r="Z33" s="311"/>
      <c r="AA33" s="312"/>
      <c r="AB33" s="313" t="s">
        <v>82</v>
      </c>
      <c r="AC33" s="311"/>
      <c r="AD33" s="314"/>
      <c r="AG33" s="90"/>
      <c r="AH33" s="90"/>
      <c r="AI33" s="90"/>
      <c r="AJ33" s="90"/>
      <c r="AK33" s="90"/>
      <c r="AL33" s="90"/>
      <c r="AM33" s="90"/>
      <c r="AN33" s="90"/>
      <c r="AO33" s="90"/>
    </row>
    <row r="34" spans="1:41" ht="216.75" customHeight="1">
      <c r="A34" s="552" t="s">
        <v>433</v>
      </c>
      <c r="B34" s="317">
        <v>0.1</v>
      </c>
      <c r="C34" s="93" t="s">
        <v>9</v>
      </c>
      <c r="D34" s="92">
        <v>1</v>
      </c>
      <c r="E34" s="92">
        <v>1</v>
      </c>
      <c r="F34" s="92">
        <v>1</v>
      </c>
      <c r="G34" s="92">
        <v>1</v>
      </c>
      <c r="H34" s="92">
        <v>1</v>
      </c>
      <c r="I34" s="92">
        <v>1</v>
      </c>
      <c r="J34" s="92">
        <v>1</v>
      </c>
      <c r="K34" s="92">
        <v>1</v>
      </c>
      <c r="L34" s="92">
        <v>1</v>
      </c>
      <c r="M34" s="92">
        <v>1</v>
      </c>
      <c r="N34" s="92">
        <v>1</v>
      </c>
      <c r="O34" s="92">
        <v>1</v>
      </c>
      <c r="P34" s="221">
        <v>1</v>
      </c>
      <c r="Q34" s="613" t="s">
        <v>735</v>
      </c>
      <c r="R34" s="613"/>
      <c r="S34" s="613"/>
      <c r="T34" s="613"/>
      <c r="U34" s="613" t="s">
        <v>734</v>
      </c>
      <c r="V34" s="613"/>
      <c r="W34" s="613"/>
      <c r="X34" s="613"/>
      <c r="Y34" s="614" t="s">
        <v>736</v>
      </c>
      <c r="Z34" s="614"/>
      <c r="AA34" s="614"/>
      <c r="AB34" s="613" t="s">
        <v>615</v>
      </c>
      <c r="AC34" s="613"/>
      <c r="AD34" s="613"/>
      <c r="AG34" s="90"/>
      <c r="AH34" s="90"/>
      <c r="AI34" s="90"/>
      <c r="AJ34" s="90"/>
      <c r="AK34" s="90"/>
      <c r="AL34" s="90"/>
      <c r="AM34" s="90"/>
      <c r="AN34" s="90"/>
      <c r="AO34" s="90"/>
    </row>
    <row r="35" spans="1:41" ht="216.75" customHeight="1" thickBot="1">
      <c r="A35" s="553"/>
      <c r="B35" s="318"/>
      <c r="C35" s="94" t="s">
        <v>10</v>
      </c>
      <c r="D35" s="245">
        <v>0</v>
      </c>
      <c r="E35" s="245">
        <v>1</v>
      </c>
      <c r="F35" s="245">
        <v>1</v>
      </c>
      <c r="G35" s="245">
        <v>1</v>
      </c>
      <c r="H35" s="245">
        <v>1</v>
      </c>
      <c r="I35" s="245"/>
      <c r="J35" s="245"/>
      <c r="K35" s="245"/>
      <c r="L35" s="245"/>
      <c r="M35" s="245"/>
      <c r="N35" s="245"/>
      <c r="O35" s="245"/>
      <c r="P35" s="246">
        <f>MAX(D35:O35)</f>
        <v>1</v>
      </c>
      <c r="Q35" s="613"/>
      <c r="R35" s="613"/>
      <c r="S35" s="613"/>
      <c r="T35" s="613"/>
      <c r="U35" s="613"/>
      <c r="V35" s="613"/>
      <c r="W35" s="613"/>
      <c r="X35" s="613"/>
      <c r="Y35" s="614"/>
      <c r="Z35" s="614"/>
      <c r="AA35" s="614"/>
      <c r="AB35" s="613"/>
      <c r="AC35" s="613"/>
      <c r="AD35" s="613"/>
      <c r="AE35" s="50"/>
      <c r="AF35" s="97"/>
      <c r="AG35" s="90"/>
      <c r="AH35" s="90"/>
      <c r="AI35" s="90"/>
      <c r="AJ35" s="90"/>
      <c r="AK35" s="90"/>
      <c r="AL35" s="90"/>
      <c r="AM35" s="90"/>
      <c r="AN35" s="90"/>
      <c r="AO35" s="90"/>
    </row>
    <row r="36" spans="1:41" ht="60" customHeight="1">
      <c r="A36" s="319" t="s">
        <v>191</v>
      </c>
      <c r="B36" s="321" t="s">
        <v>61</v>
      </c>
      <c r="C36" s="323" t="s">
        <v>11</v>
      </c>
      <c r="D36" s="323"/>
      <c r="E36" s="323"/>
      <c r="F36" s="323"/>
      <c r="G36" s="323"/>
      <c r="H36" s="323"/>
      <c r="I36" s="323"/>
      <c r="J36" s="323"/>
      <c r="K36" s="323"/>
      <c r="L36" s="323"/>
      <c r="M36" s="323"/>
      <c r="N36" s="323"/>
      <c r="O36" s="323"/>
      <c r="P36" s="323"/>
      <c r="Q36" s="324" t="s">
        <v>78</v>
      </c>
      <c r="R36" s="325"/>
      <c r="S36" s="325"/>
      <c r="T36" s="325"/>
      <c r="U36" s="325"/>
      <c r="V36" s="325"/>
      <c r="W36" s="325"/>
      <c r="X36" s="325"/>
      <c r="Y36" s="325"/>
      <c r="Z36" s="325"/>
      <c r="AA36" s="325"/>
      <c r="AB36" s="325"/>
      <c r="AC36" s="325"/>
      <c r="AD36" s="326"/>
      <c r="AG36" s="90"/>
      <c r="AH36" s="90"/>
      <c r="AI36" s="90"/>
      <c r="AJ36" s="90"/>
      <c r="AK36" s="90"/>
      <c r="AL36" s="90"/>
      <c r="AM36" s="90"/>
      <c r="AN36" s="90"/>
      <c r="AO36" s="90"/>
    </row>
    <row r="37" spans="1:41" ht="25.5" customHeight="1">
      <c r="A37" s="320"/>
      <c r="B37" s="322"/>
      <c r="C37" s="217" t="s">
        <v>12</v>
      </c>
      <c r="D37" s="217" t="s">
        <v>36</v>
      </c>
      <c r="E37" s="217" t="s">
        <v>37</v>
      </c>
      <c r="F37" s="217" t="s">
        <v>38</v>
      </c>
      <c r="G37" s="217" t="s">
        <v>51</v>
      </c>
      <c r="H37" s="217" t="s">
        <v>52</v>
      </c>
      <c r="I37" s="217" t="s">
        <v>53</v>
      </c>
      <c r="J37" s="217" t="s">
        <v>54</v>
      </c>
      <c r="K37" s="217" t="s">
        <v>55</v>
      </c>
      <c r="L37" s="217" t="s">
        <v>56</v>
      </c>
      <c r="M37" s="217" t="s">
        <v>57</v>
      </c>
      <c r="N37" s="217" t="s">
        <v>58</v>
      </c>
      <c r="O37" s="217" t="s">
        <v>59</v>
      </c>
      <c r="P37" s="217" t="s">
        <v>63</v>
      </c>
      <c r="Q37" s="313" t="s">
        <v>83</v>
      </c>
      <c r="R37" s="311"/>
      <c r="S37" s="311"/>
      <c r="T37" s="311"/>
      <c r="U37" s="311"/>
      <c r="V37" s="311"/>
      <c r="W37" s="311"/>
      <c r="X37" s="311"/>
      <c r="Y37" s="311"/>
      <c r="Z37" s="311"/>
      <c r="AA37" s="311"/>
      <c r="AB37" s="311"/>
      <c r="AC37" s="311"/>
      <c r="AD37" s="314"/>
      <c r="AG37" s="98"/>
      <c r="AH37" s="98"/>
      <c r="AI37" s="98"/>
      <c r="AJ37" s="98"/>
      <c r="AK37" s="98"/>
      <c r="AL37" s="98"/>
      <c r="AM37" s="98"/>
      <c r="AN37" s="98"/>
      <c r="AO37" s="98"/>
    </row>
    <row r="38" spans="1:41" ht="204" customHeight="1">
      <c r="A38" s="302" t="s">
        <v>559</v>
      </c>
      <c r="B38" s="304">
        <v>0.02</v>
      </c>
      <c r="C38" s="93" t="s">
        <v>9</v>
      </c>
      <c r="D38" s="222">
        <v>0</v>
      </c>
      <c r="E38" s="222">
        <v>0.091</v>
      </c>
      <c r="F38" s="222">
        <v>0.091</v>
      </c>
      <c r="G38" s="222">
        <v>0.091</v>
      </c>
      <c r="H38" s="222">
        <v>0.091</v>
      </c>
      <c r="I38" s="222">
        <v>0.091</v>
      </c>
      <c r="J38" s="222">
        <v>0.091</v>
      </c>
      <c r="K38" s="222">
        <v>0.091</v>
      </c>
      <c r="L38" s="222">
        <v>0.091</v>
      </c>
      <c r="M38" s="222">
        <v>0.091</v>
      </c>
      <c r="N38" s="222">
        <v>0.091</v>
      </c>
      <c r="O38" s="222">
        <v>0.09</v>
      </c>
      <c r="P38" s="100">
        <f aca="true" t="shared" si="0" ref="P38:P45">SUM(D38:O38)</f>
        <v>0.9999999999999998</v>
      </c>
      <c r="Q38" s="606" t="s">
        <v>729</v>
      </c>
      <c r="R38" s="607"/>
      <c r="S38" s="607"/>
      <c r="T38" s="607"/>
      <c r="U38" s="607"/>
      <c r="V38" s="607"/>
      <c r="W38" s="607"/>
      <c r="X38" s="607"/>
      <c r="Y38" s="607"/>
      <c r="Z38" s="607"/>
      <c r="AA38" s="607"/>
      <c r="AB38" s="607"/>
      <c r="AC38" s="607"/>
      <c r="AD38" s="608"/>
      <c r="AE38" s="101"/>
      <c r="AG38" s="102"/>
      <c r="AH38" s="102"/>
      <c r="AI38" s="102"/>
      <c r="AJ38" s="102"/>
      <c r="AK38" s="102"/>
      <c r="AL38" s="102"/>
      <c r="AM38" s="102"/>
      <c r="AN38" s="102"/>
      <c r="AO38" s="102"/>
    </row>
    <row r="39" spans="1:31" ht="204" customHeight="1">
      <c r="A39" s="303"/>
      <c r="B39" s="278"/>
      <c r="C39" s="103" t="s">
        <v>10</v>
      </c>
      <c r="D39" s="233">
        <v>0</v>
      </c>
      <c r="E39" s="233">
        <v>0.091</v>
      </c>
      <c r="F39" s="233">
        <v>0.091</v>
      </c>
      <c r="G39" s="233">
        <v>0.091</v>
      </c>
      <c r="H39" s="233">
        <v>0.091</v>
      </c>
      <c r="I39" s="233"/>
      <c r="J39" s="233"/>
      <c r="K39" s="233"/>
      <c r="L39" s="233"/>
      <c r="M39" s="233"/>
      <c r="N39" s="233"/>
      <c r="O39" s="233"/>
      <c r="P39" s="241">
        <f t="shared" si="0"/>
        <v>0.364</v>
      </c>
      <c r="Q39" s="606"/>
      <c r="R39" s="607"/>
      <c r="S39" s="607"/>
      <c r="T39" s="607"/>
      <c r="U39" s="607"/>
      <c r="V39" s="607"/>
      <c r="W39" s="607"/>
      <c r="X39" s="607"/>
      <c r="Y39" s="607"/>
      <c r="Z39" s="607"/>
      <c r="AA39" s="607"/>
      <c r="AB39" s="607"/>
      <c r="AC39" s="607"/>
      <c r="AD39" s="608"/>
      <c r="AE39" s="101"/>
    </row>
    <row r="40" spans="1:31" ht="105.75" customHeight="1">
      <c r="A40" s="303" t="s">
        <v>556</v>
      </c>
      <c r="B40" s="277">
        <v>0.03</v>
      </c>
      <c r="C40" s="106" t="s">
        <v>9</v>
      </c>
      <c r="D40" s="222">
        <v>0</v>
      </c>
      <c r="E40" s="222">
        <v>0.091</v>
      </c>
      <c r="F40" s="222">
        <v>0.091</v>
      </c>
      <c r="G40" s="222">
        <v>0.091</v>
      </c>
      <c r="H40" s="222">
        <v>0.091</v>
      </c>
      <c r="I40" s="222">
        <v>0.091</v>
      </c>
      <c r="J40" s="222">
        <v>0.091</v>
      </c>
      <c r="K40" s="222">
        <v>0.091</v>
      </c>
      <c r="L40" s="222">
        <v>0.091</v>
      </c>
      <c r="M40" s="222">
        <v>0.091</v>
      </c>
      <c r="N40" s="222">
        <v>0.091</v>
      </c>
      <c r="O40" s="222">
        <v>0.09</v>
      </c>
      <c r="P40" s="105">
        <f t="shared" si="0"/>
        <v>0.9999999999999998</v>
      </c>
      <c r="Q40" s="610" t="s">
        <v>732</v>
      </c>
      <c r="R40" s="611"/>
      <c r="S40" s="611"/>
      <c r="T40" s="611"/>
      <c r="U40" s="611"/>
      <c r="V40" s="611"/>
      <c r="W40" s="611"/>
      <c r="X40" s="611"/>
      <c r="Y40" s="611"/>
      <c r="Z40" s="611"/>
      <c r="AA40" s="611"/>
      <c r="AB40" s="611"/>
      <c r="AC40" s="611"/>
      <c r="AD40" s="612"/>
      <c r="AE40" s="101"/>
    </row>
    <row r="41" spans="1:31" ht="105.75" customHeight="1">
      <c r="A41" s="303"/>
      <c r="B41" s="278"/>
      <c r="C41" s="103" t="s">
        <v>10</v>
      </c>
      <c r="D41" s="233">
        <v>0</v>
      </c>
      <c r="E41" s="233">
        <v>0.091</v>
      </c>
      <c r="F41" s="233">
        <v>0.091</v>
      </c>
      <c r="G41" s="233">
        <v>0.091</v>
      </c>
      <c r="H41" s="233">
        <v>0.091</v>
      </c>
      <c r="I41" s="233"/>
      <c r="J41" s="233"/>
      <c r="K41" s="233"/>
      <c r="L41" s="233"/>
      <c r="M41" s="233"/>
      <c r="N41" s="233"/>
      <c r="O41" s="233"/>
      <c r="P41" s="241">
        <f t="shared" si="0"/>
        <v>0.364</v>
      </c>
      <c r="Q41" s="610"/>
      <c r="R41" s="611"/>
      <c r="S41" s="611"/>
      <c r="T41" s="611"/>
      <c r="U41" s="611"/>
      <c r="V41" s="611"/>
      <c r="W41" s="611"/>
      <c r="X41" s="611"/>
      <c r="Y41" s="611"/>
      <c r="Z41" s="611"/>
      <c r="AA41" s="611"/>
      <c r="AB41" s="611"/>
      <c r="AC41" s="611"/>
      <c r="AD41" s="612"/>
      <c r="AE41" s="101"/>
    </row>
    <row r="42" spans="1:31" ht="108.75" customHeight="1">
      <c r="A42" s="296" t="s">
        <v>557</v>
      </c>
      <c r="B42" s="277">
        <v>0.02</v>
      </c>
      <c r="C42" s="106" t="s">
        <v>9</v>
      </c>
      <c r="D42" s="222">
        <v>0</v>
      </c>
      <c r="E42" s="222">
        <v>0</v>
      </c>
      <c r="F42" s="222">
        <v>0</v>
      </c>
      <c r="G42" s="222">
        <v>0.111</v>
      </c>
      <c r="H42" s="222">
        <v>0.111</v>
      </c>
      <c r="I42" s="222">
        <v>0.111</v>
      </c>
      <c r="J42" s="222">
        <v>0.111</v>
      </c>
      <c r="K42" s="222">
        <v>0.111</v>
      </c>
      <c r="L42" s="222">
        <v>0.111</v>
      </c>
      <c r="M42" s="222">
        <v>0.111</v>
      </c>
      <c r="N42" s="222">
        <v>0.111</v>
      </c>
      <c r="O42" s="222">
        <v>0.112</v>
      </c>
      <c r="P42" s="105">
        <f>SUM(D42:O42)</f>
        <v>1</v>
      </c>
      <c r="Q42" s="308" t="s">
        <v>665</v>
      </c>
      <c r="R42" s="309"/>
      <c r="S42" s="309"/>
      <c r="T42" s="309"/>
      <c r="U42" s="309"/>
      <c r="V42" s="309"/>
      <c r="W42" s="309"/>
      <c r="X42" s="309"/>
      <c r="Y42" s="309"/>
      <c r="Z42" s="309"/>
      <c r="AA42" s="309"/>
      <c r="AB42" s="309"/>
      <c r="AC42" s="309"/>
      <c r="AD42" s="310"/>
      <c r="AE42" s="101"/>
    </row>
    <row r="43" spans="1:31" ht="108.75" customHeight="1">
      <c r="A43" s="302"/>
      <c r="B43" s="278"/>
      <c r="C43" s="103" t="s">
        <v>10</v>
      </c>
      <c r="D43" s="233">
        <v>0</v>
      </c>
      <c r="E43" s="233">
        <v>0</v>
      </c>
      <c r="F43" s="233">
        <v>0</v>
      </c>
      <c r="G43" s="233">
        <v>0.111</v>
      </c>
      <c r="H43" s="233">
        <v>0.111</v>
      </c>
      <c r="I43" s="233"/>
      <c r="J43" s="233"/>
      <c r="K43" s="233"/>
      <c r="L43" s="233"/>
      <c r="M43" s="233"/>
      <c r="N43" s="233"/>
      <c r="O43" s="233"/>
      <c r="P43" s="241">
        <f t="shared" si="0"/>
        <v>0.222</v>
      </c>
      <c r="Q43" s="308"/>
      <c r="R43" s="309"/>
      <c r="S43" s="309"/>
      <c r="T43" s="309"/>
      <c r="U43" s="309"/>
      <c r="V43" s="309"/>
      <c r="W43" s="309"/>
      <c r="X43" s="309"/>
      <c r="Y43" s="309"/>
      <c r="Z43" s="309"/>
      <c r="AA43" s="309"/>
      <c r="AB43" s="309"/>
      <c r="AC43" s="309"/>
      <c r="AD43" s="310"/>
      <c r="AE43" s="101"/>
    </row>
    <row r="44" spans="1:31" ht="69.75" customHeight="1">
      <c r="A44" s="296" t="s">
        <v>558</v>
      </c>
      <c r="B44" s="277">
        <v>0.03</v>
      </c>
      <c r="C44" s="106" t="s">
        <v>9</v>
      </c>
      <c r="D44" s="222">
        <v>0</v>
      </c>
      <c r="E44" s="222">
        <v>0</v>
      </c>
      <c r="F44" s="222">
        <v>0</v>
      </c>
      <c r="G44" s="222">
        <v>0.111</v>
      </c>
      <c r="H44" s="222">
        <v>0.111</v>
      </c>
      <c r="I44" s="222">
        <v>0.111</v>
      </c>
      <c r="J44" s="222">
        <v>0.111</v>
      </c>
      <c r="K44" s="222">
        <v>0.111</v>
      </c>
      <c r="L44" s="222">
        <v>0.111</v>
      </c>
      <c r="M44" s="222">
        <v>0.111</v>
      </c>
      <c r="N44" s="222">
        <v>0.111</v>
      </c>
      <c r="O44" s="222">
        <v>0.112</v>
      </c>
      <c r="P44" s="105">
        <f t="shared" si="0"/>
        <v>1</v>
      </c>
      <c r="Q44" s="305" t="s">
        <v>666</v>
      </c>
      <c r="R44" s="306"/>
      <c r="S44" s="306"/>
      <c r="T44" s="306"/>
      <c r="U44" s="306"/>
      <c r="V44" s="306"/>
      <c r="W44" s="306"/>
      <c r="X44" s="306"/>
      <c r="Y44" s="306"/>
      <c r="Z44" s="306"/>
      <c r="AA44" s="306"/>
      <c r="AB44" s="306"/>
      <c r="AC44" s="306"/>
      <c r="AD44" s="307"/>
      <c r="AE44" s="101"/>
    </row>
    <row r="45" spans="1:31" ht="69.75" customHeight="1" thickBot="1">
      <c r="A45" s="609"/>
      <c r="B45" s="298"/>
      <c r="C45" s="94" t="s">
        <v>10</v>
      </c>
      <c r="D45" s="235">
        <v>0</v>
      </c>
      <c r="E45" s="235">
        <v>0</v>
      </c>
      <c r="F45" s="235">
        <v>0</v>
      </c>
      <c r="G45" s="235">
        <v>0.111</v>
      </c>
      <c r="H45" s="235">
        <v>0.111</v>
      </c>
      <c r="I45" s="235"/>
      <c r="J45" s="235"/>
      <c r="K45" s="235"/>
      <c r="L45" s="235"/>
      <c r="M45" s="235"/>
      <c r="N45" s="235"/>
      <c r="O45" s="235"/>
      <c r="P45" s="242">
        <f t="shared" si="0"/>
        <v>0.222</v>
      </c>
      <c r="Q45" s="574"/>
      <c r="R45" s="575"/>
      <c r="S45" s="575"/>
      <c r="T45" s="575"/>
      <c r="U45" s="575"/>
      <c r="V45" s="575"/>
      <c r="W45" s="575"/>
      <c r="X45" s="575"/>
      <c r="Y45" s="575"/>
      <c r="Z45" s="575"/>
      <c r="AA45" s="575"/>
      <c r="AB45" s="575"/>
      <c r="AC45" s="575"/>
      <c r="AD45" s="576"/>
      <c r="AE45" s="101"/>
    </row>
  </sheetData>
  <sheetProtection/>
  <mergeCells count="82">
    <mergeCell ref="U34:X35"/>
    <mergeCell ref="Y33:AA33"/>
    <mergeCell ref="Y34:AA35"/>
    <mergeCell ref="AB33:AD33"/>
    <mergeCell ref="AB34:AD35"/>
    <mergeCell ref="I7:J9"/>
    <mergeCell ref="K7:L9"/>
    <mergeCell ref="M7:N7"/>
    <mergeCell ref="O7:P7"/>
    <mergeCell ref="M8:N8"/>
    <mergeCell ref="B1:AA1"/>
    <mergeCell ref="AB1:AD1"/>
    <mergeCell ref="B2:AA2"/>
    <mergeCell ref="AB2:AD2"/>
    <mergeCell ref="B3:AA4"/>
    <mergeCell ref="AB3:AD3"/>
    <mergeCell ref="O8:P8"/>
    <mergeCell ref="M9:N9"/>
    <mergeCell ref="O9:P9"/>
    <mergeCell ref="AB4:AD4"/>
    <mergeCell ref="A11:B13"/>
    <mergeCell ref="C11:AD13"/>
    <mergeCell ref="A7:B9"/>
    <mergeCell ref="C7:C9"/>
    <mergeCell ref="D7:H9"/>
    <mergeCell ref="A1:A4"/>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Q37:AD37"/>
    <mergeCell ref="B30:C30"/>
    <mergeCell ref="Q30:AD30"/>
    <mergeCell ref="A31:AD31"/>
    <mergeCell ref="A32:A33"/>
    <mergeCell ref="B32:B33"/>
    <mergeCell ref="C32:C33"/>
    <mergeCell ref="D32:P32"/>
    <mergeCell ref="Q32:AD32"/>
    <mergeCell ref="U33:X33"/>
    <mergeCell ref="Q40:AD41"/>
    <mergeCell ref="A42:A43"/>
    <mergeCell ref="A34:A35"/>
    <mergeCell ref="B34:B35"/>
    <mergeCell ref="Q33:T33"/>
    <mergeCell ref="Q34:T35"/>
    <mergeCell ref="A36:A37"/>
    <mergeCell ref="B36:B37"/>
    <mergeCell ref="C36:P36"/>
    <mergeCell ref="Q36:AD36"/>
    <mergeCell ref="B42:B43"/>
    <mergeCell ref="Q42:AD43"/>
    <mergeCell ref="A38:A39"/>
    <mergeCell ref="B38:B39"/>
    <mergeCell ref="Q38:AD39"/>
    <mergeCell ref="A44:A45"/>
    <mergeCell ref="B44:B45"/>
    <mergeCell ref="Q44:AD45"/>
    <mergeCell ref="A40:A41"/>
    <mergeCell ref="B40:B41"/>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4 U34 Q42:AD45">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60" zoomScaleNormal="60" workbookViewId="0" topLeftCell="A1">
      <selection activeCell="A7" sqref="A7:B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7" width="18.140625" style="52" customWidth="1"/>
    <col min="18" max="18" width="22.8515625" style="52" customWidth="1"/>
    <col min="19"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418</v>
      </c>
      <c r="AC1" s="393"/>
      <c r="AD1" s="394"/>
    </row>
    <row r="2" spans="1:30" ht="30.75" customHeight="1" thickBot="1">
      <c r="A2" s="387"/>
      <c r="B2" s="389" t="s">
        <v>17</v>
      </c>
      <c r="C2" s="390"/>
      <c r="D2" s="390"/>
      <c r="E2" s="390"/>
      <c r="F2" s="390"/>
      <c r="G2" s="390"/>
      <c r="H2" s="390"/>
      <c r="I2" s="390"/>
      <c r="J2" s="390"/>
      <c r="K2" s="390"/>
      <c r="L2" s="390"/>
      <c r="M2" s="390"/>
      <c r="N2" s="390"/>
      <c r="O2" s="390"/>
      <c r="P2" s="390"/>
      <c r="Q2" s="390"/>
      <c r="R2" s="390"/>
      <c r="S2" s="390"/>
      <c r="T2" s="390"/>
      <c r="U2" s="390"/>
      <c r="V2" s="390"/>
      <c r="W2" s="390"/>
      <c r="X2" s="390"/>
      <c r="Y2" s="390"/>
      <c r="Z2" s="390"/>
      <c r="AA2" s="391"/>
      <c r="AB2" s="395" t="s">
        <v>413</v>
      </c>
      <c r="AC2" s="396"/>
      <c r="AD2" s="397"/>
    </row>
    <row r="3" spans="1:30" ht="24" customHeight="1">
      <c r="A3" s="387"/>
      <c r="B3" s="402" t="s">
        <v>295</v>
      </c>
      <c r="C3" s="403"/>
      <c r="D3" s="403"/>
      <c r="E3" s="403"/>
      <c r="F3" s="403"/>
      <c r="G3" s="403"/>
      <c r="H3" s="403"/>
      <c r="I3" s="403"/>
      <c r="J3" s="403"/>
      <c r="K3" s="403"/>
      <c r="L3" s="403"/>
      <c r="M3" s="403"/>
      <c r="N3" s="403"/>
      <c r="O3" s="403"/>
      <c r="P3" s="403"/>
      <c r="Q3" s="403"/>
      <c r="R3" s="403"/>
      <c r="S3" s="403"/>
      <c r="T3" s="403"/>
      <c r="U3" s="403"/>
      <c r="V3" s="403"/>
      <c r="W3" s="403"/>
      <c r="X3" s="403"/>
      <c r="Y3" s="403"/>
      <c r="Z3" s="403"/>
      <c r="AA3" s="404"/>
      <c r="AB3" s="395" t="s">
        <v>419</v>
      </c>
      <c r="AC3" s="396"/>
      <c r="AD3" s="397"/>
    </row>
    <row r="4" spans="1:30" ht="21.75" customHeight="1" thickBot="1">
      <c r="A4" s="388"/>
      <c r="B4" s="405"/>
      <c r="C4" s="406"/>
      <c r="D4" s="406"/>
      <c r="E4" s="406"/>
      <c r="F4" s="406"/>
      <c r="G4" s="406"/>
      <c r="H4" s="406"/>
      <c r="I4" s="406"/>
      <c r="J4" s="406"/>
      <c r="K4" s="406"/>
      <c r="L4" s="406"/>
      <c r="M4" s="406"/>
      <c r="N4" s="406"/>
      <c r="O4" s="406"/>
      <c r="P4" s="406"/>
      <c r="Q4" s="406"/>
      <c r="R4" s="406"/>
      <c r="S4" s="406"/>
      <c r="T4" s="406"/>
      <c r="U4" s="406"/>
      <c r="V4" s="406"/>
      <c r="W4" s="406"/>
      <c r="X4" s="406"/>
      <c r="Y4" s="406"/>
      <c r="Z4" s="406"/>
      <c r="AA4" s="407"/>
      <c r="AB4" s="408" t="s">
        <v>175</v>
      </c>
      <c r="AC4" s="409"/>
      <c r="AD4" s="410"/>
    </row>
    <row r="5" spans="1:30" ht="9" customHeight="1" thickBot="1">
      <c r="A5" s="53"/>
      <c r="B5" s="215"/>
      <c r="C5" s="216"/>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9" t="s">
        <v>293</v>
      </c>
      <c r="B7" s="360"/>
      <c r="C7" s="365" t="s">
        <v>43</v>
      </c>
      <c r="D7" s="411" t="s">
        <v>71</v>
      </c>
      <c r="E7" s="412"/>
      <c r="F7" s="412"/>
      <c r="G7" s="412"/>
      <c r="H7" s="413"/>
      <c r="I7" s="420">
        <v>45113</v>
      </c>
      <c r="J7" s="421"/>
      <c r="K7" s="411" t="s">
        <v>67</v>
      </c>
      <c r="L7" s="413"/>
      <c r="M7" s="435" t="s">
        <v>70</v>
      </c>
      <c r="N7" s="436"/>
      <c r="O7" s="426"/>
      <c r="P7" s="427"/>
      <c r="Q7" s="56"/>
      <c r="R7" s="56"/>
      <c r="S7" s="56"/>
      <c r="T7" s="56"/>
      <c r="U7" s="56"/>
      <c r="V7" s="56"/>
      <c r="W7" s="56"/>
      <c r="X7" s="56"/>
      <c r="Y7" s="56"/>
      <c r="Z7" s="57"/>
      <c r="AA7" s="56"/>
      <c r="AB7" s="56"/>
      <c r="AC7" s="62"/>
      <c r="AD7" s="63"/>
    </row>
    <row r="8" spans="1:30" ht="15">
      <c r="A8" s="361"/>
      <c r="B8" s="362"/>
      <c r="C8" s="366"/>
      <c r="D8" s="414"/>
      <c r="E8" s="415"/>
      <c r="F8" s="415"/>
      <c r="G8" s="415"/>
      <c r="H8" s="416"/>
      <c r="I8" s="422"/>
      <c r="J8" s="423"/>
      <c r="K8" s="414"/>
      <c r="L8" s="416"/>
      <c r="M8" s="428" t="s">
        <v>68</v>
      </c>
      <c r="N8" s="429"/>
      <c r="O8" s="352"/>
      <c r="P8" s="353"/>
      <c r="Q8" s="56"/>
      <c r="R8" s="56"/>
      <c r="S8" s="56"/>
      <c r="T8" s="56"/>
      <c r="U8" s="56"/>
      <c r="V8" s="56"/>
      <c r="W8" s="56"/>
      <c r="X8" s="56"/>
      <c r="Y8" s="56"/>
      <c r="Z8" s="57"/>
      <c r="AA8" s="56"/>
      <c r="AB8" s="56"/>
      <c r="AC8" s="62"/>
      <c r="AD8" s="63"/>
    </row>
    <row r="9" spans="1:30" ht="15.75" thickBot="1">
      <c r="A9" s="363"/>
      <c r="B9" s="364"/>
      <c r="C9" s="367"/>
      <c r="D9" s="417"/>
      <c r="E9" s="418"/>
      <c r="F9" s="418"/>
      <c r="G9" s="418"/>
      <c r="H9" s="419"/>
      <c r="I9" s="424"/>
      <c r="J9" s="425"/>
      <c r="K9" s="417"/>
      <c r="L9" s="419"/>
      <c r="M9" s="354" t="s">
        <v>69</v>
      </c>
      <c r="N9" s="355"/>
      <c r="O9" s="356" t="s">
        <v>420</v>
      </c>
      <c r="P9" s="357"/>
      <c r="Q9" s="56"/>
      <c r="R9" s="56"/>
      <c r="S9" s="56"/>
      <c r="T9" s="56"/>
      <c r="U9" s="56"/>
      <c r="V9" s="56"/>
      <c r="W9" s="56"/>
      <c r="X9" s="56"/>
      <c r="Y9" s="56"/>
      <c r="Z9" s="57"/>
      <c r="AA9" s="56"/>
      <c r="AB9" s="56"/>
      <c r="AC9" s="62"/>
      <c r="AD9" s="63"/>
    </row>
    <row r="10" spans="1:30" s="185" customFormat="1" ht="15" customHeight="1" thickBot="1">
      <c r="A10" s="181"/>
      <c r="B10" s="182"/>
      <c r="C10" s="182"/>
      <c r="D10" s="67"/>
      <c r="E10" s="67"/>
      <c r="F10" s="67"/>
      <c r="G10" s="67"/>
      <c r="H10" s="67"/>
      <c r="I10" s="178"/>
      <c r="J10" s="178"/>
      <c r="K10" s="67"/>
      <c r="L10" s="67"/>
      <c r="M10" s="179"/>
      <c r="N10" s="179"/>
      <c r="O10" s="180"/>
      <c r="P10" s="180"/>
      <c r="Q10" s="182"/>
      <c r="R10" s="182"/>
      <c r="S10" s="182"/>
      <c r="T10" s="182"/>
      <c r="U10" s="182"/>
      <c r="V10" s="182"/>
      <c r="W10" s="182"/>
      <c r="X10" s="182"/>
      <c r="Y10" s="182"/>
      <c r="Z10" s="183"/>
      <c r="AA10" s="182"/>
      <c r="AB10" s="182"/>
      <c r="AC10" s="184"/>
      <c r="AD10" s="186"/>
    </row>
    <row r="11" spans="1:30" ht="15" customHeight="1">
      <c r="A11" s="411" t="s">
        <v>0</v>
      </c>
      <c r="B11" s="413"/>
      <c r="C11" s="368" t="s">
        <v>421</v>
      </c>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70"/>
    </row>
    <row r="12" spans="1:30" ht="15" customHeight="1">
      <c r="A12" s="414"/>
      <c r="B12" s="416"/>
      <c r="C12" s="371"/>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3"/>
    </row>
    <row r="13" spans="1:30" ht="15" customHeight="1" thickBot="1">
      <c r="A13" s="417"/>
      <c r="B13" s="419"/>
      <c r="C13" s="374"/>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6"/>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4" t="s">
        <v>77</v>
      </c>
      <c r="B15" s="345"/>
      <c r="C15" s="377" t="s">
        <v>422</v>
      </c>
      <c r="D15" s="378"/>
      <c r="E15" s="378"/>
      <c r="F15" s="378"/>
      <c r="G15" s="378"/>
      <c r="H15" s="378"/>
      <c r="I15" s="378"/>
      <c r="J15" s="378"/>
      <c r="K15" s="379"/>
      <c r="L15" s="330" t="s">
        <v>73</v>
      </c>
      <c r="M15" s="358"/>
      <c r="N15" s="358"/>
      <c r="O15" s="358"/>
      <c r="P15" s="358"/>
      <c r="Q15" s="331"/>
      <c r="R15" s="327" t="s">
        <v>423</v>
      </c>
      <c r="S15" s="328"/>
      <c r="T15" s="328"/>
      <c r="U15" s="328"/>
      <c r="V15" s="328"/>
      <c r="W15" s="328"/>
      <c r="X15" s="329"/>
      <c r="Y15" s="330" t="s">
        <v>72</v>
      </c>
      <c r="Z15" s="331"/>
      <c r="AA15" s="432" t="s">
        <v>424</v>
      </c>
      <c r="AB15" s="433"/>
      <c r="AC15" s="433"/>
      <c r="AD15" s="434"/>
    </row>
    <row r="16" spans="1:30" ht="9" customHeight="1" thickBot="1">
      <c r="A16" s="61"/>
      <c r="B16" s="5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75"/>
      <c r="AD16" s="76"/>
    </row>
    <row r="17" spans="1:30" s="78" customFormat="1" ht="37.5" customHeight="1" thickBot="1">
      <c r="A17" s="344" t="s">
        <v>79</v>
      </c>
      <c r="B17" s="345"/>
      <c r="C17" s="346" t="s">
        <v>434</v>
      </c>
      <c r="D17" s="347"/>
      <c r="E17" s="347"/>
      <c r="F17" s="347"/>
      <c r="G17" s="347"/>
      <c r="H17" s="347"/>
      <c r="I17" s="347"/>
      <c r="J17" s="347"/>
      <c r="K17" s="347"/>
      <c r="L17" s="347"/>
      <c r="M17" s="347"/>
      <c r="N17" s="347"/>
      <c r="O17" s="347"/>
      <c r="P17" s="347"/>
      <c r="Q17" s="348"/>
      <c r="R17" s="351" t="s">
        <v>374</v>
      </c>
      <c r="S17" s="334"/>
      <c r="T17" s="334"/>
      <c r="U17" s="334"/>
      <c r="V17" s="335"/>
      <c r="W17" s="332">
        <v>20</v>
      </c>
      <c r="X17" s="333"/>
      <c r="Y17" s="334" t="s">
        <v>15</v>
      </c>
      <c r="Z17" s="334"/>
      <c r="AA17" s="334"/>
      <c r="AB17" s="335"/>
      <c r="AC17" s="349">
        <v>0.1</v>
      </c>
      <c r="AD17" s="35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51" t="s">
        <v>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5"/>
      <c r="AE19" s="86"/>
      <c r="AF19" s="86"/>
    </row>
    <row r="20" spans="1:32" ht="31.5" customHeight="1" thickBot="1">
      <c r="A20" s="85"/>
      <c r="B20" s="62"/>
      <c r="C20" s="440" t="s">
        <v>376</v>
      </c>
      <c r="D20" s="441"/>
      <c r="E20" s="441"/>
      <c r="F20" s="441"/>
      <c r="G20" s="441"/>
      <c r="H20" s="441"/>
      <c r="I20" s="441"/>
      <c r="J20" s="441"/>
      <c r="K20" s="441"/>
      <c r="L20" s="441"/>
      <c r="M20" s="441"/>
      <c r="N20" s="441"/>
      <c r="O20" s="441"/>
      <c r="P20" s="442"/>
      <c r="Q20" s="437" t="s">
        <v>377</v>
      </c>
      <c r="R20" s="438"/>
      <c r="S20" s="438"/>
      <c r="T20" s="438"/>
      <c r="U20" s="438"/>
      <c r="V20" s="438"/>
      <c r="W20" s="438"/>
      <c r="X20" s="438"/>
      <c r="Y20" s="438"/>
      <c r="Z20" s="438"/>
      <c r="AA20" s="438"/>
      <c r="AB20" s="438"/>
      <c r="AC20" s="438"/>
      <c r="AD20" s="439"/>
      <c r="AE20" s="86"/>
      <c r="AF20" s="86"/>
    </row>
    <row r="21" spans="1:32" ht="31.5" customHeight="1" thickBot="1">
      <c r="A21" s="61"/>
      <c r="B21" s="56"/>
      <c r="C21" s="218" t="s">
        <v>39</v>
      </c>
      <c r="D21" s="219" t="s">
        <v>40</v>
      </c>
      <c r="E21" s="219" t="s">
        <v>41</v>
      </c>
      <c r="F21" s="219" t="s">
        <v>42</v>
      </c>
      <c r="G21" s="219" t="s">
        <v>43</v>
      </c>
      <c r="H21" s="219" t="s">
        <v>44</v>
      </c>
      <c r="I21" s="219" t="s">
        <v>45</v>
      </c>
      <c r="J21" s="219" t="s">
        <v>46</v>
      </c>
      <c r="K21" s="219" t="s">
        <v>47</v>
      </c>
      <c r="L21" s="219" t="s">
        <v>48</v>
      </c>
      <c r="M21" s="219" t="s">
        <v>49</v>
      </c>
      <c r="N21" s="219" t="s">
        <v>50</v>
      </c>
      <c r="O21" s="219" t="s">
        <v>8</v>
      </c>
      <c r="P21" s="220" t="s">
        <v>382</v>
      </c>
      <c r="Q21" s="218" t="s">
        <v>39</v>
      </c>
      <c r="R21" s="219" t="s">
        <v>40</v>
      </c>
      <c r="S21" s="219" t="s">
        <v>41</v>
      </c>
      <c r="T21" s="219" t="s">
        <v>42</v>
      </c>
      <c r="U21" s="219" t="s">
        <v>43</v>
      </c>
      <c r="V21" s="219" t="s">
        <v>44</v>
      </c>
      <c r="W21" s="219" t="s">
        <v>45</v>
      </c>
      <c r="X21" s="219" t="s">
        <v>46</v>
      </c>
      <c r="Y21" s="219" t="s">
        <v>47</v>
      </c>
      <c r="Z21" s="219" t="s">
        <v>48</v>
      </c>
      <c r="AA21" s="219" t="s">
        <v>49</v>
      </c>
      <c r="AB21" s="219" t="s">
        <v>50</v>
      </c>
      <c r="AC21" s="219" t="s">
        <v>8</v>
      </c>
      <c r="AD21" s="220" t="s">
        <v>382</v>
      </c>
      <c r="AE21" s="4"/>
      <c r="AF21" s="4"/>
    </row>
    <row r="22" spans="1:32" ht="31.5" customHeight="1">
      <c r="A22" s="319" t="s">
        <v>378</v>
      </c>
      <c r="B22" s="324"/>
      <c r="C22" s="192">
        <v>4834168</v>
      </c>
      <c r="D22" s="191"/>
      <c r="E22" s="263">
        <v>-3867334</v>
      </c>
      <c r="F22" s="265">
        <v>-966834</v>
      </c>
      <c r="G22" s="263"/>
      <c r="H22" s="191"/>
      <c r="I22" s="191"/>
      <c r="J22" s="191"/>
      <c r="K22" s="191"/>
      <c r="L22" s="191"/>
      <c r="M22" s="191"/>
      <c r="N22" s="191"/>
      <c r="O22" s="263">
        <f>SUM(C22:N22)</f>
        <v>0</v>
      </c>
      <c r="P22" s="193"/>
      <c r="Q22" s="192">
        <v>78844000</v>
      </c>
      <c r="R22" s="191">
        <v>1276220000</v>
      </c>
      <c r="S22" s="191"/>
      <c r="T22" s="191"/>
      <c r="U22" s="191">
        <v>-26421000</v>
      </c>
      <c r="V22" s="191"/>
      <c r="W22" s="191"/>
      <c r="X22" s="191"/>
      <c r="Y22" s="191"/>
      <c r="Z22" s="191"/>
      <c r="AA22" s="191"/>
      <c r="AB22" s="191"/>
      <c r="AC22" s="191">
        <f>SUM(Q22:AB22)</f>
        <v>1328643000</v>
      </c>
      <c r="AD22" s="197"/>
      <c r="AE22" s="4"/>
      <c r="AF22" s="4"/>
    </row>
    <row r="23" spans="1:32" ht="31.5" customHeight="1">
      <c r="A23" s="320" t="s">
        <v>379</v>
      </c>
      <c r="B23" s="313"/>
      <c r="C23" s="188">
        <f>+C22</f>
        <v>4834168</v>
      </c>
      <c r="D23" s="187"/>
      <c r="E23" s="265">
        <v>-3867334</v>
      </c>
      <c r="F23" s="265">
        <v>-966834</v>
      </c>
      <c r="G23" s="265"/>
      <c r="H23" s="187"/>
      <c r="I23" s="187"/>
      <c r="J23" s="187"/>
      <c r="K23" s="187"/>
      <c r="L23" s="187"/>
      <c r="M23" s="187"/>
      <c r="N23" s="187"/>
      <c r="O23" s="187">
        <f>SUM(C23:N23)</f>
        <v>0</v>
      </c>
      <c r="P23" s="195" t="e">
        <f>+O23/O22</f>
        <v>#DIV/0!</v>
      </c>
      <c r="Q23" s="188">
        <v>397899000</v>
      </c>
      <c r="R23" s="187">
        <v>893354000</v>
      </c>
      <c r="S23" s="187">
        <v>-2056800</v>
      </c>
      <c r="T23" s="187">
        <v>39446800</v>
      </c>
      <c r="U23" s="187">
        <v>0</v>
      </c>
      <c r="V23" s="187"/>
      <c r="W23" s="187"/>
      <c r="X23" s="187"/>
      <c r="Y23" s="187"/>
      <c r="Z23" s="187"/>
      <c r="AA23" s="187"/>
      <c r="AB23" s="187"/>
      <c r="AC23" s="187">
        <f>SUM(Q23:AB23)</f>
        <v>1328643000</v>
      </c>
      <c r="AD23" s="195">
        <f>+AC23/AC22</f>
        <v>1</v>
      </c>
      <c r="AE23" s="4"/>
      <c r="AF23" s="4"/>
    </row>
    <row r="24" spans="1:32" ht="31.5" customHeight="1">
      <c r="A24" s="320" t="s">
        <v>380</v>
      </c>
      <c r="B24" s="313"/>
      <c r="C24" s="188"/>
      <c r="D24" s="187"/>
      <c r="E24" s="265">
        <v>-3867334</v>
      </c>
      <c r="F24" s="265">
        <v>-966834</v>
      </c>
      <c r="G24" s="265"/>
      <c r="H24" s="187"/>
      <c r="I24" s="187"/>
      <c r="J24" s="187"/>
      <c r="K24" s="187">
        <v>4834168</v>
      </c>
      <c r="L24" s="187"/>
      <c r="M24" s="187"/>
      <c r="N24" s="187"/>
      <c r="O24" s="265">
        <f>SUM(C24:N24)</f>
        <v>0</v>
      </c>
      <c r="P24" s="193"/>
      <c r="Q24" s="188"/>
      <c r="R24" s="187">
        <v>3428000</v>
      </c>
      <c r="S24" s="187">
        <v>122876000</v>
      </c>
      <c r="T24" s="187">
        <v>122876000</v>
      </c>
      <c r="U24" s="187">
        <v>122876000</v>
      </c>
      <c r="V24" s="187">
        <v>122876000</v>
      </c>
      <c r="W24" s="187">
        <v>122876000</v>
      </c>
      <c r="X24" s="187">
        <v>122876000</v>
      </c>
      <c r="Y24" s="187">
        <v>122876000</v>
      </c>
      <c r="Z24" s="187">
        <v>122876000</v>
      </c>
      <c r="AA24" s="187">
        <v>122876000</v>
      </c>
      <c r="AB24" s="187">
        <v>219331000</v>
      </c>
      <c r="AC24" s="187">
        <f>SUM(Q24:AB24)</f>
        <v>1328643000</v>
      </c>
      <c r="AD24" s="195"/>
      <c r="AE24" s="4"/>
      <c r="AF24" s="4"/>
    </row>
    <row r="25" spans="1:32" ht="31.5" customHeight="1" thickBot="1">
      <c r="A25" s="430" t="s">
        <v>381</v>
      </c>
      <c r="B25" s="431"/>
      <c r="C25" s="189">
        <v>0</v>
      </c>
      <c r="D25" s="190">
        <v>0</v>
      </c>
      <c r="E25" s="266">
        <v>0</v>
      </c>
      <c r="F25" s="266">
        <v>0</v>
      </c>
      <c r="G25" s="266"/>
      <c r="H25" s="190"/>
      <c r="I25" s="190"/>
      <c r="J25" s="190"/>
      <c r="K25" s="190"/>
      <c r="L25" s="190"/>
      <c r="M25" s="190"/>
      <c r="N25" s="190"/>
      <c r="O25" s="190">
        <f>SUM(C25:N25)</f>
        <v>0</v>
      </c>
      <c r="P25" s="194" t="e">
        <f>+O25/O24</f>
        <v>#DIV/0!</v>
      </c>
      <c r="Q25" s="189">
        <v>0</v>
      </c>
      <c r="R25" s="190">
        <v>1757934</v>
      </c>
      <c r="S25" s="190">
        <v>102379133</v>
      </c>
      <c r="T25" s="190">
        <v>117075000</v>
      </c>
      <c r="U25" s="190">
        <v>120748967</v>
      </c>
      <c r="V25" s="190"/>
      <c r="W25" s="190"/>
      <c r="X25" s="190"/>
      <c r="Y25" s="190"/>
      <c r="Z25" s="190"/>
      <c r="AA25" s="190"/>
      <c r="AB25" s="190"/>
      <c r="AC25" s="190">
        <f>SUM(Q25:AB25)</f>
        <v>341961034</v>
      </c>
      <c r="AD25" s="196">
        <f>+AC25/AC24</f>
        <v>0.2573761604885586</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6"/>
    </row>
    <row r="27" spans="1:30" ht="33.75" customHeight="1">
      <c r="A27" s="398" t="s">
        <v>76</v>
      </c>
      <c r="B27" s="399"/>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1"/>
    </row>
    <row r="28" spans="1:30" ht="15" customHeight="1">
      <c r="A28" s="380" t="s">
        <v>189</v>
      </c>
      <c r="B28" s="382" t="s">
        <v>6</v>
      </c>
      <c r="C28" s="383"/>
      <c r="D28" s="313" t="s">
        <v>398</v>
      </c>
      <c r="E28" s="311"/>
      <c r="F28" s="311"/>
      <c r="G28" s="311"/>
      <c r="H28" s="311"/>
      <c r="I28" s="311"/>
      <c r="J28" s="311"/>
      <c r="K28" s="311"/>
      <c r="L28" s="311"/>
      <c r="M28" s="311"/>
      <c r="N28" s="311"/>
      <c r="O28" s="312"/>
      <c r="P28" s="341" t="s">
        <v>8</v>
      </c>
      <c r="Q28" s="341" t="s">
        <v>84</v>
      </c>
      <c r="R28" s="341"/>
      <c r="S28" s="341"/>
      <c r="T28" s="341"/>
      <c r="U28" s="341"/>
      <c r="V28" s="341"/>
      <c r="W28" s="341"/>
      <c r="X28" s="341"/>
      <c r="Y28" s="341"/>
      <c r="Z28" s="341"/>
      <c r="AA28" s="341"/>
      <c r="AB28" s="341"/>
      <c r="AC28" s="341"/>
      <c r="AD28" s="343"/>
    </row>
    <row r="29" spans="1:30" ht="27" customHeight="1">
      <c r="A29" s="381"/>
      <c r="B29" s="384"/>
      <c r="C29" s="385"/>
      <c r="D29" s="217" t="s">
        <v>39</v>
      </c>
      <c r="E29" s="217" t="s">
        <v>40</v>
      </c>
      <c r="F29" s="217" t="s">
        <v>41</v>
      </c>
      <c r="G29" s="217" t="s">
        <v>42</v>
      </c>
      <c r="H29" s="217" t="s">
        <v>43</v>
      </c>
      <c r="I29" s="217" t="s">
        <v>44</v>
      </c>
      <c r="J29" s="217" t="s">
        <v>45</v>
      </c>
      <c r="K29" s="217" t="s">
        <v>46</v>
      </c>
      <c r="L29" s="217" t="s">
        <v>47</v>
      </c>
      <c r="M29" s="217" t="s">
        <v>48</v>
      </c>
      <c r="N29" s="217" t="s">
        <v>49</v>
      </c>
      <c r="O29" s="217" t="s">
        <v>50</v>
      </c>
      <c r="P29" s="312"/>
      <c r="Q29" s="341"/>
      <c r="R29" s="341"/>
      <c r="S29" s="341"/>
      <c r="T29" s="341"/>
      <c r="U29" s="341"/>
      <c r="V29" s="341"/>
      <c r="W29" s="341"/>
      <c r="X29" s="341"/>
      <c r="Y29" s="341"/>
      <c r="Z29" s="341"/>
      <c r="AA29" s="341"/>
      <c r="AB29" s="341"/>
      <c r="AC29" s="341"/>
      <c r="AD29" s="343"/>
    </row>
    <row r="30" spans="1:30" ht="42" customHeight="1" thickBot="1">
      <c r="A30" s="88" t="s">
        <v>434</v>
      </c>
      <c r="B30" s="337"/>
      <c r="C30" s="338"/>
      <c r="D30" s="92"/>
      <c r="E30" s="92"/>
      <c r="F30" s="92"/>
      <c r="G30" s="92"/>
      <c r="H30" s="92"/>
      <c r="I30" s="92"/>
      <c r="J30" s="92"/>
      <c r="K30" s="92"/>
      <c r="L30" s="92"/>
      <c r="M30" s="92"/>
      <c r="N30" s="92"/>
      <c r="O30" s="92"/>
      <c r="P30" s="89">
        <f>SUM(D30:O30)</f>
        <v>0</v>
      </c>
      <c r="Q30" s="339"/>
      <c r="R30" s="339"/>
      <c r="S30" s="339"/>
      <c r="T30" s="339"/>
      <c r="U30" s="339"/>
      <c r="V30" s="339"/>
      <c r="W30" s="339"/>
      <c r="X30" s="339"/>
      <c r="Y30" s="339"/>
      <c r="Z30" s="339"/>
      <c r="AA30" s="339"/>
      <c r="AB30" s="339"/>
      <c r="AC30" s="339"/>
      <c r="AD30" s="340"/>
    </row>
    <row r="31" spans="1:30" ht="45" customHeight="1">
      <c r="A31" s="402" t="s">
        <v>292</v>
      </c>
      <c r="B31" s="403"/>
      <c r="C31" s="403"/>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4"/>
    </row>
    <row r="32" spans="1:41" ht="22.5" customHeight="1">
      <c r="A32" s="320" t="s">
        <v>190</v>
      </c>
      <c r="B32" s="341" t="s">
        <v>62</v>
      </c>
      <c r="C32" s="341" t="s">
        <v>6</v>
      </c>
      <c r="D32" s="341" t="s">
        <v>60</v>
      </c>
      <c r="E32" s="341"/>
      <c r="F32" s="341"/>
      <c r="G32" s="341"/>
      <c r="H32" s="341"/>
      <c r="I32" s="341"/>
      <c r="J32" s="341"/>
      <c r="K32" s="341"/>
      <c r="L32" s="341"/>
      <c r="M32" s="341"/>
      <c r="N32" s="341"/>
      <c r="O32" s="341"/>
      <c r="P32" s="341"/>
      <c r="Q32" s="341" t="s">
        <v>85</v>
      </c>
      <c r="R32" s="341"/>
      <c r="S32" s="341"/>
      <c r="T32" s="341"/>
      <c r="U32" s="341"/>
      <c r="V32" s="341"/>
      <c r="W32" s="341"/>
      <c r="X32" s="341"/>
      <c r="Y32" s="341"/>
      <c r="Z32" s="341"/>
      <c r="AA32" s="341"/>
      <c r="AB32" s="341"/>
      <c r="AC32" s="341"/>
      <c r="AD32" s="343"/>
      <c r="AG32" s="90"/>
      <c r="AH32" s="90"/>
      <c r="AI32" s="90"/>
      <c r="AJ32" s="90"/>
      <c r="AK32" s="90"/>
      <c r="AL32" s="90"/>
      <c r="AM32" s="90"/>
      <c r="AN32" s="90"/>
      <c r="AO32" s="90"/>
    </row>
    <row r="33" spans="1:41" ht="27" customHeight="1">
      <c r="A33" s="320"/>
      <c r="B33" s="341"/>
      <c r="C33" s="342"/>
      <c r="D33" s="217" t="s">
        <v>39</v>
      </c>
      <c r="E33" s="217" t="s">
        <v>40</v>
      </c>
      <c r="F33" s="217" t="s">
        <v>41</v>
      </c>
      <c r="G33" s="217" t="s">
        <v>42</v>
      </c>
      <c r="H33" s="217" t="s">
        <v>43</v>
      </c>
      <c r="I33" s="217" t="s">
        <v>44</v>
      </c>
      <c r="J33" s="217" t="s">
        <v>45</v>
      </c>
      <c r="K33" s="217" t="s">
        <v>46</v>
      </c>
      <c r="L33" s="217" t="s">
        <v>47</v>
      </c>
      <c r="M33" s="217" t="s">
        <v>48</v>
      </c>
      <c r="N33" s="217" t="s">
        <v>49</v>
      </c>
      <c r="O33" s="217" t="s">
        <v>50</v>
      </c>
      <c r="P33" s="217" t="s">
        <v>8</v>
      </c>
      <c r="Q33" s="313" t="s">
        <v>402</v>
      </c>
      <c r="R33" s="311"/>
      <c r="S33" s="311"/>
      <c r="T33" s="312"/>
      <c r="U33" s="313" t="s">
        <v>403</v>
      </c>
      <c r="V33" s="311"/>
      <c r="W33" s="311"/>
      <c r="X33" s="312"/>
      <c r="Y33" s="313" t="s">
        <v>81</v>
      </c>
      <c r="Z33" s="311"/>
      <c r="AA33" s="312"/>
      <c r="AB33" s="313" t="s">
        <v>82</v>
      </c>
      <c r="AC33" s="311"/>
      <c r="AD33" s="314"/>
      <c r="AG33" s="90"/>
      <c r="AH33" s="90"/>
      <c r="AI33" s="90"/>
      <c r="AJ33" s="90"/>
      <c r="AK33" s="90"/>
      <c r="AL33" s="90"/>
      <c r="AM33" s="90"/>
      <c r="AN33" s="90"/>
      <c r="AO33" s="90"/>
    </row>
    <row r="34" spans="1:41" ht="159" customHeight="1">
      <c r="A34" s="552" t="s">
        <v>434</v>
      </c>
      <c r="B34" s="317">
        <v>0.1</v>
      </c>
      <c r="C34" s="93" t="s">
        <v>9</v>
      </c>
      <c r="D34" s="92">
        <v>20</v>
      </c>
      <c r="E34" s="92">
        <v>20</v>
      </c>
      <c r="F34" s="92">
        <v>20</v>
      </c>
      <c r="G34" s="92">
        <v>20</v>
      </c>
      <c r="H34" s="92">
        <v>20</v>
      </c>
      <c r="I34" s="92">
        <v>20</v>
      </c>
      <c r="J34" s="92">
        <v>20</v>
      </c>
      <c r="K34" s="92">
        <v>20</v>
      </c>
      <c r="L34" s="92">
        <v>20</v>
      </c>
      <c r="M34" s="92">
        <v>20</v>
      </c>
      <c r="N34" s="92">
        <v>20</v>
      </c>
      <c r="O34" s="92">
        <v>20</v>
      </c>
      <c r="P34" s="221">
        <v>20</v>
      </c>
      <c r="Q34" s="562" t="s">
        <v>693</v>
      </c>
      <c r="R34" s="563"/>
      <c r="S34" s="563"/>
      <c r="T34" s="564"/>
      <c r="U34" s="562" t="s">
        <v>694</v>
      </c>
      <c r="V34" s="563"/>
      <c r="W34" s="563"/>
      <c r="X34" s="564"/>
      <c r="Y34" s="562" t="s">
        <v>602</v>
      </c>
      <c r="Z34" s="563"/>
      <c r="AA34" s="564"/>
      <c r="AB34" s="568" t="s">
        <v>612</v>
      </c>
      <c r="AC34" s="569"/>
      <c r="AD34" s="570"/>
      <c r="AG34" s="90"/>
      <c r="AH34" s="90"/>
      <c r="AI34" s="90"/>
      <c r="AJ34" s="90"/>
      <c r="AK34" s="90"/>
      <c r="AL34" s="90"/>
      <c r="AM34" s="90"/>
      <c r="AN34" s="90"/>
      <c r="AO34" s="90"/>
    </row>
    <row r="35" spans="1:41" ht="159" customHeight="1" thickBot="1">
      <c r="A35" s="553"/>
      <c r="B35" s="318"/>
      <c r="C35" s="94" t="s">
        <v>10</v>
      </c>
      <c r="D35" s="237">
        <v>20</v>
      </c>
      <c r="E35" s="237">
        <v>20</v>
      </c>
      <c r="F35" s="237">
        <v>20</v>
      </c>
      <c r="G35" s="237">
        <v>20</v>
      </c>
      <c r="H35" s="237">
        <v>20</v>
      </c>
      <c r="I35" s="237"/>
      <c r="J35" s="237"/>
      <c r="K35" s="237"/>
      <c r="L35" s="237"/>
      <c r="M35" s="237"/>
      <c r="N35" s="237"/>
      <c r="O35" s="237"/>
      <c r="P35" s="238">
        <v>20</v>
      </c>
      <c r="Q35" s="565"/>
      <c r="R35" s="566"/>
      <c r="S35" s="566"/>
      <c r="T35" s="567"/>
      <c r="U35" s="565"/>
      <c r="V35" s="566"/>
      <c r="W35" s="566"/>
      <c r="X35" s="567"/>
      <c r="Y35" s="565"/>
      <c r="Z35" s="566"/>
      <c r="AA35" s="567"/>
      <c r="AB35" s="565"/>
      <c r="AC35" s="566"/>
      <c r="AD35" s="571"/>
      <c r="AE35" s="50"/>
      <c r="AF35" s="97"/>
      <c r="AG35" s="90"/>
      <c r="AH35" s="90"/>
      <c r="AI35" s="90"/>
      <c r="AJ35" s="90"/>
      <c r="AK35" s="90"/>
      <c r="AL35" s="90"/>
      <c r="AM35" s="90"/>
      <c r="AN35" s="90"/>
      <c r="AO35" s="90"/>
    </row>
    <row r="36" spans="1:41" ht="25.5" customHeight="1">
      <c r="A36" s="319" t="s">
        <v>191</v>
      </c>
      <c r="B36" s="321" t="s">
        <v>61</v>
      </c>
      <c r="C36" s="323" t="s">
        <v>11</v>
      </c>
      <c r="D36" s="323"/>
      <c r="E36" s="323"/>
      <c r="F36" s="323"/>
      <c r="G36" s="323"/>
      <c r="H36" s="323"/>
      <c r="I36" s="323"/>
      <c r="J36" s="323"/>
      <c r="K36" s="323"/>
      <c r="L36" s="323"/>
      <c r="M36" s="323"/>
      <c r="N36" s="323"/>
      <c r="O36" s="323"/>
      <c r="P36" s="323"/>
      <c r="Q36" s="324" t="s">
        <v>78</v>
      </c>
      <c r="R36" s="325"/>
      <c r="S36" s="325"/>
      <c r="T36" s="325"/>
      <c r="U36" s="325"/>
      <c r="V36" s="325"/>
      <c r="W36" s="325"/>
      <c r="X36" s="325"/>
      <c r="Y36" s="325"/>
      <c r="Z36" s="325"/>
      <c r="AA36" s="325"/>
      <c r="AB36" s="325"/>
      <c r="AC36" s="325"/>
      <c r="AD36" s="326"/>
      <c r="AG36" s="90"/>
      <c r="AH36" s="90"/>
      <c r="AI36" s="90"/>
      <c r="AJ36" s="90"/>
      <c r="AK36" s="90"/>
      <c r="AL36" s="90"/>
      <c r="AM36" s="90"/>
      <c r="AN36" s="90"/>
      <c r="AO36" s="90"/>
    </row>
    <row r="37" spans="1:41" ht="25.5" customHeight="1">
      <c r="A37" s="320"/>
      <c r="B37" s="322"/>
      <c r="C37" s="217" t="s">
        <v>12</v>
      </c>
      <c r="D37" s="217" t="s">
        <v>36</v>
      </c>
      <c r="E37" s="217" t="s">
        <v>37</v>
      </c>
      <c r="F37" s="217" t="s">
        <v>38</v>
      </c>
      <c r="G37" s="217" t="s">
        <v>51</v>
      </c>
      <c r="H37" s="217" t="s">
        <v>52</v>
      </c>
      <c r="I37" s="217" t="s">
        <v>53</v>
      </c>
      <c r="J37" s="217" t="s">
        <v>54</v>
      </c>
      <c r="K37" s="217" t="s">
        <v>55</v>
      </c>
      <c r="L37" s="217" t="s">
        <v>56</v>
      </c>
      <c r="M37" s="217" t="s">
        <v>57</v>
      </c>
      <c r="N37" s="217" t="s">
        <v>58</v>
      </c>
      <c r="O37" s="217" t="s">
        <v>59</v>
      </c>
      <c r="P37" s="217" t="s">
        <v>63</v>
      </c>
      <c r="Q37" s="313" t="s">
        <v>83</v>
      </c>
      <c r="R37" s="311"/>
      <c r="S37" s="311"/>
      <c r="T37" s="311"/>
      <c r="U37" s="311"/>
      <c r="V37" s="311"/>
      <c r="W37" s="311"/>
      <c r="X37" s="311"/>
      <c r="Y37" s="311"/>
      <c r="Z37" s="311"/>
      <c r="AA37" s="311"/>
      <c r="AB37" s="311"/>
      <c r="AC37" s="311"/>
      <c r="AD37" s="314"/>
      <c r="AG37" s="98"/>
      <c r="AH37" s="98"/>
      <c r="AI37" s="98"/>
      <c r="AJ37" s="98"/>
      <c r="AK37" s="98"/>
      <c r="AL37" s="98"/>
      <c r="AM37" s="98"/>
      <c r="AN37" s="98"/>
      <c r="AO37" s="98"/>
    </row>
    <row r="38" spans="1:41" ht="87.75" customHeight="1">
      <c r="A38" s="615" t="s">
        <v>560</v>
      </c>
      <c r="B38" s="304">
        <v>0.03</v>
      </c>
      <c r="C38" s="93" t="s">
        <v>9</v>
      </c>
      <c r="D38" s="222">
        <v>0</v>
      </c>
      <c r="E38" s="222">
        <v>0.091</v>
      </c>
      <c r="F38" s="222">
        <v>0.091</v>
      </c>
      <c r="G38" s="222">
        <v>0.091</v>
      </c>
      <c r="H38" s="222">
        <v>0.091</v>
      </c>
      <c r="I38" s="222">
        <v>0.091</v>
      </c>
      <c r="J38" s="222">
        <v>0.091</v>
      </c>
      <c r="K38" s="222">
        <v>0.091</v>
      </c>
      <c r="L38" s="222">
        <v>0.091</v>
      </c>
      <c r="M38" s="222">
        <v>0.091</v>
      </c>
      <c r="N38" s="222">
        <v>0.091</v>
      </c>
      <c r="O38" s="222">
        <v>0.09</v>
      </c>
      <c r="P38" s="100">
        <f aca="true" t="shared" si="0" ref="P38:P43">SUM(D38:O38)</f>
        <v>0.9999999999999998</v>
      </c>
      <c r="Q38" s="305" t="s">
        <v>692</v>
      </c>
      <c r="R38" s="306"/>
      <c r="S38" s="306"/>
      <c r="T38" s="306"/>
      <c r="U38" s="306"/>
      <c r="V38" s="306"/>
      <c r="W38" s="306"/>
      <c r="X38" s="306"/>
      <c r="Y38" s="306"/>
      <c r="Z38" s="306"/>
      <c r="AA38" s="306"/>
      <c r="AB38" s="306"/>
      <c r="AC38" s="306"/>
      <c r="AD38" s="307"/>
      <c r="AE38" s="101"/>
      <c r="AG38" s="102"/>
      <c r="AH38" s="102"/>
      <c r="AI38" s="102"/>
      <c r="AJ38" s="102"/>
      <c r="AK38" s="102"/>
      <c r="AL38" s="102"/>
      <c r="AM38" s="102"/>
      <c r="AN38" s="102"/>
      <c r="AO38" s="102"/>
    </row>
    <row r="39" spans="1:31" ht="87.75" customHeight="1">
      <c r="A39" s="616"/>
      <c r="B39" s="278"/>
      <c r="C39" s="103" t="s">
        <v>10</v>
      </c>
      <c r="D39" s="233">
        <v>0</v>
      </c>
      <c r="E39" s="233">
        <v>0.091</v>
      </c>
      <c r="F39" s="233">
        <v>0.091</v>
      </c>
      <c r="G39" s="233">
        <v>0.091</v>
      </c>
      <c r="H39" s="233">
        <v>0.091</v>
      </c>
      <c r="I39" s="233"/>
      <c r="J39" s="233"/>
      <c r="K39" s="233"/>
      <c r="L39" s="233"/>
      <c r="M39" s="233"/>
      <c r="N39" s="233"/>
      <c r="O39" s="233"/>
      <c r="P39" s="241">
        <f t="shared" si="0"/>
        <v>0.364</v>
      </c>
      <c r="Q39" s="308"/>
      <c r="R39" s="309"/>
      <c r="S39" s="309"/>
      <c r="T39" s="309"/>
      <c r="U39" s="309"/>
      <c r="V39" s="309"/>
      <c r="W39" s="309"/>
      <c r="X39" s="309"/>
      <c r="Y39" s="309"/>
      <c r="Z39" s="309"/>
      <c r="AA39" s="309"/>
      <c r="AB39" s="309"/>
      <c r="AC39" s="309"/>
      <c r="AD39" s="310"/>
      <c r="AE39" s="101"/>
    </row>
    <row r="40" spans="1:31" ht="79.5" customHeight="1">
      <c r="A40" s="616" t="s">
        <v>561</v>
      </c>
      <c r="B40" s="277">
        <v>0.03</v>
      </c>
      <c r="C40" s="106" t="s">
        <v>9</v>
      </c>
      <c r="D40" s="222">
        <v>0</v>
      </c>
      <c r="E40" s="222">
        <v>0.091</v>
      </c>
      <c r="F40" s="222">
        <v>0.091</v>
      </c>
      <c r="G40" s="222">
        <v>0.091</v>
      </c>
      <c r="H40" s="222">
        <v>0.091</v>
      </c>
      <c r="I40" s="222">
        <v>0.091</v>
      </c>
      <c r="J40" s="222">
        <v>0.091</v>
      </c>
      <c r="K40" s="222">
        <v>0.091</v>
      </c>
      <c r="L40" s="222">
        <v>0.091</v>
      </c>
      <c r="M40" s="222">
        <v>0.091</v>
      </c>
      <c r="N40" s="222">
        <v>0.091</v>
      </c>
      <c r="O40" s="222">
        <v>0.09</v>
      </c>
      <c r="P40" s="105">
        <f t="shared" si="0"/>
        <v>0.9999999999999998</v>
      </c>
      <c r="Q40" s="305" t="s">
        <v>688</v>
      </c>
      <c r="R40" s="306"/>
      <c r="S40" s="306"/>
      <c r="T40" s="306"/>
      <c r="U40" s="306"/>
      <c r="V40" s="306"/>
      <c r="W40" s="306"/>
      <c r="X40" s="306"/>
      <c r="Y40" s="306"/>
      <c r="Z40" s="306"/>
      <c r="AA40" s="306"/>
      <c r="AB40" s="306"/>
      <c r="AC40" s="306"/>
      <c r="AD40" s="307"/>
      <c r="AE40" s="101"/>
    </row>
    <row r="41" spans="1:31" ht="79.5" customHeight="1">
      <c r="A41" s="616"/>
      <c r="B41" s="278"/>
      <c r="C41" s="103" t="s">
        <v>10</v>
      </c>
      <c r="D41" s="233">
        <v>0</v>
      </c>
      <c r="E41" s="233">
        <v>0.091</v>
      </c>
      <c r="F41" s="233">
        <v>0.091</v>
      </c>
      <c r="G41" s="233">
        <v>0.091</v>
      </c>
      <c r="H41" s="233">
        <v>0.091</v>
      </c>
      <c r="I41" s="233"/>
      <c r="J41" s="233"/>
      <c r="K41" s="233"/>
      <c r="L41" s="233"/>
      <c r="M41" s="233"/>
      <c r="N41" s="233"/>
      <c r="O41" s="233"/>
      <c r="P41" s="241">
        <f t="shared" si="0"/>
        <v>0.364</v>
      </c>
      <c r="Q41" s="308"/>
      <c r="R41" s="309"/>
      <c r="S41" s="309"/>
      <c r="T41" s="309"/>
      <c r="U41" s="309"/>
      <c r="V41" s="309"/>
      <c r="W41" s="309"/>
      <c r="X41" s="309"/>
      <c r="Y41" s="309"/>
      <c r="Z41" s="309"/>
      <c r="AA41" s="309"/>
      <c r="AB41" s="309"/>
      <c r="AC41" s="309"/>
      <c r="AD41" s="310"/>
      <c r="AE41" s="101"/>
    </row>
    <row r="42" spans="1:31" ht="68.25" customHeight="1">
      <c r="A42" s="572" t="s">
        <v>562</v>
      </c>
      <c r="B42" s="277">
        <v>0.04</v>
      </c>
      <c r="C42" s="106" t="s">
        <v>9</v>
      </c>
      <c r="D42" s="224">
        <v>0</v>
      </c>
      <c r="E42" s="224">
        <v>0.091</v>
      </c>
      <c r="F42" s="224">
        <v>0.091</v>
      </c>
      <c r="G42" s="224">
        <v>0.091</v>
      </c>
      <c r="H42" s="224">
        <v>0.091</v>
      </c>
      <c r="I42" s="224">
        <v>0.091</v>
      </c>
      <c r="J42" s="224">
        <v>0.091</v>
      </c>
      <c r="K42" s="224">
        <v>0.091</v>
      </c>
      <c r="L42" s="224">
        <v>0.091</v>
      </c>
      <c r="M42" s="224">
        <v>0.091</v>
      </c>
      <c r="N42" s="224">
        <v>0.091</v>
      </c>
      <c r="O42" s="224">
        <v>0.09</v>
      </c>
      <c r="P42" s="105">
        <f t="shared" si="0"/>
        <v>0.9999999999999998</v>
      </c>
      <c r="Q42" s="305" t="s">
        <v>691</v>
      </c>
      <c r="R42" s="306"/>
      <c r="S42" s="306"/>
      <c r="T42" s="306"/>
      <c r="U42" s="306"/>
      <c r="V42" s="306"/>
      <c r="W42" s="306"/>
      <c r="X42" s="306"/>
      <c r="Y42" s="306"/>
      <c r="Z42" s="306"/>
      <c r="AA42" s="306"/>
      <c r="AB42" s="306"/>
      <c r="AC42" s="306"/>
      <c r="AD42" s="307"/>
      <c r="AE42" s="101"/>
    </row>
    <row r="43" spans="1:31" ht="68.25" customHeight="1" thickBot="1">
      <c r="A43" s="573"/>
      <c r="B43" s="298"/>
      <c r="C43" s="94" t="s">
        <v>10</v>
      </c>
      <c r="D43" s="235">
        <v>0</v>
      </c>
      <c r="E43" s="235">
        <v>0.091</v>
      </c>
      <c r="F43" s="235">
        <v>0.091</v>
      </c>
      <c r="G43" s="235">
        <v>0.091</v>
      </c>
      <c r="H43" s="235">
        <v>0.091</v>
      </c>
      <c r="I43" s="235"/>
      <c r="J43" s="235"/>
      <c r="K43" s="235"/>
      <c r="L43" s="235"/>
      <c r="M43" s="235"/>
      <c r="N43" s="235"/>
      <c r="O43" s="235"/>
      <c r="P43" s="242">
        <f t="shared" si="0"/>
        <v>0.364</v>
      </c>
      <c r="Q43" s="574"/>
      <c r="R43" s="575"/>
      <c r="S43" s="575"/>
      <c r="T43" s="575"/>
      <c r="U43" s="575"/>
      <c r="V43" s="575"/>
      <c r="W43" s="575"/>
      <c r="X43" s="575"/>
      <c r="Y43" s="575"/>
      <c r="Z43" s="575"/>
      <c r="AA43" s="575"/>
      <c r="AB43" s="575"/>
      <c r="AC43" s="575"/>
      <c r="AD43" s="576"/>
      <c r="AE43" s="101"/>
    </row>
  </sheetData>
  <sheetProtection/>
  <mergeCells count="79">
    <mergeCell ref="O8:P8"/>
    <mergeCell ref="M9:N9"/>
    <mergeCell ref="B2:AA2"/>
    <mergeCell ref="AB2:AD2"/>
    <mergeCell ref="B3:AA4"/>
    <mergeCell ref="AB3:AD3"/>
    <mergeCell ref="AB4:AD4"/>
    <mergeCell ref="Y34:AA35"/>
    <mergeCell ref="AB33:AD33"/>
    <mergeCell ref="AB34:AD35"/>
    <mergeCell ref="I7:J9"/>
    <mergeCell ref="K7:L9"/>
    <mergeCell ref="M7:N7"/>
    <mergeCell ref="O9:P9"/>
    <mergeCell ref="C16:AB16"/>
    <mergeCell ref="A19:AD19"/>
    <mergeCell ref="C20:P20"/>
    <mergeCell ref="A11:B13"/>
    <mergeCell ref="C11:AD13"/>
    <mergeCell ref="A7:B9"/>
    <mergeCell ref="C7:C9"/>
    <mergeCell ref="D7:H9"/>
    <mergeCell ref="A1:A4"/>
    <mergeCell ref="B1:AA1"/>
    <mergeCell ref="AB1:AD1"/>
    <mergeCell ref="O7:P7"/>
    <mergeCell ref="M8:N8"/>
    <mergeCell ref="A15:B15"/>
    <mergeCell ref="C15:K15"/>
    <mergeCell ref="L15:Q15"/>
    <mergeCell ref="R15:X15"/>
    <mergeCell ref="Y15:Z15"/>
    <mergeCell ref="AA15:AD15"/>
    <mergeCell ref="A17:B17"/>
    <mergeCell ref="C17:Q17"/>
    <mergeCell ref="R17:V17"/>
    <mergeCell ref="W17:X17"/>
    <mergeCell ref="Y17:AB17"/>
    <mergeCell ref="AC17:AD17"/>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U33:X33"/>
    <mergeCell ref="Y33:AA33"/>
    <mergeCell ref="A34:A35"/>
    <mergeCell ref="B34:B35"/>
    <mergeCell ref="Q33:T33"/>
    <mergeCell ref="Q34:T35"/>
    <mergeCell ref="A36:A37"/>
    <mergeCell ref="B36:B37"/>
    <mergeCell ref="C36:P36"/>
    <mergeCell ref="Q36:AD36"/>
    <mergeCell ref="Q37:AD37"/>
    <mergeCell ref="U34:X35"/>
    <mergeCell ref="A42:A43"/>
    <mergeCell ref="B42:B43"/>
    <mergeCell ref="Q42:AD43"/>
    <mergeCell ref="A38:A39"/>
    <mergeCell ref="B38:B39"/>
    <mergeCell ref="Q38:AD39"/>
    <mergeCell ref="A40:A41"/>
    <mergeCell ref="B40:B41"/>
    <mergeCell ref="Q40:AD41"/>
  </mergeCells>
  <dataValidations count="3">
    <dataValidation type="textLength" operator="lessThanOrEqual" allowBlank="1" showInputMessage="1" showErrorMessage="1" errorTitle="Máximo 2.000 caracteres" error="Máximo 2.000 caracteres" sqref="AB34 Y34 Q38:AD43 U34 Q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60" zoomScaleNormal="60" workbookViewId="0" topLeftCell="A1">
      <selection activeCell="A7" sqref="A7:B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418</v>
      </c>
      <c r="AC1" s="393"/>
      <c r="AD1" s="394"/>
    </row>
    <row r="2" spans="1:30" ht="30.75" customHeight="1" thickBot="1">
      <c r="A2" s="387"/>
      <c r="B2" s="389" t="s">
        <v>17</v>
      </c>
      <c r="C2" s="390"/>
      <c r="D2" s="390"/>
      <c r="E2" s="390"/>
      <c r="F2" s="390"/>
      <c r="G2" s="390"/>
      <c r="H2" s="390"/>
      <c r="I2" s="390"/>
      <c r="J2" s="390"/>
      <c r="K2" s="390"/>
      <c r="L2" s="390"/>
      <c r="M2" s="390"/>
      <c r="N2" s="390"/>
      <c r="O2" s="390"/>
      <c r="P2" s="390"/>
      <c r="Q2" s="390"/>
      <c r="R2" s="390"/>
      <c r="S2" s="390"/>
      <c r="T2" s="390"/>
      <c r="U2" s="390"/>
      <c r="V2" s="390"/>
      <c r="W2" s="390"/>
      <c r="X2" s="390"/>
      <c r="Y2" s="390"/>
      <c r="Z2" s="390"/>
      <c r="AA2" s="391"/>
      <c r="AB2" s="395" t="s">
        <v>413</v>
      </c>
      <c r="AC2" s="396"/>
      <c r="AD2" s="397"/>
    </row>
    <row r="3" spans="1:30" ht="24" customHeight="1">
      <c r="A3" s="387"/>
      <c r="B3" s="402" t="s">
        <v>295</v>
      </c>
      <c r="C3" s="403"/>
      <c r="D3" s="403"/>
      <c r="E3" s="403"/>
      <c r="F3" s="403"/>
      <c r="G3" s="403"/>
      <c r="H3" s="403"/>
      <c r="I3" s="403"/>
      <c r="J3" s="403"/>
      <c r="K3" s="403"/>
      <c r="L3" s="403"/>
      <c r="M3" s="403"/>
      <c r="N3" s="403"/>
      <c r="O3" s="403"/>
      <c r="P3" s="403"/>
      <c r="Q3" s="403"/>
      <c r="R3" s="403"/>
      <c r="S3" s="403"/>
      <c r="T3" s="403"/>
      <c r="U3" s="403"/>
      <c r="V3" s="403"/>
      <c r="W3" s="403"/>
      <c r="X3" s="403"/>
      <c r="Y3" s="403"/>
      <c r="Z3" s="403"/>
      <c r="AA3" s="404"/>
      <c r="AB3" s="395" t="s">
        <v>419</v>
      </c>
      <c r="AC3" s="396"/>
      <c r="AD3" s="397"/>
    </row>
    <row r="4" spans="1:30" ht="21.75" customHeight="1" thickBot="1">
      <c r="A4" s="388"/>
      <c r="B4" s="405"/>
      <c r="C4" s="406"/>
      <c r="D4" s="406"/>
      <c r="E4" s="406"/>
      <c r="F4" s="406"/>
      <c r="G4" s="406"/>
      <c r="H4" s="406"/>
      <c r="I4" s="406"/>
      <c r="J4" s="406"/>
      <c r="K4" s="406"/>
      <c r="L4" s="406"/>
      <c r="M4" s="406"/>
      <c r="N4" s="406"/>
      <c r="O4" s="406"/>
      <c r="P4" s="406"/>
      <c r="Q4" s="406"/>
      <c r="R4" s="406"/>
      <c r="S4" s="406"/>
      <c r="T4" s="406"/>
      <c r="U4" s="406"/>
      <c r="V4" s="406"/>
      <c r="W4" s="406"/>
      <c r="X4" s="406"/>
      <c r="Y4" s="406"/>
      <c r="Z4" s="406"/>
      <c r="AA4" s="407"/>
      <c r="AB4" s="408" t="s">
        <v>175</v>
      </c>
      <c r="AC4" s="409"/>
      <c r="AD4" s="410"/>
    </row>
    <row r="5" spans="1:30" ht="9" customHeight="1" thickBot="1">
      <c r="A5" s="53"/>
      <c r="B5" s="215"/>
      <c r="C5" s="216"/>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9" t="s">
        <v>293</v>
      </c>
      <c r="B7" s="360"/>
      <c r="C7" s="365" t="s">
        <v>43</v>
      </c>
      <c r="D7" s="411" t="s">
        <v>71</v>
      </c>
      <c r="E7" s="412"/>
      <c r="F7" s="412"/>
      <c r="G7" s="412"/>
      <c r="H7" s="413"/>
      <c r="I7" s="420">
        <v>45113</v>
      </c>
      <c r="J7" s="421"/>
      <c r="K7" s="411" t="s">
        <v>67</v>
      </c>
      <c r="L7" s="413"/>
      <c r="M7" s="435" t="s">
        <v>70</v>
      </c>
      <c r="N7" s="436"/>
      <c r="O7" s="426"/>
      <c r="P7" s="427"/>
      <c r="Q7" s="56"/>
      <c r="R7" s="56"/>
      <c r="S7" s="56"/>
      <c r="T7" s="56"/>
      <c r="U7" s="56"/>
      <c r="V7" s="56"/>
      <c r="W7" s="56"/>
      <c r="X7" s="56"/>
      <c r="Y7" s="56"/>
      <c r="Z7" s="57"/>
      <c r="AA7" s="56"/>
      <c r="AB7" s="56"/>
      <c r="AC7" s="62"/>
      <c r="AD7" s="63"/>
    </row>
    <row r="8" spans="1:30" ht="15">
      <c r="A8" s="361"/>
      <c r="B8" s="362"/>
      <c r="C8" s="366"/>
      <c r="D8" s="414"/>
      <c r="E8" s="415"/>
      <c r="F8" s="415"/>
      <c r="G8" s="415"/>
      <c r="H8" s="416"/>
      <c r="I8" s="422"/>
      <c r="J8" s="423"/>
      <c r="K8" s="414"/>
      <c r="L8" s="416"/>
      <c r="M8" s="428" t="s">
        <v>68</v>
      </c>
      <c r="N8" s="429"/>
      <c r="O8" s="352"/>
      <c r="P8" s="353"/>
      <c r="Q8" s="56"/>
      <c r="R8" s="56"/>
      <c r="S8" s="56"/>
      <c r="T8" s="56"/>
      <c r="U8" s="56"/>
      <c r="V8" s="56"/>
      <c r="W8" s="56"/>
      <c r="X8" s="56"/>
      <c r="Y8" s="56"/>
      <c r="Z8" s="57"/>
      <c r="AA8" s="56"/>
      <c r="AB8" s="56"/>
      <c r="AC8" s="62"/>
      <c r="AD8" s="63"/>
    </row>
    <row r="9" spans="1:30" ht="15.75" thickBot="1">
      <c r="A9" s="363"/>
      <c r="B9" s="364"/>
      <c r="C9" s="367"/>
      <c r="D9" s="417"/>
      <c r="E9" s="418"/>
      <c r="F9" s="418"/>
      <c r="G9" s="418"/>
      <c r="H9" s="419"/>
      <c r="I9" s="424"/>
      <c r="J9" s="425"/>
      <c r="K9" s="417"/>
      <c r="L9" s="419"/>
      <c r="M9" s="354" t="s">
        <v>69</v>
      </c>
      <c r="N9" s="355"/>
      <c r="O9" s="356" t="s">
        <v>420</v>
      </c>
      <c r="P9" s="357"/>
      <c r="Q9" s="56"/>
      <c r="R9" s="56"/>
      <c r="S9" s="56"/>
      <c r="T9" s="56"/>
      <c r="U9" s="56"/>
      <c r="V9" s="56"/>
      <c r="W9" s="56"/>
      <c r="X9" s="56"/>
      <c r="Y9" s="56"/>
      <c r="Z9" s="57"/>
      <c r="AA9" s="56"/>
      <c r="AB9" s="56"/>
      <c r="AC9" s="62"/>
      <c r="AD9" s="63"/>
    </row>
    <row r="10" spans="1:30" s="185" customFormat="1" ht="15" customHeight="1" thickBot="1">
      <c r="A10" s="181"/>
      <c r="B10" s="182"/>
      <c r="C10" s="182"/>
      <c r="D10" s="67"/>
      <c r="E10" s="67"/>
      <c r="F10" s="67"/>
      <c r="G10" s="67"/>
      <c r="H10" s="67"/>
      <c r="I10" s="178"/>
      <c r="J10" s="178"/>
      <c r="K10" s="67"/>
      <c r="L10" s="67"/>
      <c r="M10" s="179"/>
      <c r="N10" s="179"/>
      <c r="O10" s="180"/>
      <c r="P10" s="180"/>
      <c r="Q10" s="182"/>
      <c r="R10" s="182"/>
      <c r="S10" s="182"/>
      <c r="T10" s="182"/>
      <c r="U10" s="182"/>
      <c r="V10" s="182"/>
      <c r="W10" s="182"/>
      <c r="X10" s="182"/>
      <c r="Y10" s="182"/>
      <c r="Z10" s="183"/>
      <c r="AA10" s="182"/>
      <c r="AB10" s="182"/>
      <c r="AC10" s="184"/>
      <c r="AD10" s="186"/>
    </row>
    <row r="11" spans="1:30" ht="15" customHeight="1">
      <c r="A11" s="411" t="s">
        <v>0</v>
      </c>
      <c r="B11" s="413"/>
      <c r="C11" s="368" t="s">
        <v>421</v>
      </c>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70"/>
    </row>
    <row r="12" spans="1:30" ht="15" customHeight="1">
      <c r="A12" s="414"/>
      <c r="B12" s="416"/>
      <c r="C12" s="371"/>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3"/>
    </row>
    <row r="13" spans="1:30" ht="15" customHeight="1" thickBot="1">
      <c r="A13" s="417"/>
      <c r="B13" s="419"/>
      <c r="C13" s="374"/>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6"/>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4" t="s">
        <v>77</v>
      </c>
      <c r="B15" s="345"/>
      <c r="C15" s="377" t="s">
        <v>422</v>
      </c>
      <c r="D15" s="378"/>
      <c r="E15" s="378"/>
      <c r="F15" s="378"/>
      <c r="G15" s="378"/>
      <c r="H15" s="378"/>
      <c r="I15" s="378"/>
      <c r="J15" s="378"/>
      <c r="K15" s="379"/>
      <c r="L15" s="330" t="s">
        <v>73</v>
      </c>
      <c r="M15" s="358"/>
      <c r="N15" s="358"/>
      <c r="O15" s="358"/>
      <c r="P15" s="358"/>
      <c r="Q15" s="331"/>
      <c r="R15" s="327" t="s">
        <v>423</v>
      </c>
      <c r="S15" s="328"/>
      <c r="T15" s="328"/>
      <c r="U15" s="328"/>
      <c r="V15" s="328"/>
      <c r="W15" s="328"/>
      <c r="X15" s="329"/>
      <c r="Y15" s="330" t="s">
        <v>72</v>
      </c>
      <c r="Z15" s="331"/>
      <c r="AA15" s="432" t="s">
        <v>424</v>
      </c>
      <c r="AB15" s="433"/>
      <c r="AC15" s="433"/>
      <c r="AD15" s="434"/>
    </row>
    <row r="16" spans="1:30" ht="9" customHeight="1" thickBot="1">
      <c r="A16" s="61"/>
      <c r="B16" s="5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75"/>
      <c r="AD16" s="76"/>
    </row>
    <row r="17" spans="1:30" s="78" customFormat="1" ht="37.5" customHeight="1" thickBot="1">
      <c r="A17" s="344" t="s">
        <v>79</v>
      </c>
      <c r="B17" s="345"/>
      <c r="C17" s="346" t="s">
        <v>435</v>
      </c>
      <c r="D17" s="347"/>
      <c r="E17" s="347"/>
      <c r="F17" s="347"/>
      <c r="G17" s="347"/>
      <c r="H17" s="347"/>
      <c r="I17" s="347"/>
      <c r="J17" s="347"/>
      <c r="K17" s="347"/>
      <c r="L17" s="347"/>
      <c r="M17" s="347"/>
      <c r="N17" s="347"/>
      <c r="O17" s="347"/>
      <c r="P17" s="347"/>
      <c r="Q17" s="348"/>
      <c r="R17" s="351" t="s">
        <v>374</v>
      </c>
      <c r="S17" s="334"/>
      <c r="T17" s="334"/>
      <c r="U17" s="334"/>
      <c r="V17" s="335"/>
      <c r="W17" s="332">
        <v>1</v>
      </c>
      <c r="X17" s="333"/>
      <c r="Y17" s="334" t="s">
        <v>15</v>
      </c>
      <c r="Z17" s="334"/>
      <c r="AA17" s="334"/>
      <c r="AB17" s="335"/>
      <c r="AC17" s="349">
        <v>0.15</v>
      </c>
      <c r="AD17" s="35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51" t="s">
        <v>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5"/>
      <c r="AE19" s="86"/>
      <c r="AF19" s="86"/>
    </row>
    <row r="20" spans="1:32" ht="31.5" customHeight="1" thickBot="1">
      <c r="A20" s="85"/>
      <c r="B20" s="62"/>
      <c r="C20" s="440" t="s">
        <v>376</v>
      </c>
      <c r="D20" s="441"/>
      <c r="E20" s="441"/>
      <c r="F20" s="441"/>
      <c r="G20" s="441"/>
      <c r="H20" s="441"/>
      <c r="I20" s="441"/>
      <c r="J20" s="441"/>
      <c r="K20" s="441"/>
      <c r="L20" s="441"/>
      <c r="M20" s="441"/>
      <c r="N20" s="441"/>
      <c r="O20" s="441"/>
      <c r="P20" s="442"/>
      <c r="Q20" s="437" t="s">
        <v>377</v>
      </c>
      <c r="R20" s="438"/>
      <c r="S20" s="438"/>
      <c r="T20" s="438"/>
      <c r="U20" s="438"/>
      <c r="V20" s="438"/>
      <c r="W20" s="438"/>
      <c r="X20" s="438"/>
      <c r="Y20" s="438"/>
      <c r="Z20" s="438"/>
      <c r="AA20" s="438"/>
      <c r="AB20" s="438"/>
      <c r="AC20" s="438"/>
      <c r="AD20" s="439"/>
      <c r="AE20" s="86"/>
      <c r="AF20" s="86"/>
    </row>
    <row r="21" spans="1:32" ht="31.5" customHeight="1" thickBot="1">
      <c r="A21" s="61"/>
      <c r="B21" s="56"/>
      <c r="C21" s="218" t="s">
        <v>39</v>
      </c>
      <c r="D21" s="219" t="s">
        <v>40</v>
      </c>
      <c r="E21" s="219" t="s">
        <v>41</v>
      </c>
      <c r="F21" s="219" t="s">
        <v>42</v>
      </c>
      <c r="G21" s="219" t="s">
        <v>43</v>
      </c>
      <c r="H21" s="219" t="s">
        <v>44</v>
      </c>
      <c r="I21" s="219" t="s">
        <v>45</v>
      </c>
      <c r="J21" s="219" t="s">
        <v>46</v>
      </c>
      <c r="K21" s="219" t="s">
        <v>47</v>
      </c>
      <c r="L21" s="219" t="s">
        <v>48</v>
      </c>
      <c r="M21" s="219" t="s">
        <v>49</v>
      </c>
      <c r="N21" s="219" t="s">
        <v>50</v>
      </c>
      <c r="O21" s="219" t="s">
        <v>8</v>
      </c>
      <c r="P21" s="220" t="s">
        <v>382</v>
      </c>
      <c r="Q21" s="218" t="s">
        <v>39</v>
      </c>
      <c r="R21" s="219" t="s">
        <v>40</v>
      </c>
      <c r="S21" s="219" t="s">
        <v>41</v>
      </c>
      <c r="T21" s="219" t="s">
        <v>42</v>
      </c>
      <c r="U21" s="219" t="s">
        <v>43</v>
      </c>
      <c r="V21" s="219" t="s">
        <v>44</v>
      </c>
      <c r="W21" s="219" t="s">
        <v>45</v>
      </c>
      <c r="X21" s="219" t="s">
        <v>46</v>
      </c>
      <c r="Y21" s="219" t="s">
        <v>47</v>
      </c>
      <c r="Z21" s="219" t="s">
        <v>48</v>
      </c>
      <c r="AA21" s="219" t="s">
        <v>49</v>
      </c>
      <c r="AB21" s="219" t="s">
        <v>50</v>
      </c>
      <c r="AC21" s="219" t="s">
        <v>8</v>
      </c>
      <c r="AD21" s="220" t="s">
        <v>382</v>
      </c>
      <c r="AE21" s="4"/>
      <c r="AF21" s="4"/>
    </row>
    <row r="22" spans="1:32" ht="31.5" customHeight="1">
      <c r="A22" s="319" t="s">
        <v>378</v>
      </c>
      <c r="B22" s="324"/>
      <c r="C22" s="192">
        <f>3437400-3437400</f>
        <v>0</v>
      </c>
      <c r="D22" s="191"/>
      <c r="E22" s="191"/>
      <c r="F22" s="191"/>
      <c r="G22" s="191"/>
      <c r="H22" s="191"/>
      <c r="I22" s="191"/>
      <c r="J22" s="191"/>
      <c r="K22" s="191"/>
      <c r="L22" s="191"/>
      <c r="M22" s="191"/>
      <c r="N22" s="191"/>
      <c r="O22" s="191">
        <f>SUM(C22:N22)</f>
        <v>0</v>
      </c>
      <c r="P22" s="193"/>
      <c r="Q22" s="192"/>
      <c r="R22" s="191">
        <v>252076000</v>
      </c>
      <c r="S22" s="191"/>
      <c r="T22" s="191"/>
      <c r="U22" s="191">
        <v>77914400</v>
      </c>
      <c r="V22" s="191"/>
      <c r="W22" s="191"/>
      <c r="X22" s="191"/>
      <c r="Y22" s="191"/>
      <c r="Z22" s="191"/>
      <c r="AA22" s="191"/>
      <c r="AB22" s="191"/>
      <c r="AC22" s="191">
        <f>SUM(Q22:AB22)</f>
        <v>329990400</v>
      </c>
      <c r="AD22" s="197"/>
      <c r="AE22" s="4"/>
      <c r="AF22" s="4"/>
    </row>
    <row r="23" spans="1:32" ht="31.5" customHeight="1">
      <c r="A23" s="320" t="s">
        <v>379</v>
      </c>
      <c r="B23" s="313"/>
      <c r="C23" s="254">
        <f>3437400-3437400</f>
        <v>0</v>
      </c>
      <c r="D23" s="187">
        <v>0</v>
      </c>
      <c r="E23" s="187">
        <v>0</v>
      </c>
      <c r="F23" s="187">
        <v>0</v>
      </c>
      <c r="G23" s="187"/>
      <c r="H23" s="187"/>
      <c r="I23" s="187"/>
      <c r="J23" s="187"/>
      <c r="K23" s="187"/>
      <c r="L23" s="187"/>
      <c r="M23" s="187"/>
      <c r="N23" s="187"/>
      <c r="O23" s="187">
        <f>SUM(C23:N23)</f>
        <v>0</v>
      </c>
      <c r="P23" s="195"/>
      <c r="Q23" s="188">
        <v>252076000</v>
      </c>
      <c r="R23" s="187">
        <v>0</v>
      </c>
      <c r="S23" s="187">
        <v>0</v>
      </c>
      <c r="T23" s="187">
        <v>0</v>
      </c>
      <c r="U23" s="187">
        <v>0</v>
      </c>
      <c r="V23" s="187"/>
      <c r="W23" s="187"/>
      <c r="X23" s="187"/>
      <c r="Y23" s="187"/>
      <c r="Z23" s="187"/>
      <c r="AA23" s="187"/>
      <c r="AB23" s="187"/>
      <c r="AC23" s="187">
        <f>SUM(Q23:AB23)</f>
        <v>252076000</v>
      </c>
      <c r="AD23" s="195">
        <f>+AC23/AC22</f>
        <v>0.7638888888888888</v>
      </c>
      <c r="AE23" s="4"/>
      <c r="AF23" s="4"/>
    </row>
    <row r="24" spans="1:32" ht="31.5" customHeight="1">
      <c r="A24" s="320" t="s">
        <v>380</v>
      </c>
      <c r="B24" s="313"/>
      <c r="C24" s="188">
        <v>-3437400</v>
      </c>
      <c r="D24" s="187"/>
      <c r="E24" s="187"/>
      <c r="F24" s="187"/>
      <c r="G24" s="187"/>
      <c r="H24" s="187"/>
      <c r="I24" s="187"/>
      <c r="J24" s="187"/>
      <c r="K24" s="187">
        <v>3437400</v>
      </c>
      <c r="L24" s="187"/>
      <c r="M24" s="187"/>
      <c r="N24" s="187"/>
      <c r="O24" s="187">
        <f>SUM(C24:N24)</f>
        <v>0</v>
      </c>
      <c r="P24" s="193"/>
      <c r="Q24" s="188"/>
      <c r="R24" s="187"/>
      <c r="S24" s="187">
        <v>22916000</v>
      </c>
      <c r="T24" s="187">
        <v>22916000</v>
      </c>
      <c r="U24" s="187">
        <v>22916000</v>
      </c>
      <c r="V24" s="187">
        <v>32655300</v>
      </c>
      <c r="W24" s="187">
        <v>32655300</v>
      </c>
      <c r="X24" s="187">
        <v>32655300</v>
      </c>
      <c r="Y24" s="187">
        <v>32655300</v>
      </c>
      <c r="Z24" s="187">
        <v>32655300</v>
      </c>
      <c r="AA24" s="187">
        <v>32655300</v>
      </c>
      <c r="AB24" s="187">
        <v>65310600</v>
      </c>
      <c r="AC24" s="187">
        <f>SUM(Q24:AB24)</f>
        <v>329990400</v>
      </c>
      <c r="AD24" s="195"/>
      <c r="AE24" s="4"/>
      <c r="AF24" s="4"/>
    </row>
    <row r="25" spans="1:32" ht="31.5" customHeight="1" thickBot="1">
      <c r="A25" s="430" t="s">
        <v>381</v>
      </c>
      <c r="B25" s="431"/>
      <c r="C25" s="189">
        <f>3437400-3437400</f>
        <v>0</v>
      </c>
      <c r="D25" s="190">
        <v>0</v>
      </c>
      <c r="E25" s="190">
        <v>0</v>
      </c>
      <c r="F25" s="190">
        <v>0</v>
      </c>
      <c r="G25" s="190"/>
      <c r="H25" s="190"/>
      <c r="I25" s="190"/>
      <c r="J25" s="190"/>
      <c r="K25" s="190"/>
      <c r="L25" s="190"/>
      <c r="M25" s="190"/>
      <c r="N25" s="190"/>
      <c r="O25" s="190">
        <f>SUM(C25:N25)</f>
        <v>0</v>
      </c>
      <c r="P25" s="194"/>
      <c r="Q25" s="189">
        <v>0</v>
      </c>
      <c r="R25" s="190">
        <v>3437400</v>
      </c>
      <c r="S25" s="190">
        <v>22916000</v>
      </c>
      <c r="T25" s="190">
        <v>22725033</v>
      </c>
      <c r="U25" s="190">
        <v>23106967</v>
      </c>
      <c r="V25" s="190"/>
      <c r="W25" s="190"/>
      <c r="X25" s="190"/>
      <c r="Y25" s="190"/>
      <c r="Z25" s="190"/>
      <c r="AA25" s="190"/>
      <c r="AB25" s="190"/>
      <c r="AC25" s="190">
        <f>SUM(Q25:AB25)</f>
        <v>72185400</v>
      </c>
      <c r="AD25" s="196">
        <f>+AC25/AC24</f>
        <v>0.21875</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6"/>
    </row>
    <row r="27" spans="1:30" ht="33.75" customHeight="1">
      <c r="A27" s="398" t="s">
        <v>76</v>
      </c>
      <c r="B27" s="399"/>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1"/>
    </row>
    <row r="28" spans="1:30" ht="15" customHeight="1">
      <c r="A28" s="380" t="s">
        <v>189</v>
      </c>
      <c r="B28" s="382" t="s">
        <v>6</v>
      </c>
      <c r="C28" s="383"/>
      <c r="D28" s="313" t="s">
        <v>398</v>
      </c>
      <c r="E28" s="311"/>
      <c r="F28" s="311"/>
      <c r="G28" s="311"/>
      <c r="H28" s="311"/>
      <c r="I28" s="311"/>
      <c r="J28" s="311"/>
      <c r="K28" s="311"/>
      <c r="L28" s="311"/>
      <c r="M28" s="311"/>
      <c r="N28" s="311"/>
      <c r="O28" s="312"/>
      <c r="P28" s="341" t="s">
        <v>8</v>
      </c>
      <c r="Q28" s="341" t="s">
        <v>84</v>
      </c>
      <c r="R28" s="341"/>
      <c r="S28" s="341"/>
      <c r="T28" s="341"/>
      <c r="U28" s="341"/>
      <c r="V28" s="341"/>
      <c r="W28" s="341"/>
      <c r="X28" s="341"/>
      <c r="Y28" s="341"/>
      <c r="Z28" s="341"/>
      <c r="AA28" s="341"/>
      <c r="AB28" s="341"/>
      <c r="AC28" s="341"/>
      <c r="AD28" s="343"/>
    </row>
    <row r="29" spans="1:30" ht="27" customHeight="1">
      <c r="A29" s="381"/>
      <c r="B29" s="384"/>
      <c r="C29" s="385"/>
      <c r="D29" s="217" t="s">
        <v>39</v>
      </c>
      <c r="E29" s="217" t="s">
        <v>40</v>
      </c>
      <c r="F29" s="217" t="s">
        <v>41</v>
      </c>
      <c r="G29" s="217" t="s">
        <v>42</v>
      </c>
      <c r="H29" s="217" t="s">
        <v>43</v>
      </c>
      <c r="I29" s="217" t="s">
        <v>44</v>
      </c>
      <c r="J29" s="217" t="s">
        <v>45</v>
      </c>
      <c r="K29" s="217" t="s">
        <v>46</v>
      </c>
      <c r="L29" s="217" t="s">
        <v>47</v>
      </c>
      <c r="M29" s="217" t="s">
        <v>48</v>
      </c>
      <c r="N29" s="217" t="s">
        <v>49</v>
      </c>
      <c r="O29" s="217" t="s">
        <v>50</v>
      </c>
      <c r="P29" s="312"/>
      <c r="Q29" s="341"/>
      <c r="R29" s="341"/>
      <c r="S29" s="341"/>
      <c r="T29" s="341"/>
      <c r="U29" s="341"/>
      <c r="V29" s="341"/>
      <c r="W29" s="341"/>
      <c r="X29" s="341"/>
      <c r="Y29" s="341"/>
      <c r="Z29" s="341"/>
      <c r="AA29" s="341"/>
      <c r="AB29" s="341"/>
      <c r="AC29" s="341"/>
      <c r="AD29" s="343"/>
    </row>
    <row r="30" spans="1:30" ht="42" customHeight="1" thickBot="1">
      <c r="A30" s="88" t="s">
        <v>435</v>
      </c>
      <c r="B30" s="337"/>
      <c r="C30" s="338"/>
      <c r="D30" s="92"/>
      <c r="E30" s="92"/>
      <c r="F30" s="92"/>
      <c r="G30" s="92"/>
      <c r="H30" s="92"/>
      <c r="I30" s="92"/>
      <c r="J30" s="92"/>
      <c r="K30" s="92"/>
      <c r="L30" s="92"/>
      <c r="M30" s="92"/>
      <c r="N30" s="92"/>
      <c r="O30" s="92"/>
      <c r="P30" s="89">
        <f>SUM(D30:O30)</f>
        <v>0</v>
      </c>
      <c r="Q30" s="339"/>
      <c r="R30" s="339"/>
      <c r="S30" s="339"/>
      <c r="T30" s="339"/>
      <c r="U30" s="339"/>
      <c r="V30" s="339"/>
      <c r="W30" s="339"/>
      <c r="X30" s="339"/>
      <c r="Y30" s="339"/>
      <c r="Z30" s="339"/>
      <c r="AA30" s="339"/>
      <c r="AB30" s="339"/>
      <c r="AC30" s="339"/>
      <c r="AD30" s="340"/>
    </row>
    <row r="31" spans="1:30" ht="45" customHeight="1">
      <c r="A31" s="402" t="s">
        <v>292</v>
      </c>
      <c r="B31" s="403"/>
      <c r="C31" s="403"/>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4"/>
    </row>
    <row r="32" spans="1:41" ht="22.5" customHeight="1">
      <c r="A32" s="320" t="s">
        <v>190</v>
      </c>
      <c r="B32" s="341" t="s">
        <v>62</v>
      </c>
      <c r="C32" s="341" t="s">
        <v>6</v>
      </c>
      <c r="D32" s="341" t="s">
        <v>60</v>
      </c>
      <c r="E32" s="341"/>
      <c r="F32" s="341"/>
      <c r="G32" s="341"/>
      <c r="H32" s="341"/>
      <c r="I32" s="341"/>
      <c r="J32" s="341"/>
      <c r="K32" s="341"/>
      <c r="L32" s="341"/>
      <c r="M32" s="341"/>
      <c r="N32" s="341"/>
      <c r="O32" s="341"/>
      <c r="P32" s="341"/>
      <c r="Q32" s="341" t="s">
        <v>85</v>
      </c>
      <c r="R32" s="341"/>
      <c r="S32" s="341"/>
      <c r="T32" s="341"/>
      <c r="U32" s="341"/>
      <c r="V32" s="341"/>
      <c r="W32" s="341"/>
      <c r="X32" s="341"/>
      <c r="Y32" s="341"/>
      <c r="Z32" s="341"/>
      <c r="AA32" s="341"/>
      <c r="AB32" s="341"/>
      <c r="AC32" s="341"/>
      <c r="AD32" s="343"/>
      <c r="AG32" s="90"/>
      <c r="AH32" s="90"/>
      <c r="AI32" s="90"/>
      <c r="AJ32" s="90"/>
      <c r="AK32" s="90"/>
      <c r="AL32" s="90"/>
      <c r="AM32" s="90"/>
      <c r="AN32" s="90"/>
      <c r="AO32" s="90"/>
    </row>
    <row r="33" spans="1:41" ht="27" customHeight="1">
      <c r="A33" s="320"/>
      <c r="B33" s="341"/>
      <c r="C33" s="342"/>
      <c r="D33" s="217" t="s">
        <v>39</v>
      </c>
      <c r="E33" s="217" t="s">
        <v>40</v>
      </c>
      <c r="F33" s="217" t="s">
        <v>41</v>
      </c>
      <c r="G33" s="217" t="s">
        <v>42</v>
      </c>
      <c r="H33" s="217" t="s">
        <v>43</v>
      </c>
      <c r="I33" s="217" t="s">
        <v>44</v>
      </c>
      <c r="J33" s="217" t="s">
        <v>45</v>
      </c>
      <c r="K33" s="217" t="s">
        <v>46</v>
      </c>
      <c r="L33" s="217" t="s">
        <v>47</v>
      </c>
      <c r="M33" s="217" t="s">
        <v>48</v>
      </c>
      <c r="N33" s="217" t="s">
        <v>49</v>
      </c>
      <c r="O33" s="217" t="s">
        <v>50</v>
      </c>
      <c r="P33" s="217" t="s">
        <v>8</v>
      </c>
      <c r="Q33" s="313" t="s">
        <v>402</v>
      </c>
      <c r="R33" s="311"/>
      <c r="S33" s="311"/>
      <c r="T33" s="312"/>
      <c r="U33" s="313" t="s">
        <v>403</v>
      </c>
      <c r="V33" s="311"/>
      <c r="W33" s="311"/>
      <c r="X33" s="312"/>
      <c r="Y33" s="313" t="s">
        <v>81</v>
      </c>
      <c r="Z33" s="311"/>
      <c r="AA33" s="312"/>
      <c r="AB33" s="313" t="s">
        <v>82</v>
      </c>
      <c r="AC33" s="311"/>
      <c r="AD33" s="314"/>
      <c r="AG33" s="90"/>
      <c r="AH33" s="90"/>
      <c r="AI33" s="90"/>
      <c r="AJ33" s="90"/>
      <c r="AK33" s="90"/>
      <c r="AL33" s="90"/>
      <c r="AM33" s="90"/>
      <c r="AN33" s="90"/>
      <c r="AO33" s="90"/>
    </row>
    <row r="34" spans="1:41" ht="106.5" customHeight="1">
      <c r="A34" s="552" t="s">
        <v>435</v>
      </c>
      <c r="B34" s="317">
        <v>0.15</v>
      </c>
      <c r="C34" s="93" t="s">
        <v>9</v>
      </c>
      <c r="D34" s="92">
        <v>1</v>
      </c>
      <c r="E34" s="92">
        <v>1</v>
      </c>
      <c r="F34" s="92">
        <v>1</v>
      </c>
      <c r="G34" s="92">
        <v>1</v>
      </c>
      <c r="H34" s="92">
        <v>1</v>
      </c>
      <c r="I34" s="92">
        <v>1</v>
      </c>
      <c r="J34" s="92">
        <v>1</v>
      </c>
      <c r="K34" s="92">
        <v>1</v>
      </c>
      <c r="L34" s="92">
        <v>1</v>
      </c>
      <c r="M34" s="92">
        <v>1</v>
      </c>
      <c r="N34" s="92">
        <v>1</v>
      </c>
      <c r="O34" s="92">
        <v>1</v>
      </c>
      <c r="P34" s="221">
        <v>1</v>
      </c>
      <c r="Q34" s="568" t="s">
        <v>742</v>
      </c>
      <c r="R34" s="569"/>
      <c r="S34" s="569"/>
      <c r="T34" s="605"/>
      <c r="U34" s="568" t="s">
        <v>743</v>
      </c>
      <c r="V34" s="569"/>
      <c r="W34" s="569"/>
      <c r="X34" s="605"/>
      <c r="Y34" s="562" t="s">
        <v>602</v>
      </c>
      <c r="Z34" s="563"/>
      <c r="AA34" s="564"/>
      <c r="AB34" s="568" t="s">
        <v>610</v>
      </c>
      <c r="AC34" s="569"/>
      <c r="AD34" s="570"/>
      <c r="AG34" s="90"/>
      <c r="AH34" s="90"/>
      <c r="AI34" s="90"/>
      <c r="AJ34" s="90"/>
      <c r="AK34" s="90"/>
      <c r="AL34" s="90"/>
      <c r="AM34" s="90"/>
      <c r="AN34" s="90"/>
      <c r="AO34" s="90"/>
    </row>
    <row r="35" spans="1:41" ht="106.5" customHeight="1" thickBot="1">
      <c r="A35" s="553"/>
      <c r="B35" s="318"/>
      <c r="C35" s="94" t="s">
        <v>10</v>
      </c>
      <c r="D35" s="240">
        <v>1</v>
      </c>
      <c r="E35" s="240">
        <v>1</v>
      </c>
      <c r="F35" s="240">
        <v>1</v>
      </c>
      <c r="G35" s="240">
        <v>1</v>
      </c>
      <c r="H35" s="240">
        <v>1</v>
      </c>
      <c r="I35" s="240"/>
      <c r="J35" s="240"/>
      <c r="K35" s="240"/>
      <c r="L35" s="240"/>
      <c r="M35" s="240"/>
      <c r="N35" s="240"/>
      <c r="O35" s="240"/>
      <c r="P35" s="248">
        <f>MIN(D35:O35)</f>
        <v>1</v>
      </c>
      <c r="Q35" s="565"/>
      <c r="R35" s="566"/>
      <c r="S35" s="566"/>
      <c r="T35" s="567"/>
      <c r="U35" s="565"/>
      <c r="V35" s="566"/>
      <c r="W35" s="566"/>
      <c r="X35" s="567"/>
      <c r="Y35" s="565"/>
      <c r="Z35" s="566"/>
      <c r="AA35" s="567"/>
      <c r="AB35" s="565"/>
      <c r="AC35" s="566"/>
      <c r="AD35" s="571"/>
      <c r="AE35" s="50"/>
      <c r="AF35" s="97"/>
      <c r="AG35" s="90"/>
      <c r="AH35" s="90"/>
      <c r="AI35" s="90"/>
      <c r="AJ35" s="90"/>
      <c r="AK35" s="90"/>
      <c r="AL35" s="90"/>
      <c r="AM35" s="90"/>
      <c r="AN35" s="90"/>
      <c r="AO35" s="90"/>
    </row>
    <row r="36" spans="1:41" ht="25.5" customHeight="1">
      <c r="A36" s="319" t="s">
        <v>191</v>
      </c>
      <c r="B36" s="321" t="s">
        <v>61</v>
      </c>
      <c r="C36" s="323" t="s">
        <v>11</v>
      </c>
      <c r="D36" s="323"/>
      <c r="E36" s="323"/>
      <c r="F36" s="323"/>
      <c r="G36" s="323"/>
      <c r="H36" s="323"/>
      <c r="I36" s="323"/>
      <c r="J36" s="323"/>
      <c r="K36" s="323"/>
      <c r="L36" s="323"/>
      <c r="M36" s="323"/>
      <c r="N36" s="323"/>
      <c r="O36" s="323"/>
      <c r="P36" s="323"/>
      <c r="Q36" s="324" t="s">
        <v>78</v>
      </c>
      <c r="R36" s="325"/>
      <c r="S36" s="325"/>
      <c r="T36" s="325"/>
      <c r="U36" s="325"/>
      <c r="V36" s="325"/>
      <c r="W36" s="325"/>
      <c r="X36" s="325"/>
      <c r="Y36" s="325"/>
      <c r="Z36" s="325"/>
      <c r="AA36" s="325"/>
      <c r="AB36" s="325"/>
      <c r="AC36" s="325"/>
      <c r="AD36" s="326"/>
      <c r="AG36" s="90"/>
      <c r="AH36" s="90"/>
      <c r="AI36" s="90"/>
      <c r="AJ36" s="90"/>
      <c r="AK36" s="90"/>
      <c r="AL36" s="90"/>
      <c r="AM36" s="90"/>
      <c r="AN36" s="90"/>
      <c r="AO36" s="90"/>
    </row>
    <row r="37" spans="1:41" ht="25.5" customHeight="1">
      <c r="A37" s="320"/>
      <c r="B37" s="322"/>
      <c r="C37" s="217" t="s">
        <v>12</v>
      </c>
      <c r="D37" s="217" t="s">
        <v>36</v>
      </c>
      <c r="E37" s="217" t="s">
        <v>37</v>
      </c>
      <c r="F37" s="217" t="s">
        <v>38</v>
      </c>
      <c r="G37" s="217" t="s">
        <v>51</v>
      </c>
      <c r="H37" s="217" t="s">
        <v>52</v>
      </c>
      <c r="I37" s="217" t="s">
        <v>53</v>
      </c>
      <c r="J37" s="217" t="s">
        <v>54</v>
      </c>
      <c r="K37" s="217" t="s">
        <v>55</v>
      </c>
      <c r="L37" s="217" t="s">
        <v>56</v>
      </c>
      <c r="M37" s="217" t="s">
        <v>57</v>
      </c>
      <c r="N37" s="217" t="s">
        <v>58</v>
      </c>
      <c r="O37" s="217" t="s">
        <v>59</v>
      </c>
      <c r="P37" s="217" t="s">
        <v>63</v>
      </c>
      <c r="Q37" s="313" t="s">
        <v>83</v>
      </c>
      <c r="R37" s="311"/>
      <c r="S37" s="311"/>
      <c r="T37" s="311"/>
      <c r="U37" s="311"/>
      <c r="V37" s="311"/>
      <c r="W37" s="311"/>
      <c r="X37" s="311"/>
      <c r="Y37" s="311"/>
      <c r="Z37" s="311"/>
      <c r="AA37" s="311"/>
      <c r="AB37" s="311"/>
      <c r="AC37" s="311"/>
      <c r="AD37" s="314"/>
      <c r="AG37" s="98"/>
      <c r="AH37" s="98"/>
      <c r="AI37" s="98"/>
      <c r="AJ37" s="98"/>
      <c r="AK37" s="98"/>
      <c r="AL37" s="98"/>
      <c r="AM37" s="98"/>
      <c r="AN37" s="98"/>
      <c r="AO37" s="98"/>
    </row>
    <row r="38" spans="1:41" ht="114.75" customHeight="1">
      <c r="A38" s="543" t="s">
        <v>564</v>
      </c>
      <c r="B38" s="304">
        <v>0.06</v>
      </c>
      <c r="C38" s="93" t="s">
        <v>9</v>
      </c>
      <c r="D38" s="224">
        <v>0</v>
      </c>
      <c r="E38" s="224">
        <v>0.091</v>
      </c>
      <c r="F38" s="224">
        <v>0.091</v>
      </c>
      <c r="G38" s="224">
        <v>0.091</v>
      </c>
      <c r="H38" s="224">
        <v>0.091</v>
      </c>
      <c r="I38" s="224">
        <v>0.091</v>
      </c>
      <c r="J38" s="224">
        <v>0.091</v>
      </c>
      <c r="K38" s="224">
        <v>0.091</v>
      </c>
      <c r="L38" s="224">
        <v>0.091</v>
      </c>
      <c r="M38" s="224">
        <v>0.091</v>
      </c>
      <c r="N38" s="224">
        <v>0.091</v>
      </c>
      <c r="O38" s="224">
        <v>0.09</v>
      </c>
      <c r="P38" s="100">
        <f>SUM(D38:O38)</f>
        <v>0.9999999999999998</v>
      </c>
      <c r="Q38" s="305" t="s">
        <v>671</v>
      </c>
      <c r="R38" s="306"/>
      <c r="S38" s="306"/>
      <c r="T38" s="306"/>
      <c r="U38" s="306"/>
      <c r="V38" s="306"/>
      <c r="W38" s="306"/>
      <c r="X38" s="306"/>
      <c r="Y38" s="306"/>
      <c r="Z38" s="306"/>
      <c r="AA38" s="306"/>
      <c r="AB38" s="306"/>
      <c r="AC38" s="306"/>
      <c r="AD38" s="307"/>
      <c r="AE38" s="101"/>
      <c r="AG38" s="102"/>
      <c r="AH38" s="102"/>
      <c r="AI38" s="102"/>
      <c r="AJ38" s="102"/>
      <c r="AK38" s="102"/>
      <c r="AL38" s="102"/>
      <c r="AM38" s="102"/>
      <c r="AN38" s="102"/>
      <c r="AO38" s="102"/>
    </row>
    <row r="39" spans="1:31" ht="114.75" customHeight="1">
      <c r="A39" s="544"/>
      <c r="B39" s="278"/>
      <c r="C39" s="103" t="s">
        <v>10</v>
      </c>
      <c r="D39" s="233">
        <v>0</v>
      </c>
      <c r="E39" s="233">
        <v>0.091</v>
      </c>
      <c r="F39" s="233">
        <v>0.091</v>
      </c>
      <c r="G39" s="233">
        <v>0.091</v>
      </c>
      <c r="H39" s="233">
        <v>0.091</v>
      </c>
      <c r="I39" s="233"/>
      <c r="J39" s="233"/>
      <c r="K39" s="233"/>
      <c r="L39" s="233"/>
      <c r="M39" s="233"/>
      <c r="N39" s="233"/>
      <c r="O39" s="233"/>
      <c r="P39" s="241">
        <f>SUM(D39:O39)</f>
        <v>0.364</v>
      </c>
      <c r="Q39" s="308"/>
      <c r="R39" s="309"/>
      <c r="S39" s="309"/>
      <c r="T39" s="309"/>
      <c r="U39" s="309"/>
      <c r="V39" s="309"/>
      <c r="W39" s="309"/>
      <c r="X39" s="309"/>
      <c r="Y39" s="309"/>
      <c r="Z39" s="309"/>
      <c r="AA39" s="309"/>
      <c r="AB39" s="309"/>
      <c r="AC39" s="309"/>
      <c r="AD39" s="310"/>
      <c r="AE39" s="101"/>
    </row>
    <row r="40" spans="1:31" ht="84" customHeight="1">
      <c r="A40" s="544" t="s">
        <v>563</v>
      </c>
      <c r="B40" s="277">
        <v>0.09</v>
      </c>
      <c r="C40" s="106" t="s">
        <v>9</v>
      </c>
      <c r="D40" s="224">
        <v>0</v>
      </c>
      <c r="E40" s="224">
        <v>0.091</v>
      </c>
      <c r="F40" s="224">
        <v>0.091</v>
      </c>
      <c r="G40" s="224">
        <v>0.091</v>
      </c>
      <c r="H40" s="224">
        <v>0.091</v>
      </c>
      <c r="I40" s="224">
        <v>0.091</v>
      </c>
      <c r="J40" s="224">
        <v>0.091</v>
      </c>
      <c r="K40" s="224">
        <v>0.091</v>
      </c>
      <c r="L40" s="224">
        <v>0.091</v>
      </c>
      <c r="M40" s="224">
        <v>0.091</v>
      </c>
      <c r="N40" s="224">
        <v>0.091</v>
      </c>
      <c r="O40" s="224">
        <v>0.09</v>
      </c>
      <c r="P40" s="105">
        <f>SUM(D40:O40)</f>
        <v>0.9999999999999998</v>
      </c>
      <c r="Q40" s="279" t="s">
        <v>739</v>
      </c>
      <c r="R40" s="280"/>
      <c r="S40" s="280"/>
      <c r="T40" s="280"/>
      <c r="U40" s="280"/>
      <c r="V40" s="280"/>
      <c r="W40" s="280"/>
      <c r="X40" s="280"/>
      <c r="Y40" s="280"/>
      <c r="Z40" s="280"/>
      <c r="AA40" s="280"/>
      <c r="AB40" s="280"/>
      <c r="AC40" s="280"/>
      <c r="AD40" s="281"/>
      <c r="AE40" s="101"/>
    </row>
    <row r="41" spans="1:31" ht="84" customHeight="1" thickBot="1">
      <c r="A41" s="545"/>
      <c r="B41" s="298"/>
      <c r="C41" s="94" t="s">
        <v>10</v>
      </c>
      <c r="D41" s="235">
        <v>0</v>
      </c>
      <c r="E41" s="235">
        <v>0.091</v>
      </c>
      <c r="F41" s="235">
        <v>0.091</v>
      </c>
      <c r="G41" s="235">
        <v>0.091</v>
      </c>
      <c r="H41" s="235">
        <v>0.091</v>
      </c>
      <c r="I41" s="235"/>
      <c r="J41" s="235"/>
      <c r="K41" s="235"/>
      <c r="L41" s="235"/>
      <c r="M41" s="235"/>
      <c r="N41" s="235"/>
      <c r="O41" s="235"/>
      <c r="P41" s="242">
        <f>SUM(D41:O41)</f>
        <v>0.364</v>
      </c>
      <c r="Q41" s="299"/>
      <c r="R41" s="300"/>
      <c r="S41" s="300"/>
      <c r="T41" s="300"/>
      <c r="U41" s="300"/>
      <c r="V41" s="300"/>
      <c r="W41" s="300"/>
      <c r="X41" s="300"/>
      <c r="Y41" s="300"/>
      <c r="Z41" s="300"/>
      <c r="AA41" s="300"/>
      <c r="AB41" s="300"/>
      <c r="AC41" s="300"/>
      <c r="AD41" s="301"/>
      <c r="AE41" s="101"/>
    </row>
  </sheetData>
  <sheetProtection/>
  <mergeCells count="76">
    <mergeCell ref="U34:X35"/>
    <mergeCell ref="Y33:AA33"/>
    <mergeCell ref="Y34:AA35"/>
    <mergeCell ref="I7:J9"/>
    <mergeCell ref="K7:L9"/>
    <mergeCell ref="M7:N7"/>
    <mergeCell ref="O7:P7"/>
    <mergeCell ref="M8:N8"/>
    <mergeCell ref="O8:P8"/>
    <mergeCell ref="C11:AD13"/>
    <mergeCell ref="AB1:AD1"/>
    <mergeCell ref="B2:AA2"/>
    <mergeCell ref="AB2:AD2"/>
    <mergeCell ref="B3:AA4"/>
    <mergeCell ref="AB3:AD3"/>
    <mergeCell ref="U33:X33"/>
    <mergeCell ref="M9:N9"/>
    <mergeCell ref="O9:P9"/>
    <mergeCell ref="AB4:AD4"/>
    <mergeCell ref="A11:B13"/>
    <mergeCell ref="A7:B9"/>
    <mergeCell ref="C7:C9"/>
    <mergeCell ref="D7:H9"/>
    <mergeCell ref="A1:A4"/>
    <mergeCell ref="B1:AA1"/>
    <mergeCell ref="A15:B15"/>
    <mergeCell ref="C15:K15"/>
    <mergeCell ref="L15:Q15"/>
    <mergeCell ref="R15:X15"/>
    <mergeCell ref="Y15:Z15"/>
    <mergeCell ref="AA15:AD15"/>
    <mergeCell ref="C16:AB16"/>
    <mergeCell ref="A17:B17"/>
    <mergeCell ref="C17:Q17"/>
    <mergeCell ref="R17:V17"/>
    <mergeCell ref="W17:X17"/>
    <mergeCell ref="Y17:AB17"/>
    <mergeCell ref="D28:O28"/>
    <mergeCell ref="P28:P29"/>
    <mergeCell ref="Q28:AD29"/>
    <mergeCell ref="AC17:AD17"/>
    <mergeCell ref="A19:AD19"/>
    <mergeCell ref="C20:P20"/>
    <mergeCell ref="Q20:AD20"/>
    <mergeCell ref="A22:B22"/>
    <mergeCell ref="A23:B23"/>
    <mergeCell ref="C32:C33"/>
    <mergeCell ref="D32:P32"/>
    <mergeCell ref="Q32:AD32"/>
    <mergeCell ref="AB33:AD33"/>
    <mergeCell ref="Q33:T33"/>
    <mergeCell ref="A24:B24"/>
    <mergeCell ref="A25:B25"/>
    <mergeCell ref="A27:AD27"/>
    <mergeCell ref="A28:A29"/>
    <mergeCell ref="B28:C29"/>
    <mergeCell ref="C36:P36"/>
    <mergeCell ref="Q36:AD36"/>
    <mergeCell ref="Q37:AD37"/>
    <mergeCell ref="A38:A39"/>
    <mergeCell ref="B38:B39"/>
    <mergeCell ref="B30:C30"/>
    <mergeCell ref="Q30:AD30"/>
    <mergeCell ref="A31:AD31"/>
    <mergeCell ref="A32:A33"/>
    <mergeCell ref="B32:B33"/>
    <mergeCell ref="Q38:AD39"/>
    <mergeCell ref="A34:A35"/>
    <mergeCell ref="B34:B35"/>
    <mergeCell ref="AB34:AD35"/>
    <mergeCell ref="Q34:T35"/>
    <mergeCell ref="A40:A41"/>
    <mergeCell ref="B40:B41"/>
    <mergeCell ref="Q40:AD41"/>
    <mergeCell ref="A36:A37"/>
    <mergeCell ref="B36:B37"/>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41 Y34 AB34 U34 Q34">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Rocío López</cp:lastModifiedBy>
  <cp:lastPrinted>2023-02-06T20:39:40Z</cp:lastPrinted>
  <dcterms:created xsi:type="dcterms:W3CDTF">2011-04-26T22:16:52Z</dcterms:created>
  <dcterms:modified xsi:type="dcterms:W3CDTF">2023-06-07T23:20:25Z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