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38/PLAN DE ACCIÓN/"/>
    </mc:Choice>
  </mc:AlternateContent>
  <xr:revisionPtr revIDLastSave="3" documentId="11_2870C12C1C8890C28315A04FB6CEE858685EC125" xr6:coauthVersionLast="47" xr6:coauthVersionMax="47" xr10:uidLastSave="{35D5AA0D-1D56-4315-8899-59E42AEF568B}"/>
  <bookViews>
    <workbookView xWindow="-120" yWindow="-120" windowWidth="20730" windowHeight="11160" tabRatio="737" activeTab="5"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Territorialización PA" sheetId="37" r:id="rId7"/>
    <sheet name="Instructivo" sheetId="39" r:id="rId8"/>
    <sheet name="Generalidades" sheetId="38" r:id="rId9"/>
    <sheet name="Hoja2" sheetId="44" r:id="rId10"/>
    <sheet name="Hoja13" sheetId="32" state="hidden" r:id="rId11"/>
    <sheet name="Hoja1" sheetId="20" state="hidden" r:id="rId12"/>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3" i="43" l="1"/>
  <c r="C22" i="40" l="1"/>
  <c r="C22" i="42"/>
  <c r="V24" i="41"/>
  <c r="AC25" i="40"/>
  <c r="O25" i="40"/>
  <c r="AB24" i="40"/>
  <c r="AA24" i="40"/>
  <c r="Z24" i="40"/>
  <c r="Y24" i="40"/>
  <c r="X24" i="40"/>
  <c r="W24" i="40"/>
  <c r="V24" i="40"/>
  <c r="U24" i="40"/>
  <c r="T24" i="40"/>
  <c r="S24" i="40"/>
  <c r="D24" i="40"/>
  <c r="O24" i="40" s="1"/>
  <c r="AC23" i="40"/>
  <c r="AD23" i="40" s="1"/>
  <c r="O23" i="40"/>
  <c r="P23" i="40" s="1"/>
  <c r="AC22" i="40"/>
  <c r="O22" i="40"/>
  <c r="AC25" i="41"/>
  <c r="O25" i="41"/>
  <c r="AB24" i="41"/>
  <c r="AA24" i="41"/>
  <c r="Z24" i="41"/>
  <c r="Y24" i="41"/>
  <c r="X24" i="41"/>
  <c r="W24" i="41"/>
  <c r="U24" i="41"/>
  <c r="T24" i="41"/>
  <c r="S24" i="41"/>
  <c r="D24" i="41"/>
  <c r="O24" i="41" s="1"/>
  <c r="AC23" i="41"/>
  <c r="AD23" i="41" s="1"/>
  <c r="O23" i="41"/>
  <c r="P23" i="41"/>
  <c r="AC22" i="41"/>
  <c r="O22" i="41"/>
  <c r="AC25" i="42"/>
  <c r="O25" i="42"/>
  <c r="P25" i="42" s="1"/>
  <c r="AB24" i="42"/>
  <c r="AA24" i="42"/>
  <c r="Z24" i="42"/>
  <c r="Y24" i="42"/>
  <c r="X24" i="42"/>
  <c r="W24" i="42"/>
  <c r="V24" i="42"/>
  <c r="U24" i="42"/>
  <c r="T24" i="42"/>
  <c r="S24" i="42"/>
  <c r="D24" i="42"/>
  <c r="O24" i="42" s="1"/>
  <c r="AC23" i="42"/>
  <c r="AD23" i="42" s="1"/>
  <c r="O23" i="42"/>
  <c r="P23" i="42" s="1"/>
  <c r="AC22" i="42"/>
  <c r="O22" i="42"/>
  <c r="AC25" i="43"/>
  <c r="AD25" i="43" s="1"/>
  <c r="O25" i="43"/>
  <c r="AB24" i="43"/>
  <c r="AA24" i="43"/>
  <c r="Z24" i="43"/>
  <c r="Y24" i="43"/>
  <c r="X24" i="43"/>
  <c r="W24" i="43"/>
  <c r="V24" i="43"/>
  <c r="U24" i="43"/>
  <c r="T24" i="43"/>
  <c r="S24" i="43"/>
  <c r="F24" i="43"/>
  <c r="D24" i="43"/>
  <c r="AC23" i="43"/>
  <c r="AD23" i="43" s="1"/>
  <c r="O23" i="43"/>
  <c r="P23" i="43" s="1"/>
  <c r="AC22" i="43"/>
  <c r="O22" i="43"/>
  <c r="P41" i="41"/>
  <c r="P40" i="41"/>
  <c r="AU13" i="36"/>
  <c r="AV13" i="36" s="1"/>
  <c r="AU15" i="36"/>
  <c r="AV15" i="36" s="1"/>
  <c r="A30" i="40"/>
  <c r="A34" i="40" s="1"/>
  <c r="A30" i="41"/>
  <c r="A34" i="41" s="1"/>
  <c r="A30" i="42"/>
  <c r="A34" i="42" s="1"/>
  <c r="P51" i="43"/>
  <c r="P50" i="43"/>
  <c r="P49" i="43"/>
  <c r="P48" i="43"/>
  <c r="P47" i="43"/>
  <c r="P46" i="43"/>
  <c r="P45" i="43"/>
  <c r="P44" i="43"/>
  <c r="P53" i="43"/>
  <c r="P52" i="43"/>
  <c r="P40" i="43"/>
  <c r="P38" i="43"/>
  <c r="A30" i="43"/>
  <c r="A34" i="43" s="1"/>
  <c r="P55" i="43"/>
  <c r="P54" i="43"/>
  <c r="P43"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S58" i="37" s="1"/>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s="1"/>
  <c r="AU16" i="36"/>
  <c r="AV16" i="36" s="1"/>
  <c r="AU17" i="36"/>
  <c r="AU18" i="36"/>
  <c r="AV18" i="36" s="1"/>
  <c r="AU19" i="36"/>
  <c r="AV19" i="36" s="1"/>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P25" i="43" l="1"/>
  <c r="AD25" i="42"/>
  <c r="P25" i="41"/>
  <c r="AY58" i="37"/>
  <c r="AD25" i="41"/>
  <c r="AC24" i="41"/>
  <c r="AX58" i="37"/>
  <c r="O24" i="43"/>
  <c r="AD25" i="40"/>
  <c r="R58" i="37"/>
  <c r="S32" i="37"/>
  <c r="P25" i="40"/>
  <c r="AC24" i="42"/>
  <c r="R32" i="37"/>
  <c r="AX32" i="37"/>
  <c r="AY32" i="37"/>
  <c r="AC24" i="43"/>
  <c r="AC24"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34" authorId="0" shapeId="0" xr:uid="{00000000-0006-0000-0000-000001000000}">
      <text>
        <r>
          <rPr>
            <b/>
            <sz val="9"/>
            <color indexed="81"/>
            <rFont val="Tahoma"/>
            <family val="2"/>
          </rPr>
          <t>ANGELA MARCELA FORERO RUIZ:</t>
        </r>
        <r>
          <rPr>
            <sz val="9"/>
            <color indexed="81"/>
            <rFont val="Tahoma"/>
            <family val="2"/>
          </rPr>
          <t xml:space="preserve">
Tratar de resumir el avance. 
Ajustado. Importante preguntar si se omite o se tiene un instrumento aparte para ubicar a que sectores o entidades se hace referencia para no entrar en la especificación.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34" authorId="0" shapeId="0" xr:uid="{00000000-0006-0000-0200-000001000000}">
      <text>
        <r>
          <rPr>
            <b/>
            <sz val="9"/>
            <color indexed="81"/>
            <rFont val="Tahoma"/>
            <family val="2"/>
          </rPr>
          <t>ANGELA MARCELA FORERO RUIZ:</t>
        </r>
        <r>
          <rPr>
            <sz val="9"/>
            <color indexed="81"/>
            <rFont val="Tahoma"/>
            <family val="2"/>
          </rPr>
          <t xml:space="preserve">
Tratar de resumir el avance. 
Se resumió poco, dado que por cada derecho hay información especifica. Quedo pendiente si por derecho, ubicamos una actividad. </t>
        </r>
      </text>
    </comment>
    <comment ref="T34" authorId="0" shapeId="0" xr:uid="{00000000-0006-0000-0200-000002000000}">
      <text>
        <r>
          <rPr>
            <b/>
            <sz val="9"/>
            <color indexed="81"/>
            <rFont val="Tahoma"/>
            <family val="2"/>
          </rPr>
          <t>ANGELA MARCELA FORERO RUIZ:</t>
        </r>
        <r>
          <rPr>
            <sz val="9"/>
            <color indexed="81"/>
            <rFont val="Tahoma"/>
            <family val="2"/>
          </rPr>
          <t xml:space="preserve">
Tratar de resumir el avance. 
Igual que el comentario anterior.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K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4" authorId="1" shapeId="0" xr:uid="{00000000-0006-0000-0500-000009000000}">
      <text>
        <r>
          <rPr>
            <b/>
            <sz val="9"/>
            <color indexed="81"/>
            <rFont val="Tahoma"/>
            <family val="2"/>
          </rPr>
          <t>ANGELA MARCELA FORERO RUIZ:</t>
        </r>
        <r>
          <rPr>
            <sz val="9"/>
            <color indexed="81"/>
            <rFont val="Tahoma"/>
            <family val="2"/>
          </rPr>
          <t xml:space="preserve">
Tratar de resumir el avance. 
Ajustado</t>
        </r>
      </text>
    </comment>
    <comment ref="AX14" authorId="1" shapeId="0" xr:uid="{00000000-0006-0000-0500-00000A000000}">
      <text>
        <r>
          <rPr>
            <b/>
            <sz val="9"/>
            <color indexed="81"/>
            <rFont val="Tahoma"/>
            <family val="2"/>
          </rPr>
          <t>ANGELA MARCELA FORERO RUIZ:</t>
        </r>
        <r>
          <rPr>
            <sz val="9"/>
            <color indexed="81"/>
            <rFont val="Tahoma"/>
            <family val="2"/>
          </rPr>
          <t xml:space="preserve">
Tratar de resumir el avance. 
Ajustado</t>
        </r>
      </text>
    </comment>
  </commentList>
</comments>
</file>

<file path=xl/sharedStrings.xml><?xml version="1.0" encoding="utf-8"?>
<sst xmlns="http://schemas.openxmlformats.org/spreadsheetml/2006/main" count="1428" uniqueCount="542">
  <si>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</si>
  <si>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</si>
  <si>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</si>
  <si>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</si>
  <si>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</si>
  <si>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</si>
  <si>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</si>
  <si>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</si>
  <si>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</si>
  <si>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</si>
  <si>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</si>
  <si>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</si>
  <si>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</si>
  <si>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</si>
  <si>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</si>
  <si>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</si>
  <si>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</si>
  <si>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</si>
  <si>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</si>
  <si>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</si>
  <si>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</si>
  <si>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</si>
  <si>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</si>
  <si>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</si>
  <si>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</si>
  <si>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</si>
  <si>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</si>
  <si>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</si>
  <si>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</si>
  <si>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</si>
  <si>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</si>
  <si>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</si>
  <si>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</si>
  <si>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</si>
  <si>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</si>
  <si>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</si>
  <si>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</si>
  <si>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</si>
  <si>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</si>
  <si>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</si>
  <si>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</si>
  <si>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</si>
  <si>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</si>
  <si>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</si>
  <si>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</si>
  <si>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</si>
  <si>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</si>
  <si>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</si>
  <si>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</si>
  <si>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</si>
  <si>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</si>
  <si>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</si>
  <si>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</si>
  <si>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</si>
  <si>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</si>
  <si>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</si>
  <si>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</si>
  <si>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</si>
  <si>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</si>
  <si>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</si>
  <si>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</si>
  <si>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</si>
  <si>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</si>
  <si>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</si>
  <si>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</si>
  <si>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</si>
  <si>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</si>
  <si>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</si>
  <si>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</si>
  <si>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</si>
  <si>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</si>
  <si>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</si>
  <si>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</si>
  <si>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</si>
  <si>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</si>
  <si>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</si>
  <si>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</si>
  <si>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</si>
  <si>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</si>
  <si>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</si>
  <si>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</si>
  <si>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</si>
  <si>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</si>
  <si>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</si>
  <si>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</si>
  <si>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</si>
  <si>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 xml:space="preserve">2. Realizar el acompañamiento técnico a las mesas, comités y comisiones de los sectores y las entidades de la administración distrital. </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</si>
  <si>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</si>
  <si>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 xml:space="preserve">MARZO: HACIENDA: Documento técnico Frases alusivas a los derechos de las mujeres. GESTIÓN PÚBLICA: Concepto técnico Lenguaje incluyente.
ACUMULADO: GOBIERNO: Conceptos y acompañamiento técnico a la PP Distrital de Acogida, Inclusión y Desarrollo para los Nuevos Bogotanos y Bogotanas y Proceso de Participación. HACIENDA: Documento técnico Frases alusivas a los derechos de las mujeres. GESTIÓN PÚBLICA: Concepto técnico Lenguaje incluyente.
</t>
  </si>
  <si>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</si>
  <si>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</si>
  <si>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 xml:space="preserve">MARZO: Propuesta para Pautas para la Transversalización del Enfoque de Género. Mesa Modelo Integrado Planeación y Gestión
</t>
  </si>
  <si>
    <t>6. Realizar el fortalecimiento de capacidades en el marco de la transversalización del enfoque de género a través de sensibilizaciones, talleres, charlas, recorridos, entre otros.</t>
  </si>
  <si>
    <t xml:space="preserve">MARZO: Sensibilización día internacional por los derechos de las mujeres en los sectores Educación, Planeación, Cultura, Salud y Seguridad. GESTIÓN PÚBLICA: Sensibilización Introducción a una comunicación no sexista-Grupo1y2 Departamento Administrativo del Servicio Civil distrital, Bullets Igualdad de género. MOVILIDAD: Sensibilización Campaña Transmilenio Date Cuenta.
ACUMULADO: INTEGRACIÓN SOCIAL: Sensibilización al enfoque de género para TALENTO HUMANO de Secretaría Distrital Integración Social. Sensibilización día internacional por los derechos de las mujeres en los sectores Educación, Planeación, Cultura, Salud y Seguridad. GESTIÓN PÚBLICA: Sensibilización Introducción a una comunicación no sexista-Grupo1y2 Departamento Administrativo del Servicio Civil distrital, Bullets Igualdad de género. MOVILIDAD: Sensibilización Campaña Transmilenio Date Cuenta.
</t>
  </si>
  <si>
    <t>7.Apoyar la implementación del Trazador Presupuestal de Igualdad y Equidad de Género (aportes a documentos, informes, participación en mesas, sensibilizaciones)</t>
  </si>
  <si>
    <t>MARZO: Informe del Trazador Presupuestal a 31 de diciembre de 2022.</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</si>
  <si>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</si>
  <si>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</si>
  <si>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</si>
  <si>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</si>
  <si>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</si>
  <si>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</si>
  <si>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11. Realizar el seguimiento, la verificación, consolidación, análisis y reporte de información relacionada con la implementación de la Política Pública de Actividades Sexuales Pagadas,  a partir de su plan de acción.</t>
  </si>
  <si>
    <t>5 - Acompañar el 100% la incorporación del enfoque de género y  la implementación de siete derechos de la PPMyEG</t>
  </si>
  <si>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</si>
  <si>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</si>
  <si>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</si>
  <si>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</si>
  <si>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</si>
  <si>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 xml:space="preserve">8Marzo: 7D: Identificación logros Administración Distrital en garantía derechos a mujeres. Documento de sentido. Piezas comunicativas. Articulación interna y apoyo evento conmemoración distrital. Trabajo-Educación: Metodología y PPT sensibilización 8M. </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</si>
  <si>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</si>
  <si>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</si>
  <si>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</si>
  <si>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</si>
  <si>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</si>
  <si>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</si>
  <si>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</si>
  <si>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</si>
  <si>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</si>
  <si>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</si>
  <si>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</si>
  <si>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</si>
  <si>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</si>
  <si>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</si>
  <si>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</si>
  <si>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</si>
  <si>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</si>
  <si>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</si>
  <si>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</si>
  <si>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</si>
  <si>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</si>
  <si>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</si>
  <si>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t xml:space="preserve">17. Apoyar técnicamente la implementación y socialización de la Pública de Actividades Sexuales Pagadas -PPASP-. </t>
  </si>
  <si>
    <r>
      <rPr>
        <b/>
        <sz val="11"/>
        <color rgb="FF000000"/>
        <rFont val="Times New Roman"/>
        <family val="1"/>
      </rPr>
      <t>Marzo:</t>
    </r>
    <r>
      <rPr>
        <sz val="11"/>
        <color rgb="FF000000"/>
        <rFont val="Times New Roman"/>
        <family val="1"/>
      </rPr>
      <t xml:space="preserve"> Se realizó 4 jornadas de socialización: 1 con MEBOG, 1 con Alcaldía Local Ciudad Bolívar y 2 con Mujeres de las localidades de Santa Fe y Mártires; Se desarrollaron 22 mesas de trabajo para la implementación de la PPASP: 1 Gestión Pública, 1 Educación, 1 Gobierno, 1 Hábitat, 1 Planeación, 1 Salud, 2 Desarrollo Económico, 2 Integración Social, 1 Ambiente, 7 Mujeres, 1 Cultura, 1 Movilidad y 2 para ferias de servicios.
</t>
    </r>
    <r>
      <rPr>
        <b/>
        <sz val="11"/>
        <color rgb="FF000000"/>
        <rFont val="Times New Roman"/>
        <family val="1"/>
      </rPr>
      <t xml:space="preserve">Acumulado: </t>
    </r>
    <r>
      <rPr>
        <sz val="11"/>
        <color rgb="FF000000"/>
        <rFont val="Times New Roman"/>
        <family val="1"/>
      </rPr>
      <t>De enero a marzo se desarrollaron 38 mesas de trabajo para la implementación de la PPASP con los siguientes sectores: 5 con Integración Social, 15  Mujeres, 1 Jurídica, 1 Seguridad, 2 Cultura, 2 Movilidad, 2 Planeación, 1 Gestión Pública, 1 Educación, 1 Gobierno, 1 Hábitat, 1 Salud, 2 Desarrollo Económico, 1 Ambiente y 2 para ferias de servicios  . Se realizaron 5 jornadas de socialización con los siguientes sectores: Mujeres, 1 con MEBOG, 1 con Alcaldía Local Ciudad Bolívar y 2 con Mujeres de las localidades de Santa Fe y Mártires. Se elaboró insumo para dar respuesta al seguimiento de la sentencia T594 de 2016, en el cual presenta un balance de las 21 jornadas de socialización de la PPASP que se efectuaron con la Policía Metropolitana de Bogotá a cierre del 2022.</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</si>
  <si>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</si>
  <si>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</si>
  <si>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</si>
  <si>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</si>
  <si>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</si>
  <si>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</si>
  <si>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</si>
  <si>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</si>
  <si>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</si>
  <si>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</si>
  <si>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</si>
  <si>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</si>
  <si>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</si>
  <si>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</si>
  <si>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</si>
  <si>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</si>
  <si>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</si>
  <si>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</si>
  <si>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</si>
  <si>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</si>
  <si>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</si>
  <si>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</si>
  <si>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</si>
  <si>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</si>
  <si>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</si>
  <si>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</si>
  <si>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</si>
  <si>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</si>
  <si>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</si>
  <si>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</si>
  <si>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</si>
  <si>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</si>
  <si>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</si>
  <si>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</si>
  <si>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r>
      <t xml:space="preserve">Implementar la Política Pública de Mujeres y Equidad de género en los sectores responsables del cumplimiento de su plan de acción.  </t>
    </r>
    <r>
      <rPr>
        <sz val="11"/>
        <rFont val="Times New Roman"/>
        <family val="1"/>
      </rPr>
      <t xml:space="preserve">
(Meta 4 y 6)</t>
    </r>
  </si>
  <si>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</si>
  <si>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</si>
  <si>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</si>
  <si>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</si>
  <si>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</si>
  <si>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</si>
  <si>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</si>
  <si>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</si>
  <si>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</si>
  <si>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</si>
  <si>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</si>
  <si>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</si>
  <si>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</si>
  <si>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</si>
  <si>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</si>
  <si>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</si>
  <si>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</si>
  <si>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</si>
  <si>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</si>
  <si>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</si>
  <si>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</si>
  <si>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</si>
  <si>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</si>
  <si>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</si>
  <si>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</si>
  <si>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</si>
  <si>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</si>
  <si>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En el primer trimestre se realizó la identificación y solicitud de información cuantitativa al OMEG que será el insumo de actualización de los 7 documentos técnicos de derechos. Asimismo, se actualizó el capítulo de marco normativo de los 7 documentos técnicos de los derechos.</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</si>
  <si>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</si>
  <si>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</si>
  <si>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</si>
  <si>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</si>
  <si>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</si>
  <si>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</si>
  <si>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</si>
  <si>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</si>
  <si>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</si>
  <si>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</si>
  <si>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</si>
  <si>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</si>
  <si>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La actividad no se programó para los meses de enero, febrero ni marzo, por lo cual no se reportan avances en su implementación. </t>
  </si>
  <si>
    <t xml:space="preserve">Coordinar la Unidad Técnica de Apoyo (UTA) de la Comisión Intersectorial de Mujeres </t>
  </si>
  <si>
    <t>Número de Sesiones de la UTA realizadas</t>
  </si>
  <si>
    <t>Fórmula: Número  de sesiones de UTA realizadas</t>
  </si>
  <si>
    <t>1. Actas de la UTA 
2. Presentaciones UTA</t>
  </si>
  <si>
    <t>ELABORÓ</t>
  </si>
  <si>
    <t xml:space="preserve">Firma: </t>
  </si>
  <si>
    <t>APROBÓ (Según aplique Gerenta de proyecto, Lider técnica y responsable de proceso)</t>
  </si>
  <si>
    <t>Firma:</t>
  </si>
  <si>
    <t>REVISÓ OFICINA ASESORA DE PLANEACIÓN</t>
  </si>
  <si>
    <t xml:space="preserve">VoBo. </t>
  </si>
  <si>
    <t>Nombre: YURY ANDREA RODRÍGUEZ SOTELO</t>
  </si>
  <si>
    <t>Nombre: CLARA LÓPEZ GARCÍA</t>
  </si>
  <si>
    <t xml:space="preserve">Nombre: DIANA MARIA PARRA </t>
  </si>
  <si>
    <t>Nombre:</t>
  </si>
  <si>
    <t>Nombre: SANDRA CATALINA CAMPOS ROMERO</t>
  </si>
  <si>
    <t>Cargo: Profesional Universitaria Grado 12</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</si>
  <si>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</si>
  <si>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</si>
  <si>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</si>
  <si>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</si>
  <si>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</si>
  <si>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</si>
  <si>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</si>
  <si>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</si>
  <si>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</si>
  <si>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</si>
  <si>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</si>
  <si>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</si>
  <si>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</si>
  <si>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</si>
  <si>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</si>
  <si>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</si>
  <si>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</si>
  <si>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</si>
  <si>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</si>
  <si>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</si>
  <si>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</si>
  <si>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</si>
  <si>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</si>
  <si>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</si>
  <si>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</si>
  <si>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</si>
  <si>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</si>
  <si>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</si>
  <si>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</si>
  <si>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</si>
  <si>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</si>
  <si>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</si>
  <si>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</si>
  <si>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</si>
  <si>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</si>
  <si>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</si>
  <si>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</si>
  <si>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</si>
  <si>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</si>
  <si>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</si>
  <si>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</si>
  <si>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</si>
  <si>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</si>
  <si>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</si>
  <si>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</si>
  <si>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</si>
  <si>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</si>
  <si>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</si>
  <si>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</si>
  <si>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</si>
  <si>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</si>
  <si>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</si>
  <si>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</si>
  <si>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</si>
  <si>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</si>
  <si>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</si>
  <si>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</si>
  <si>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</si>
  <si>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</si>
  <si>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</si>
  <si>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</si>
  <si>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</si>
  <si>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</si>
  <si>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</si>
  <si>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</si>
  <si>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</si>
  <si>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</si>
  <si>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</si>
  <si>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</si>
  <si>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</si>
  <si>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</si>
  <si>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</si>
  <si>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</si>
  <si>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</si>
  <si>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</si>
  <si>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</si>
  <si>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</si>
  <si>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</si>
  <si>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</si>
  <si>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</si>
  <si>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</si>
  <si>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</si>
  <si>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</si>
  <si>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</si>
  <si>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</si>
  <si>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</si>
  <si>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</si>
  <si>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</si>
  <si>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</si>
  <si>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</si>
  <si>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</si>
  <si>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</si>
  <si>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</si>
  <si>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</si>
  <si>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</si>
  <si>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</si>
  <si>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</si>
  <si>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</si>
  <si>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</si>
  <si>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</si>
  <si>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</si>
  <si>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</si>
  <si>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</si>
  <si>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</si>
  <si>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</si>
  <si>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</si>
  <si>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</si>
  <si>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</si>
  <si>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</si>
  <si>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</si>
  <si>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</si>
  <si>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</si>
  <si>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</si>
  <si>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</si>
  <si>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</si>
  <si>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</si>
  <si>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</si>
  <si>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</si>
  <si>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</si>
  <si>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</si>
  <si>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</si>
  <si>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</si>
  <si>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</si>
  <si>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</si>
  <si>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</si>
  <si>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</si>
  <si>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</si>
  <si>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</si>
  <si>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</si>
  <si>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</si>
  <si>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</si>
  <si>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</si>
  <si>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</si>
  <si>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</si>
  <si>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</si>
  <si>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</si>
  <si>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</si>
  <si>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</si>
  <si>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</si>
  <si>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</si>
  <si>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</si>
  <si>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</si>
  <si>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</si>
  <si>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</si>
  <si>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</si>
  <si>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</si>
  <si>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</si>
  <si>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</si>
  <si>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</si>
  <si>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</si>
  <si>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</si>
  <si>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</si>
  <si>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</si>
  <si>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</si>
  <si>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</si>
  <si>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</si>
  <si>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</si>
  <si>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</si>
  <si>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</si>
  <si>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</si>
  <si>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</si>
  <si>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</si>
  <si>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</si>
  <si>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</si>
  <si>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</si>
  <si>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</si>
  <si>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</si>
  <si>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</si>
  <si>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</si>
  <si>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</si>
  <si>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</si>
  <si>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</si>
  <si>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</si>
  <si>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</si>
  <si>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</si>
  <si>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</si>
  <si>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</si>
  <si>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</si>
  <si>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</si>
  <si>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</si>
  <si>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</si>
  <si>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</si>
  <si>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</si>
  <si>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</si>
  <si>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</si>
  <si>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</si>
  <si>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</si>
  <si>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</si>
  <si>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</si>
  <si>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</si>
  <si>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</si>
  <si>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</si>
  <si>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</si>
  <si>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</si>
  <si>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</si>
  <si>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</si>
  <si>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</si>
  <si>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</si>
  <si>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</si>
  <si>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</si>
  <si>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</si>
  <si>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</si>
  <si>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</si>
  <si>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</si>
  <si>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</si>
  <si>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</si>
  <si>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</si>
  <si>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</si>
  <si>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</si>
  <si>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</si>
  <si>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</si>
  <si>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</si>
  <si>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</si>
  <si>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</si>
  <si>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</si>
  <si>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</si>
  <si>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</si>
  <si>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</si>
  <si>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</si>
  <si>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</si>
  <si>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</si>
  <si>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</si>
  <si>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</si>
  <si>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</si>
  <si>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</si>
  <si>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</si>
  <si>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</si>
  <si>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</si>
  <si>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</si>
  <si>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</si>
  <si>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</si>
  <si>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</si>
  <si>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</si>
  <si>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</si>
  <si>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</si>
  <si>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</si>
  <si>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</si>
  <si>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</si>
  <si>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</si>
  <si>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</si>
  <si>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</si>
  <si>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</si>
  <si>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</si>
  <si>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</si>
  <si>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</si>
  <si>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</si>
  <si>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</si>
  <si>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</si>
  <si>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</si>
  <si>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</si>
  <si>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</si>
  <si>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</si>
  <si>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</si>
  <si>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</si>
  <si>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</si>
  <si>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</si>
  <si>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</si>
  <si>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</si>
  <si>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</si>
  <si>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</si>
  <si>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</si>
  <si>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</si>
  <si>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</si>
  <si>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</si>
  <si>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</si>
  <si>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</si>
  <si>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</si>
  <si>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</si>
  <si>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</si>
  <si>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</si>
  <si>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</si>
  <si>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</si>
  <si>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</si>
  <si>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</si>
  <si>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</si>
  <si>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</si>
  <si>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</si>
  <si>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</si>
  <si>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</si>
  <si>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</si>
  <si>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</si>
  <si>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</si>
  <si>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</si>
  <si>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</si>
  <si>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</si>
  <si>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</si>
  <si>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</si>
  <si>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</si>
  <si>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MARZO: Se realizó la concertación de los logros de </t>
    </r>
    <r>
      <rPr>
        <sz val="11"/>
        <color theme="1"/>
        <rFont val="Times New Roman"/>
        <family val="1"/>
      </rPr>
      <t xml:space="preserve">Transversalización de 14 sectores de 15 </t>
    </r>
    <r>
      <rPr>
        <sz val="11"/>
        <color rgb="FF000000"/>
        <rFont val="Times New Roman"/>
        <family val="1"/>
      </rPr>
      <t>para el año 2023. Se realizó propuesta de plan de trabajo en clave del Sello Distrital de Igualdad de Género de las siguientes entidades: Hacienda, Integración Social, Instituto Distrital para la Protección de la Niñez y la Juventud, Seguridad, Unidad administrativa especial cuerpo oficial de bomberos, Gobierno, Desarrollo Económico, Instituto para le Economía Social, Jurídica, Movilidad y Transmilenio.
ACUMULADO:</t>
    </r>
    <r>
      <rPr>
        <b/>
        <sz val="11"/>
        <color rgb="FF000000"/>
        <rFont val="Times New Roman"/>
        <family val="1"/>
      </rPr>
      <t xml:space="preserve"> Salud: </t>
    </r>
    <r>
      <rPr>
        <sz val="11"/>
        <color rgb="FF000000"/>
        <rFont val="Times New Roman"/>
        <family val="1"/>
      </rPr>
      <t xml:space="preserve">Articulación con la SDS, la Subred Integrada de Servicios de Salud Sur para la definición de acciones a implementar durante 2023 en el marco de la transversalización de género. </t>
    </r>
    <r>
      <rPr>
        <b/>
        <sz val="11"/>
        <color rgb="FF000000"/>
        <rFont val="Times New Roman"/>
        <family val="1"/>
      </rPr>
      <t xml:space="preserve">Gestión Pública: </t>
    </r>
    <r>
      <rPr>
        <sz val="11"/>
        <color rgb="FF000000"/>
        <rFont val="Times New Roman"/>
        <family val="1"/>
      </rPr>
      <t>Articulación con la Sec. General para incorporar el enfoque de género en la Política Publica de Acogida, Inclusión y Desarrollo para los Nuevos Bogotanos y Bogotanas. Construcción de propuesta de logros de Transversalización de los 15 sectores para el año 2023. Concertación de logros de Transversalización de 14 sectores para el año 2023. Propuestas de plan de trabajo Sello Distrital de Igualdad de Género de las siguientes entidades: Hacienda, Integración Social, Instituto Distrital para la Protección de la Niñez y la Juventud, Seguridad, Unidad administrativa especial cuerpo oficial de bomberos, Gobierno, Desarrollo Económico, Instituto para le Economía Social, Jurídica, Movilidad y Transmilenio.</t>
    </r>
  </si>
  <si>
    <r>
      <t xml:space="preserve">MARZO: INTEGRACIÓN SOCIAL: Mesa técnica de Migrantes, Mesa técnica Comité Operativo Distrital para las Familias y </t>
    </r>
    <r>
      <rPr>
        <sz val="11"/>
        <rFont val="Times New Roman"/>
        <family val="1"/>
      </rPr>
      <t xml:space="preserve">Propuesta Producto Política Pública nuevos Bogotanos y Bogotanas. </t>
    </r>
    <r>
      <rPr>
        <sz val="11"/>
        <color rgb="FF000000"/>
        <rFont val="Times New Roman"/>
        <family val="1"/>
      </rPr>
      <t>SALUD: Mesa Consejo Consultivo Salud mental, definición y envío de responsabilidades de la SDMujer en el Plan Rescate por la salud de Bogotá, asistencia a Comité Distrital de Apoyo a la Lactancia Materna y reunión Unidad Técnica de Apoyo del comité de apoyo a la Lactancia Materna. DESARROLLO ECONÓMICO: Mesa de articulación Acuerdo 862. SEGURIDAD: Mesa Intersectorial de ciclistas y Evidencia Comisión de fútbol en Bogotá. MUJER: Realización de la tercera sesión Unidad Técnica de Apoyo de la Comisión Intersectorial de Mujeres.
ACUMULADO: SALUD: Acompañamiento a mesa del Plan Rescate, EDUCACIÓN: Participación en X Congreso de orientación escolar. MOVILIDAD: Mesa Biciexperiencia IDRD. SEGURIDAD: Comisión Distrital de Seguridad, Convivencia y Comodidad en el Fútbol en Bogotá. SEGURIDAD-MOVILIDAD:  Mesa de Seguridad de la Bicicleta. MUJER: Realización de la primera y segunda sesión UTA. INTEGRACIÓN SOCIAL: Mesa técnica de Migrantes, Mesa técnica Comité Operativo Distrital para las Familias y Propuesta Producto Política Pública nuevos Bogotanos y Bogotanas. SALUD: Mesa Consejo Consultivo Salud mental, Definición y envío de responsabilidades de la SDMujer en el Plan Rescate por la salud de Bogotá, asistencia a Comité Distrital de Apoyo a la Lactancia Materna y reunión Unidad Técnica de Apoyo del comité de apoyo a la Lactancia Materna. DESARROLLO ECONÓMICO: Mesa de articulación Acuerdo 862. SEGURIDAD: Mesa Intersectorial de ciclistas y Evidencia Comisión de fútbol en Bogotá. MUJER: Realización de la tercera sesión Unidad Técnica de Apoyo de la Comisión Intersectorial de Mujeres.</t>
    </r>
  </si>
  <si>
    <t>PLANEACIÓN: Diagnósticos sectoriales Plan de Ordenamiento Territorial sobre Casas de Igualdad de Oportunidades. HÁBITAT: Acciones para la Mesa -MAS-de Acompañamiento Social de Vivienda Gratuita. SEGURIDAD: Concepto técnico Responsabilidad Penal Adolescente.
ACUMULADO: EDUCACIÓN: Concepto técnico Ruta de Bienestar y acompañamiento Agencia Atenea. PLANEACIÓN: Diagnósticos sectoriales Plan de Ordenamiento Territorial sobre Casas de Igualdad de Oportunidades. HÁBITAT: Acciones para la Mesa de Acompañamiento Social de Vivienda Gratuita. SEGURIDAD: Concepto técnico Responsabilidad Penal Adolescente.</t>
  </si>
  <si>
    <r>
      <rPr>
        <b/>
        <u/>
        <sz val="11"/>
        <rFont val="Times New Roman"/>
        <family val="1"/>
      </rPr>
      <t xml:space="preserve">Marzo: </t>
    </r>
    <r>
      <rPr>
        <sz val="11"/>
        <rFont val="Times New Roman"/>
        <family val="1"/>
      </rPr>
      <t xml:space="preserve"> Aplicación de la herramienta de autodiagnostico para 11 organizaciones del sector privado. Se realizó el evento de reconocimiento de 21 organizaciones privadas a través de la entrega de insignias del Sello En Igualdad. Se realizó 1 reunion de primer contacto con empresas y organizaciones interesadas en el sello. Se realizó acompañamiento a 2 empresas en la implementación del portafolio de servicios.
</t>
    </r>
    <r>
      <rPr>
        <b/>
        <u/>
        <sz val="11"/>
        <rFont val="Times New Roman"/>
        <family val="1"/>
      </rPr>
      <t xml:space="preserve">
</t>
    </r>
    <r>
      <rPr>
        <b/>
        <sz val="11"/>
        <rFont val="Times New Roman"/>
        <family val="1"/>
      </rPr>
      <t xml:space="preserve">Acumulado
</t>
    </r>
    <r>
      <rPr>
        <b/>
        <u/>
        <sz val="11"/>
        <rFont val="Times New Roman"/>
        <family val="1"/>
      </rPr>
      <t xml:space="preserve">
Acompañamiento técnico a ONU Mujeres durante el proceso de selección, retroalimentación y entrega de insumos al CNC consultora encargada de la implementación de la primera fase del Sello de Igualdad de Género Distrital-Sector privado</t>
    </r>
    <r>
      <rPr>
        <sz val="11"/>
        <rFont val="Times New Roman"/>
        <family val="1"/>
      </rPr>
      <t>: a) Seguimiento al avance de la construcción propuesta metodológica de implementación del Sello de Igualdad de Género Distrital para el sector privado. b) Se cuenta con la versión aprobada de la herramienta de autodiagnostico para sector privado. c)  4 empresas se adhidieron al Pacto de Ciudad de Igualdad de Género. d) El Centro Nacional de Consultoría realizó socialización de la propuesta metodológica del mecanismo con sector privado. e) Aplicación de la herramienta de autodiagnostico para 11 organizaciones del sector privado . f)  Se realizó el evento de reconocimiento de 21 organizaciones privadas a través de la entrega de insignias del Sello En Igualdad. g) Se realizó 1 reunion de primer contacto con empresas y organizaciones interesadas en el sello. h) se realizó acompañamiento a 2 empresa en la implementación del portafolio de servicios.</t>
    </r>
  </si>
  <si>
    <r>
      <t xml:space="preserve">Concertación de los logros de transversalización de género para 14 sectores. Construcción de los planes de trabajo para Sello en Igualdad de Género de 11 entidades. SDIG: </t>
    </r>
    <r>
      <rPr>
        <sz val="11"/>
        <rFont val="Times New Roman"/>
        <family val="1"/>
      </rPr>
      <t>versiones finales de diagnósticos institucionales de 25 entidades Distritales. A</t>
    </r>
    <r>
      <rPr>
        <sz val="11"/>
        <color rgb="FF000000"/>
        <rFont val="Times New Roman"/>
        <family val="1"/>
      </rPr>
      <t>utodiagnostico para sector privado aprobada y socializada con 13 empresas. Adhesiones de 4 empresas al Pacto de Ciudad de Igualdad de Género. D</t>
    </r>
    <r>
      <rPr>
        <sz val="11"/>
        <rFont val="Times New Roman"/>
        <family val="1"/>
      </rPr>
      <t xml:space="preserve">esarrolló del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t>
    </r>
    <r>
      <rPr>
        <sz val="11"/>
        <color rgb="FF000000"/>
        <rFont val="Times New Roman"/>
        <family val="1"/>
      </rPr>
      <t xml:space="preserve">
</t>
    </r>
  </si>
  <si>
    <r>
      <rPr>
        <sz val="11"/>
        <color rgb="FF000000"/>
        <rFont val="Times New Roman"/>
        <family val="1"/>
      </rPr>
      <t xml:space="preserve">Avance mes de marzo:
Se realizó revisión y retroalimentación de la PPMYEG a los reportes del IV trimestre 2022 de los sectores Ambiente, Planeación, Hábitat y Gobierno. Se realizó actualización de la consolidación PPMYEG de reportes con semaforización y consolidación de reportes en la matriz oficial de la Secretaría Distrital de Planeación. Se elaboró informe de logros de transversalización de género. Se realizó acompañamiento a mesas de trabajo sectorial orientadas a cualificar los reportes de política. Se proyectaron las matrices de solicitud de reporte de la PPMYEG para el primer trimestre del año 2023. </t>
    </r>
    <r>
      <rPr>
        <b/>
        <sz val="11"/>
        <color rgb="FF000000"/>
        <rFont val="Times New Roman"/>
        <family val="1"/>
      </rPr>
      <t xml:space="preserve">
</t>
    </r>
    <r>
      <rPr>
        <sz val="11"/>
        <rFont val="Times New Roman"/>
        <family val="1"/>
      </rPr>
      <t>Avance Acumulado
Plan de Acción: se realizó revisión y ajuste de las matrices de reporte del IV trimestre 2022 de la PPMYEG, insumo para la solicitud de seguimiento y se han retroalimentado los reportes iv trimestre 2022 de los sectores educación, jurídica, cultura, movilidad, hacienda, seguridad, integración social, mujeres, salud, gestión pública, desarrollo económico, ambiente, planeación, hábitat y gobierno. Se realizò acompañamiento a mesas de trabajo sectorial orientadas a cualificar los reportes de política. Se realizó actualización a la consolidación de reportes de la PPMYEG en la matriz de semáforo y en la matriz oficial de seguimiento de productos de la Secretaría Distrital de Planeación.
Logros de Transversalización de Género: se realizó revisión y consolidación del reporte de logros de cierre de vigencia 2022 e informe de balance.
Sello: se revisó la matriz de catálogo propuesta para formular el plan de trabajo del sello, el cual incluye los productos de política Plan de Igualdad de Oportunidades para la Equidad de Género y Estrategia de Transversalización de Género. Se proyectaron las matrices de solicitud de reporte de la PPMYEG para el primer trimestre del año 2023</t>
    </r>
    <r>
      <rPr>
        <b/>
        <sz val="11"/>
        <color rgb="FF000000"/>
        <rFont val="Times New Roman"/>
        <family val="1"/>
      </rPr>
      <t xml:space="preserve">
</t>
    </r>
  </si>
  <si>
    <t xml:space="preserve">Avance de marzo: Se realizó retroalimentación de la PPASP IV trimestre 2022 al reporte oficial del Sector Hábitat. Se realizó acompañamiento a mesas de trabajo sectorial orientadas a cualificar los reportes de política. Se realizó actualización a la consolidación PPASP de reportes con semaforización y consolidación de reportes en la matriz oficial de la Secretaría Distrital de Planeación. Se proyectaron las matrices de solicitud de reporte de la PPASP para el primer trimestre del año 2023
Reporte Acumulado:
Se realizó retroalimentación de la PPASP del IV trimestre 2022 a los sectores Educación, Jurídica, Movilidad, Cultura, Mujeres, Planeación, Salud, Integración Social, Seguridad, Gestión Pública, Gobierno, Desarrollo Económico, Ambiente y Hábitat. Se realizó acompañamiento a mesas de trabajo sectorial orientadas a cualificar los reportes de política. 
Se realizó actualización a la consolidación de reportes de la PPASP en la matriz de semaforo y en la matriz oficial de seguimiento de productos de la Secretaría Distrital de Planeación. Se proyectaron las matrices de solicitud de reporte de la PPASP para el primer trimestre del año 2023
</t>
  </si>
  <si>
    <t xml:space="preserve">Se realizó informe de los logros de transversalización de género de la vigencia 2022. Se realizó revisión técnica, acompañamiento por medio de retroalimentación de los reportes oficiales del plan de acción de la PPMYEG de los sectores Ambiente, Planeación, Hábitat y Gobierno y para la PPASP, se retroalimentó al Sector Hábitat. Se proyectaron las matrices de solicitud de reporte de la PPMYEG y PPASP del primer trimestre del año 2023
</t>
  </si>
  <si>
    <t xml:space="preserve">Se realizó revisión, consolidación e informe de los logros de transversalización de género de cierre de vigencia 2022. Se realizó retroalimentación de la Política Pública de Mujer y Equidad de Género (PPMYEG) a los reportes IV trimestre 2022 de los sectores educación, jurídica, cultura, movilidad, hacienda, seguridad, integración social, mujeres, salud, gestión pública, desarrollo económico, ambiente, planeación, hábitat y gobierno. Se realizó retroalimentación de la Política Pública de Actividades Sexuales Pagadas (PPASP) del IV trimestre 2022 a los sectores Educación, Jurídica, Movilidad, Cultura, Mujeres, Planeación, Salud, Integración Social, Seguridad, Gestión Pública, Gobierno, Desarrollo Económico, Ambiente y Hábitat
Se realizó actualización de la consolidación de reportes de las dos políticas que lidera la SDMujer en las matrices oficiales de la Secretaría Distrtial de Planeación. Se proyectaron las matrices de solicitud de reporte de la PPMYEG y PPASP del primer trimestre del año 2023
</t>
  </si>
  <si>
    <r>
      <rPr>
        <sz val="11"/>
        <color rgb="FF000000"/>
        <rFont val="Times New Roman"/>
        <family val="1"/>
      </rPr>
      <t>MARZO:</t>
    </r>
    <r>
      <rPr>
        <u/>
        <sz val="11"/>
        <color rgb="FF000000"/>
        <rFont val="Times New Roman"/>
        <family val="1"/>
      </rPr>
      <t xml:space="preserve"> Paz: </t>
    </r>
    <r>
      <rPr>
        <sz val="11"/>
        <color rgb="FF000000"/>
        <rFont val="Times New Roman"/>
        <family val="1"/>
      </rPr>
      <t xml:space="preserve">Intersectorial: Mesa técnica preparación Consejo Distrital Paz, Asistencia Consejo Distrital Paz, Mesa Técnica PDET, Reunión Mesa Enfoque Diferencial Mujeres Víctimas Conflicto Armado. Socialización  informe GPAZ. Reunión con Unidad de Búsqueda de personas desaparecidas. . </t>
    </r>
    <r>
      <rPr>
        <u/>
        <sz val="11"/>
        <color rgb="FF000000"/>
        <rFont val="Times New Roman"/>
        <family val="1"/>
      </rPr>
      <t>Participación:</t>
    </r>
    <r>
      <rPr>
        <sz val="11"/>
        <color rgb="FF000000"/>
        <rFont val="Times New Roman"/>
        <family val="1"/>
      </rPr>
      <t xml:space="preserve"> Articulación intersectorial: Sector Planeación documento mecanismo de participación POT. </t>
    </r>
    <r>
      <rPr>
        <u/>
        <sz val="11"/>
        <color rgb="FF000000"/>
        <rFont val="Times New Roman"/>
        <family val="1"/>
      </rPr>
      <t>Trabajo:</t>
    </r>
    <r>
      <rPr>
        <sz val="11"/>
        <color rgb="FF000000"/>
        <rFont val="Times New Roman"/>
        <family val="1"/>
      </rPr>
      <t xml:space="preserve"> Reuniones internas: referenta de Desarrollo Económico productos Acuerdo 877 de 2023.Líder técnica PPASP subsanación de productos. Ajustes Guía Proceso Disciplinario. </t>
    </r>
    <r>
      <rPr>
        <u/>
        <sz val="11"/>
        <color rgb="FF000000"/>
        <rFont val="Times New Roman"/>
        <family val="1"/>
      </rPr>
      <t>Salud:</t>
    </r>
    <r>
      <rPr>
        <sz val="11"/>
        <color rgb="FF000000"/>
        <rFont val="Times New Roman"/>
        <family val="1"/>
      </rPr>
      <t xml:space="preserve"> Intersectorial: Plan Rescate en Salud acciones vigencia 2023, Política Pública Distrital de salud mental, Acciones intersectoriales en Salud, mesa Promoción y Salud. Reunión con referenta Sector Salud procesos de sensibilización equipos territoriales. Asistencia evento primer año de la Sentencia C-055 de 2022. Matriz Ejecución Plan Rescate. Bullets Subsecretaria eventos Salud. Retroalimentación PP Salud Mental. Avance documento barreas acceso a salud. </t>
    </r>
    <r>
      <rPr>
        <u/>
        <sz val="11"/>
        <color rgb="FF000000"/>
        <rFont val="Times New Roman"/>
        <family val="1"/>
      </rPr>
      <t>Educación-Cultura:</t>
    </r>
    <r>
      <rPr>
        <sz val="11"/>
        <color rgb="FF000000"/>
        <rFont val="Times New Roman"/>
        <family val="1"/>
      </rPr>
      <t xml:space="preserve"> Propuesta ATENEA sensibilización a talento humano y pasantías sociales. </t>
    </r>
    <r>
      <rPr>
        <u/>
        <sz val="11"/>
        <color rgb="FF000000"/>
        <rFont val="Times New Roman"/>
        <family val="1"/>
      </rPr>
      <t>Educación:</t>
    </r>
    <r>
      <rPr>
        <sz val="11"/>
        <color rgb="FF000000"/>
        <rFont val="Times New Roman"/>
        <family val="1"/>
      </rPr>
      <t xml:space="preserve"> Línea de tiempo estrategia IES. Intersectorial: DEVAJ Mesa prevención y atención VBG en IES, SDDE y SDMujer mesa técnico prevención y atención VBG en IES, ATENEA asistencia técnica. Reunión con ICFES para sensibilización. Estructura PP Educativa.  </t>
    </r>
    <r>
      <rPr>
        <u/>
        <sz val="11"/>
        <color rgb="FF000000"/>
        <rFont val="Times New Roman"/>
        <family val="1"/>
      </rPr>
      <t>Cultura:</t>
    </r>
    <r>
      <rPr>
        <sz val="11"/>
        <color rgb="FF000000"/>
        <rFont val="Times New Roman"/>
        <family val="1"/>
      </rPr>
      <t xml:space="preserve"> Reunión interna propuesta Canal Capital. Avance producto PP Lectura, escritura y oralidad.  </t>
    </r>
    <r>
      <rPr>
        <u/>
        <sz val="11"/>
        <color rgb="FF000000"/>
        <rFont val="Times New Roman"/>
        <family val="1"/>
      </rPr>
      <t>Hábitat:</t>
    </r>
    <r>
      <rPr>
        <sz val="11"/>
        <color rgb="FF000000"/>
        <rFont val="Times New Roman"/>
        <family val="1"/>
      </rPr>
      <t xml:space="preserve"> Reunión interna SDMujer equipo POT. Intersectorial: reuniones con Secretaría Distrital de Planeación Decretos "Viviendas Colectivas con Servicios" y "Manual de Espacio Público". Bullets Reglamentación POT. Avances documento PP Espacio Público. 7 Derechos: Revisión acciones afirmativas Sello de Igualdad. Actualización normativa documentos técnicos. Solicitud de información cuantitativa OMEG. 
ACUMULADO:  </t>
    </r>
    <r>
      <rPr>
        <u/>
        <sz val="11"/>
        <color rgb="FF000000"/>
        <rFont val="Times New Roman"/>
        <family val="1"/>
      </rPr>
      <t>Paz:</t>
    </r>
    <r>
      <rPr>
        <sz val="11"/>
        <color rgb="FF000000"/>
        <rFont val="Times New Roman"/>
        <family val="1"/>
      </rPr>
      <t xml:space="preserve"> Articulación interna y Trazador presupuestal paz. Articulación intersectorial: Alta Consejería Paz, Mesa Enfoque Diferencial, Consejo Distrital Paz, PDET, Unidad Búsqueda de Personas Desaparecidas. Socialización GPAZ. Propuesta y articulación Talento Humano SDMujer. </t>
    </r>
    <r>
      <rPr>
        <u/>
        <sz val="11"/>
        <color rgb="FF000000"/>
        <rFont val="Times New Roman"/>
        <family val="1"/>
      </rPr>
      <t>Participación</t>
    </r>
    <r>
      <rPr>
        <sz val="11"/>
        <color rgb="FF000000"/>
        <rFont val="Times New Roman"/>
        <family val="1"/>
      </rPr>
      <t>: SDP mecanismo POT. Apoyo técnico CCM.</t>
    </r>
    <r>
      <rPr>
        <u/>
        <sz val="11"/>
        <color rgb="FF000000"/>
        <rFont val="Times New Roman"/>
        <family val="1"/>
      </rPr>
      <t xml:space="preserve"> Trabajo:</t>
    </r>
    <r>
      <rPr>
        <sz val="11"/>
        <color rgb="FF000000"/>
        <rFont val="Times New Roman"/>
        <family val="1"/>
      </rPr>
      <t xml:space="preserve"> Intersectorial: SDMovilidad. Articulación interna y avances productos PPASP y Acuerdo 877 de 2023. </t>
    </r>
    <r>
      <rPr>
        <u/>
        <sz val="11"/>
        <color rgb="FF000000"/>
        <rFont val="Times New Roman"/>
        <family val="1"/>
      </rPr>
      <t>Salud:</t>
    </r>
    <r>
      <rPr>
        <sz val="11"/>
        <color rgb="FF000000"/>
        <rFont val="Times New Roman"/>
        <family val="1"/>
      </rPr>
      <t xml:space="preserve"> Avance documento barreras acceso salud. Mesa IVE. IVE. Articulación interna e intersectorial: Sector Salud, Política Salud mental, Plan Rescate Salud. Matriz Plan Rescate. Evento C-055 de 2022. Bullets y PPT Subsecretaria. Retroalimentación PP Salud Mental. </t>
    </r>
    <r>
      <rPr>
        <u/>
        <sz val="11"/>
        <color rgb="FF000000"/>
        <rFont val="Times New Roman"/>
        <family val="1"/>
      </rPr>
      <t>Educación-Cultura:</t>
    </r>
    <r>
      <rPr>
        <sz val="11"/>
        <color rgb="FF000000"/>
        <rFont val="Times New Roman"/>
        <family val="1"/>
      </rPr>
      <t xml:space="preserve"> Articulación y propuesta Agencia Atenea. </t>
    </r>
    <r>
      <rPr>
        <u/>
        <sz val="11"/>
        <color rgb="FF000000"/>
        <rFont val="Times New Roman"/>
        <family val="1"/>
      </rPr>
      <t xml:space="preserve">Educación: </t>
    </r>
    <r>
      <rPr>
        <sz val="11"/>
        <color rgb="FF000000"/>
        <rFont val="Times New Roman"/>
        <family val="1"/>
      </rPr>
      <t xml:space="preserve">Prevención y atención VBG en IES. Asistencia técnica ATENEA. Avance  PP Educativa. </t>
    </r>
    <r>
      <rPr>
        <u/>
        <sz val="11"/>
        <color rgb="FF000000"/>
        <rFont val="Times New Roman"/>
        <family val="1"/>
      </rPr>
      <t>Cultura:</t>
    </r>
    <r>
      <rPr>
        <sz val="11"/>
        <color rgb="FF000000"/>
        <rFont val="Times New Roman"/>
        <family val="1"/>
      </rPr>
      <t xml:space="preserve"> Articulaciones internas. Propuesta Canal Capital.</t>
    </r>
    <r>
      <rPr>
        <u/>
        <sz val="11"/>
        <color rgb="FF000000"/>
        <rFont val="Times New Roman"/>
        <family val="1"/>
      </rPr>
      <t xml:space="preserve"> </t>
    </r>
    <r>
      <rPr>
        <sz val="11"/>
        <color rgb="FF000000"/>
        <rFont val="Times New Roman"/>
        <family val="1"/>
      </rPr>
      <t xml:space="preserve"> Avance PP lectura, escritura, oralidad.</t>
    </r>
    <r>
      <rPr>
        <u/>
        <sz val="11"/>
        <color rgb="FF000000"/>
        <rFont val="Times New Roman"/>
        <family val="1"/>
      </rPr>
      <t xml:space="preserve"> Hábitat:</t>
    </r>
    <r>
      <rPr>
        <sz val="11"/>
        <color rgb="FF000000"/>
        <rFont val="Times New Roman"/>
        <family val="1"/>
      </rPr>
      <t xml:space="preserve"> Audiencia pública Concejo - vivienda digna mujeres. Articulación intersectorial Sector Planeación Decretos. Bullets Reglamentación POT. Avances documento PP Espacio Público. 7 Derechos: Revisión acciones Sello de Igualdad. Actualización documentos técnicos. Solicitud información OMEG.</t>
    </r>
  </si>
  <si>
    <t xml:space="preserve">Para I Trimestre se realizaron un total de 15 conceptos técnicos: PP comunic comunitaria, PP TIC, PP acción climatica, Acuerdo IVE, Acuerdo plazas mercado, Proposición salud mental, Requerimiento Concejo parto humanizado, Petición ciudadana trabajo doméstico, Circular lenguaje incluyente DASCD, PA 162 de 2023, PA 024 de 2023, PA 161 de 2023, estrategias Plan Decenal de Lactancia Materna, Ecourbanismo y Construcción Sostenible POT,  PP del Peatón. </t>
  </si>
  <si>
    <r>
      <rPr>
        <sz val="11"/>
        <color rgb="FF000000"/>
        <rFont val="Times New Roman"/>
        <family val="1"/>
      </rPr>
      <t xml:space="preserve">
MARZO: Trabajo-Educación: 1 taller sensibilización a talento humano SDMujer 8M y derechos de las mujeres. Educación: Senbilización Talento Humano ICFES. 2 Espacios de información de la estrategia de IES con: UniClaretiana y UNAD. Cultura: 1 sensibilización Talento Humano Subred de Servicios Integrados de Salud. Salud: 1 sensibilización sobre género y salud talento humano del DASCD.  </t>
    </r>
    <r>
      <rPr>
        <u/>
        <sz val="11"/>
        <color rgb="FF000000"/>
        <rFont val="Times New Roman"/>
        <family val="1"/>
      </rPr>
      <t>Paz:</t>
    </r>
    <r>
      <rPr>
        <sz val="11"/>
        <color rgb="FF000000"/>
        <rFont val="Times New Roman"/>
        <family val="1"/>
      </rPr>
      <t xml:space="preserve"> Propuesta Sensibilización Talento Humano SDMujer. </t>
    </r>
  </si>
  <si>
    <r>
      <t xml:space="preserve">Marzo: 1 jornada de socialización de la PPMYEG con el sector mujeres y se desarrollaron 17 mesas de implementación de la PPMYEG con los siguientes sectores: 4 con el sector mujeres, 1 Seguridad, 2 Planeación, 1 Desarrollo Económico, 1 Salud, 1 gobierno, 1 Integración Social, 1 Cultura, 2 Gestión Pública, 1 Gestión Jurídca, 1 Ambiente y 1 Hábitat
</t>
    </r>
    <r>
      <rPr>
        <b/>
        <sz val="11"/>
        <color rgb="FF000000"/>
        <rFont val="Times New Roman"/>
        <family val="1"/>
      </rPr>
      <t>Acumulado:</t>
    </r>
    <r>
      <rPr>
        <sz val="11"/>
        <color rgb="FF000000"/>
        <rFont val="Times New Roman"/>
        <family val="1"/>
      </rPr>
      <t xml:space="preserve"> Durante los meses de enero a marzo se incluyeron los ajustes a la matriz de plan de acción de la PPMYEG y a los apartados del Documento CONPES No 14 de 2020, según las modificaciones aprobadas por la SDP a 43 productos. Se realizaron 3 jornadas de socialización: 1 con el Departamento Administrativo del Servicio Civil y 2 con equipos de la Secretaría Distrital de la Mujer. Se llevaron a cabo 26 mesas de implementación de la PPMYEG con los siguientes sectores: 9 con el sector mujeres, 2 Gestión Jurídica, 1 Hacienda, 1 Movilidad, 1 Educación, 1 Seguridad, 2 Planeación, 1 Desarrollo Económico, 1 Salud, 1 gobierno, 1 Integración Social, 1 Cultura, 2 Gestión Pública y 1 Hábitat</t>
    </r>
  </si>
  <si>
    <r>
      <rPr>
        <b/>
        <sz val="11"/>
        <color rgb="FF000000"/>
        <rFont val="Times New Roman"/>
        <family val="1"/>
      </rPr>
      <t xml:space="preserve">Marzo: </t>
    </r>
    <r>
      <rPr>
        <sz val="11"/>
        <color rgb="FF000000"/>
        <rFont val="Times New Roman"/>
        <family val="1"/>
      </rPr>
      <t>Se realizaron 2 reportes de seguimiento de las siguientes Política Públicas: Habitabilidad en calle y Adultez. Se hizo acompañamiento técnico  para la formulación de 4 Políticas Públicas: Discapacidad, Migrantes, Acción climática y Salud Mental. Se emitieron 2 conceptos técnicos de incorporación de enfoque de género en políticas distritales, en el marco del ciclo de política Pública. Se consolidó la versión final de las matrices de plan de acción de la PPMYEG y PPASP incluyendo los ajustes aprobados para los dos políticas.</t>
    </r>
    <r>
      <rPr>
        <b/>
        <sz val="11"/>
        <color rgb="FF000000"/>
        <rFont val="Times New Roman"/>
        <family val="1"/>
      </rPr>
      <t xml:space="preserve">
Acumulado: </t>
    </r>
    <r>
      <rPr>
        <sz val="11"/>
        <color rgb="FF000000"/>
        <rFont val="Times New Roman"/>
        <family val="1"/>
      </rPr>
      <t>De enero a marzo se realizaron 15 reportes y/o informes de seguimiento de políticas públicas Distritales en las que la SDMujer tiene responsabilidad: 2 Habitabilidad en Calle, Envejecimiento y Vejez, Servicio a la Ciudadanía, Transparencia, Economía Cultural, Ruralidad, LGBTI, Familias, Seguridad Alimentaria, Lucha contra la trata de personas, Derechos humanos, Gestión integral del hábitat, Juventud y Adultez. Se hizo acompañamiento técnico  para la formulación de 6 políticas públicas: Vendedoras y vendedores informales,  Lectura, Escritura y Oralidad, Discapacidad, Migrantes, Acción Climática y Salud Menta. Se emitieron 6 conceptos técnicos de incorporación de enfoque de género en políticas distritales, en el marco del ciclo de política Pública. Se consolidaron 2 reportes de seguimiento de productos de la DDDP 1 para la PPMYEG y 1 para la PPASP y se consolidó la versión final de las matrices de plan de acción de la PPMYEG y PPASP incluyendo los ajustes aprobados para los dos políticas.</t>
    </r>
  </si>
  <si>
    <t>Se realizó 1  jornada de socialización de la Política Pública de Mujer y Equidad de Género (PPMYEG) y 17 mesas de trabajo para la implementación de esta política. Se desarrollaron 22 mesas de trabajo para la implementación de la Política Pública Actividades Sexuales Pagadas (PPASP) y 4 jornada de socialización. Así mismo se consolidaron  2 reportes de productos en responsabilidad de la SDMujer en políticas públicas distritales y se tuvo acompañamiento en la formulación de 4 políticas públicas en el marco del ciclo de polítcas</t>
  </si>
  <si>
    <t>Se realizaron  4 jornadas de socialización de la Política Pública de Mujer y Equidad de Género (PPMYEG) y 26 mesas de trabajo para la implementación de esta política. Se desarrollaron 38 mesas de trabajo para la implementación de la Política Pública Actividades Sexuales Pagadas (PPASP) y 5 jornada de socialización. Así mismo se consolidaron 15 reportes de productos en responsabilidad de la SDMujer en políticas públicas distritales y se tuvo acompañamiento en la formulación de 6 políticas públicas en el marco del ciclo de polítcas</t>
  </si>
  <si>
    <t xml:space="preserve">1 jornada de socialización de la PPMYEG con el sector mujeres y se desarrollaron 17 mesas de implementación de la PPMYEG con los siguientes sectores: 4 con el sector mujeres, 1 Seguridad, 2 Planeación, 1 Desarrollo Económico, 1 Salud, 1 gobierno, 1 Integración Social, 1 Cultura, 2 Gestión Pública, 1 Gestión Jurídca y 1 Hábitat. Se realizó revisión y retroalimentación de la PPMYEG a los reportes IV trimestre 2022 de los sectores Ambiente, Planeación, Hábitat y Gobierno, se realizó actualización de la consolidación PPMYEG de reportes con semaforización y consolidación de reportes en la matriz oficial de la Secretaría Distrital de Planeación. </t>
  </si>
  <si>
    <t>Se realizó revisión y retroalimentación a los 15 reportes oficiales sectoriales de plan de acción de la PPMYEG. Así mismo, se incluyeron los ajustes a la matriz de plan de acción de la PPMYEG y a los apartados del Documento CONPES No 14 de 2020, según las modificaciones aprobadas por la SDP a 43 productos. Se realizaron 4 jornadas de socialización: 1 con el Departamento Administrativo del Servicio Civil y 3 con equipos de la Secretaría Distrital de la Mujer. Se llevaron a cabo 26 mesas de implementación de la PPMYEG con los siguientes sectores: 9 con el sector mujeres, 2 Gestión Jurídica, 1 Hacienda, 1 Movilidad, 1 Educación, 1 Seguridad, 2 Planeación, 1 Desarrollo Económico, 1 Salud, 1 gobierno, 1 Integración Social, 1 Cultura, 2 Gestión Pública y 1 Hábitat</t>
  </si>
  <si>
    <t>MARZO: Se realizó la tercera sesión de la Unidad Técnica de Apoyo el 23 de marzo en la cual se socializa la matriz de buenas prácticas y logros de Transversalización de Género de los sectores 2023. El acta se encuentra en revisión. Se anexa acta segunda sesión de Unidad Técnica de Apoyo y Presentación tercera sesión Unidad Técnica de Apoyo.</t>
  </si>
  <si>
    <t>Se envía a los 15 sectores el oficio de solicitud de delegaciones de la Comisión Intersectorial de Mujeres – CIM y su Unidad Técnica de Apoyo-UTA 2023 y fechas de sesiones, así como la propuesta de plan de acción 2023 y cronograma de sesiones. La primera sesión de la UTA se realiza de manera asincrónica el 02 de febrero con el objetivo de definir los planes de acción de la CIM y UTA 2023. La segunda sesión, se realiza el  16 de febrero, presentando el balance de la propuesta de los planes de acción CIM y UTA 2023, aspectos generales para la socialización de buenas prácticas de entidades y  aspectos generales sobre la conmemoración del 8M, Así mismo, se socializa el cronograma de entrega de reportes 2023 de las PPMyEG y PPASP. El acta se encuentra en revisión. Se realiza la tercera sesión de la Unidad Técnica de Apoyo el 23 de marzo en la cual se socializa la matriz de buenas prácticas y logros de Transversalización de Género de los sectores 2023. El acta se encuentra en revisión. Se anexa acta segunda sesión de Unidad Técnica de Apoyo y Presentación tercera sesión Unidad Técnica de Apoyo.</t>
  </si>
  <si>
    <t>Se realizaron los informes de asistencia técnica para la transversalización del enfoque de género de los 15 sectores de la Administración Distrital: Ambiente, Cultura, Desarrollo Económico, Educación, Gestión Pública, Gobierno, Hábitat, Hacienda, Integración Social, Movilidad, Mujeres, Planeación, Salud y Seguridad, informes correspondientes a los meses de febrero y marzo de 2023.</t>
  </si>
  <si>
    <r>
      <rPr>
        <b/>
        <u/>
        <sz val="11"/>
        <rFont val="Times New Roman"/>
        <family val="1"/>
      </rPr>
      <t xml:space="preserve">Marzo: </t>
    </r>
    <r>
      <rPr>
        <b/>
        <sz val="11"/>
        <rFont val="Times New Roman"/>
        <family val="1"/>
      </rPr>
      <t>Diagnósticos institucionales de 25 entidades con versiones finales. Desarrollo del evento de premiación de las entidades públicas de acuerdo a sus resultados del Ranking del Sello En Igualdad.</t>
    </r>
    <r>
      <rPr>
        <b/>
        <sz val="11"/>
        <color rgb="FFFF0000"/>
        <rFont val="Times New Roman"/>
        <family val="1"/>
      </rPr>
      <t xml:space="preserve">
</t>
    </r>
    <r>
      <rPr>
        <b/>
        <u/>
        <sz val="11"/>
        <color rgb="FF000000"/>
        <rFont val="Times New Roman"/>
        <family val="1"/>
      </rPr>
      <t xml:space="preserve">
</t>
    </r>
    <r>
      <rPr>
        <b/>
        <sz val="11"/>
        <color rgb="FF000000"/>
        <rFont val="Times New Roman"/>
        <family val="1"/>
      </rPr>
      <t xml:space="preserve">Acumulado:
</t>
    </r>
    <r>
      <rPr>
        <b/>
        <u/>
        <sz val="11"/>
        <color rgb="FF000000"/>
        <rFont val="Times New Roman"/>
        <family val="1"/>
      </rPr>
      <t>Supervisión del Convenio 819-2021</t>
    </r>
    <r>
      <rPr>
        <b/>
        <sz val="11"/>
        <color rgb="FF000000"/>
        <rFont val="Times New Roman"/>
        <family val="1"/>
      </rPr>
      <t xml:space="preserve"> </t>
    </r>
    <r>
      <rPr>
        <sz val="11"/>
        <color rgb="FF000000"/>
        <rFont val="Times New Roman"/>
        <family val="1"/>
      </rPr>
      <t xml:space="preserve">se revisó el VII Informe Bimensual. </t>
    </r>
    <r>
      <rPr>
        <b/>
        <u/>
        <sz val="11"/>
        <color rgb="FF000000"/>
        <rFont val="Times New Roman"/>
        <family val="1"/>
      </rPr>
      <t>En el marco de la implementación del Sello de Igualdad de Género Distrital:</t>
    </r>
    <r>
      <rPr>
        <sz val="11"/>
        <color rgb="FF000000"/>
        <rFont val="Times New Roman"/>
        <family val="1"/>
      </rPr>
      <t xml:space="preserve"> a) De enero a</t>
    </r>
    <r>
      <rPr>
        <sz val="11"/>
        <color rgb="FFFF0000"/>
        <rFont val="Times New Roman"/>
        <family val="1"/>
      </rPr>
      <t xml:space="preserve"> </t>
    </r>
    <r>
      <rPr>
        <sz val="11"/>
        <rFont val="Times New Roman"/>
        <family val="1"/>
      </rPr>
      <t>marzo se cuenta con versiones finales de diagnósticos institucionales de 25 entidades Distritales. b) Se corroboró la asignación de puntaje de los diagnósticos institucionales de las entidades de los primeros 5 lugares del Ranking del Sello En Igualdad. c) De enero a marzo se realizaron los preparativos e implementación del evento de premiación de las entidades públicas de acuerdo a sus resultados del Ranking del Sello En Igualdad.</t>
    </r>
  </si>
  <si>
    <t>Actividad no programada para el mes de marzo</t>
  </si>
  <si>
    <r>
      <rPr>
        <sz val="11"/>
        <color rgb="FF000000"/>
        <rFont val="Times New Roman"/>
        <family val="1"/>
      </rPr>
      <t>Concertación logros de transversalización de 14 sectores para 2023. Propuesta plan de trabajo del Sello para 12 entidades del Distrito. Propuesta de Pautas para la Transversalización del Enfoque de Género y participación en Mesa Modelo Integrado Planeación y Gestión. Sensibilización del 8M en 5 sectores de la administración. Informe Trazador Presupuestal 2022. Participación en las mesas intersectoriales de 10 sectores. SIGD</t>
    </r>
    <r>
      <rPr>
        <sz val="11"/>
        <rFont val="Times New Roman"/>
        <family val="1"/>
      </rPr>
      <t xml:space="preserve">: Diagnósticos institucionales de 25 entidades. Premiación de las entidades públicas en el Ranking del Sello En Igualdad y entrega de insignias de reconocimiento a 21 organizaciones del sector privado. </t>
    </r>
    <r>
      <rPr>
        <sz val="11"/>
        <color rgb="FF000000"/>
        <rFont val="Times New Roman"/>
        <family val="1"/>
      </rPr>
      <t xml:space="preserve">Aplicación de la herramienta de autodiagnostico para 11 organizaciones del sector privado. </t>
    </r>
  </si>
  <si>
    <r>
      <t xml:space="preserve">En cada uno de los derechos, se acompañaron y realizaron las siguientes acciones. </t>
    </r>
    <r>
      <rPr>
        <u/>
        <sz val="11"/>
        <color rgb="FF000000"/>
        <rFont val="Times New Roman"/>
        <family val="1"/>
      </rPr>
      <t xml:space="preserve">Paz: </t>
    </r>
    <r>
      <rPr>
        <sz val="11"/>
        <color rgb="FF000000"/>
        <rFont val="Times New Roman"/>
        <family val="1"/>
      </rPr>
      <t xml:space="preserve"> Acompañamiento Consejo Distrital Paz, Mesa Técnica PDET, Mesa Enfoque Diferencial Mujeres Víctimas Conflicto Armado. Informe GPAZ. Reunión con Unidad de Búsqueda de personas desaparecidas. Propuesta Sensibilización Talento Humano. </t>
    </r>
    <r>
      <rPr>
        <u/>
        <sz val="11"/>
        <color rgb="FF000000"/>
        <rFont val="Times New Roman"/>
        <family val="1"/>
      </rPr>
      <t xml:space="preserve">Participación: </t>
    </r>
    <r>
      <rPr>
        <sz val="11"/>
        <color rgb="FF000000"/>
        <rFont val="Times New Roman"/>
        <family val="1"/>
      </rPr>
      <t xml:space="preserve">Mecanismo de participación POT. </t>
    </r>
    <r>
      <rPr>
        <u/>
        <sz val="11"/>
        <color rgb="FF000000"/>
        <rFont val="Times New Roman"/>
        <family val="1"/>
      </rPr>
      <t>Trabajo:</t>
    </r>
    <r>
      <rPr>
        <sz val="11"/>
        <color rgb="FF000000"/>
        <rFont val="Times New Roman"/>
        <family val="1"/>
      </rPr>
      <t xml:space="preserve"> productos Acuerdo 877 de 2023. Avance subsanación de producto inclusión laboral PPASP. Ajustes Guía Proceso Disciplinario.</t>
    </r>
    <r>
      <rPr>
        <u/>
        <sz val="11"/>
        <color rgb="FF000000"/>
        <rFont val="Times New Roman"/>
        <family val="1"/>
      </rPr>
      <t xml:space="preserve"> Trabajo-Educación: </t>
    </r>
    <r>
      <rPr>
        <sz val="11"/>
        <color rgb="FF000000"/>
        <rFont val="Times New Roman"/>
        <family val="1"/>
      </rPr>
      <t xml:space="preserve">Sensiblización 8M. </t>
    </r>
    <r>
      <rPr>
        <u/>
        <sz val="11"/>
        <color rgb="FF000000"/>
        <rFont val="Times New Roman"/>
        <family val="1"/>
      </rPr>
      <t>Salud:</t>
    </r>
    <r>
      <rPr>
        <sz val="11"/>
        <color rgb="FF000000"/>
        <rFont val="Times New Roman"/>
        <family val="1"/>
      </rPr>
      <t xml:space="preserve"> Plan Rescate en Salud acciones vigencia 2023, Política Pública Distrital de salud mental, Acciones intersectoriales en Salud. Retroalimentación PP Salud Mental. Avance documento barreas acceso a salud. Sensibilización DASCD.</t>
    </r>
    <r>
      <rPr>
        <u/>
        <sz val="11"/>
        <color rgb="FF000000"/>
        <rFont val="Times New Roman"/>
        <family val="1"/>
      </rPr>
      <t xml:space="preserve"> Educación:</t>
    </r>
    <r>
      <rPr>
        <sz val="11"/>
        <color rgb="FF000000"/>
        <rFont val="Times New Roman"/>
        <family val="1"/>
      </rPr>
      <t xml:space="preserve"> Línea de tiempo estrategia IES intersectorial, articulación con DEVAJ Mesa prevención y atención VBG en IES, SDDE y SDMujer mesa técnico prevención y atención VBG en IES, ATENEA asistencia técnica. </t>
    </r>
    <r>
      <rPr>
        <u/>
        <sz val="11"/>
        <color rgb="FF000000"/>
        <rFont val="Times New Roman"/>
        <family val="1"/>
      </rPr>
      <t>Cultura:</t>
    </r>
    <r>
      <rPr>
        <sz val="11"/>
        <color rgb="FF000000"/>
        <rFont val="Times New Roman"/>
        <family val="1"/>
      </rPr>
      <t xml:space="preserve"> Reunión interna propuesta Canal Capital. Avance producto PP Lectura, escritura y oralidad.  </t>
    </r>
    <r>
      <rPr>
        <u/>
        <sz val="11"/>
        <color rgb="FF000000"/>
        <rFont val="Times New Roman"/>
        <family val="1"/>
      </rPr>
      <t>Hábitat:</t>
    </r>
    <r>
      <rPr>
        <sz val="11"/>
        <color rgb="FF000000"/>
        <rFont val="Times New Roman"/>
        <family val="1"/>
      </rPr>
      <t xml:space="preserve"> Reunión interna SDMujer equipo POT. Intersectorial: reuniones con Secretaría Distrital de Planeación Decretos "Viviendas Colectivas con Servicios" y "Manual de Espacio Público". Bullets Reglamentación POT. Avances documento PP Espacio Público.</t>
    </r>
    <r>
      <rPr>
        <u/>
        <sz val="11"/>
        <color rgb="FF000000"/>
        <rFont val="Times New Roman"/>
        <family val="1"/>
      </rPr>
      <t xml:space="preserve"> 7 Derechos:</t>
    </r>
    <r>
      <rPr>
        <sz val="11"/>
        <color rgb="FF000000"/>
        <rFont val="Times New Roman"/>
        <family val="1"/>
      </rPr>
      <t xml:space="preserve"> Revisión acciones afirmativas Sello de Igualdad. Actualización normativa documentos técnicos. Solicitud de información cuantitativa OMEG. </t>
    </r>
  </si>
  <si>
    <t xml:space="preserve">En cada uno de los derechos, se acompañaron y realizaron las siguientes acciones. Paz:  Acompañamiento Consejo Distrital Paz, Mesa Técnica PDET, Mesa Enfoque Diferencial Mujeres Víctimas Conflicto Armado. Informe GPAZ. Reunión con Unidad de Búsqueda de personas desaparecidas. Propuesta Sensibilización Talento Humano. Participación: Mecanismo de participación POT. Trabajo: productos Acuerdo 877 de 2023. Avance subsanación de producto inclusión laboral PPASP. Ajustes Guía Proceso Disciplinario. Trabajo-Educación: Sensiblización 8M. Salud: Plan Rescate en Salud acciones vigencia 2023, Política Pública Distrital de salud mental, Acciones intersectoriales en Salud. Retroalimentación PP Salud Mental. Avance documento barreas acceso a salud. Sensibilización DASCD. Educación: Línea de tiempo estrategia IES intersectorial, articulación con DEVAJ Mesa prevención y atención VBG en IES, SDDE y SDMujer mesa técnico prevención y atención VBG en IES, ATENEA asistencia técnica. Cultura: Reunión interna propuesta Canal Capital. Avance producto PP Lectura, escritura y oralidad.  Hábitat: Reunión interna SDMujer equipo POT. Intersectorial: reuniones con Secretaría Distrital de Planeación Decretos "Viviendas Colectivas con Servicios" y "Manual de Espacio Público". Bullets Reglamentación POT. Avances documento PP Espacio Público. 7 Derechos: Revisión acciones afirmativas Sello de Igualdad. Actualización normativa documentos técnicos. Solicitud de información cuantitativa OMEG. </t>
  </si>
  <si>
    <r>
      <rPr>
        <sz val="11"/>
        <color rgb="FF000000"/>
        <rFont val="Times New Roman"/>
        <family val="1"/>
      </rPr>
      <t xml:space="preserve">Concertación logros de transversalización de 14 sectores para 2023. Propuesta plan de trabajo del Sello para 12 entidades del Distrito. Propuesta de Pautas para la Transversalización del Enfoque de Género y participación en Mesa Modelo Integrado Planeación y Gestión. Sensibilización del 8M en 5 sectores de la administración. Informe Trazador Presupuestal 2022. Participación en las mesas intersectoriales de 10 sectores. SIGD: Diagnósticos institucionales de 25 entidades. Premiación de las entidades públicas en el Ranking del Sello En Igualdad y entrega de insignias de reconocimiento a 21 organizaciones del sector privado. Aplicación de la herramienta de autodiagnostico para 11 organizaciones del sector privado. 
</t>
    </r>
    <r>
      <rPr>
        <sz val="11"/>
        <color rgb="FFFF0000"/>
        <rFont val="Times New Roman"/>
        <family val="1"/>
      </rPr>
      <t xml:space="preserve">
</t>
    </r>
    <r>
      <rPr>
        <u/>
        <sz val="11"/>
        <rFont val="Times New Roman"/>
        <family val="1"/>
      </rPr>
      <t xml:space="preserve">Paz: </t>
    </r>
    <r>
      <rPr>
        <sz val="11"/>
        <rFont val="Times New Roman"/>
        <family val="1"/>
      </rPr>
      <t xml:space="preserve"> Acompañamiento Consejo Distrital Paz, Mesa Técnica PDET, Mesa Enfoque Diferencial Mujeres Víctimas Conflicto Armado.Informe GPAZ. Reunión con Unidad de Búsqueda de personas desaparecidas. Propuesta Sensibilización Talento Humano. </t>
    </r>
    <r>
      <rPr>
        <u/>
        <sz val="11"/>
        <rFont val="Times New Roman"/>
        <family val="1"/>
      </rPr>
      <t>Participación:</t>
    </r>
    <r>
      <rPr>
        <sz val="11"/>
        <rFont val="Times New Roman"/>
        <family val="1"/>
      </rPr>
      <t xml:space="preserve"> Mecanismo de participación POT. </t>
    </r>
    <r>
      <rPr>
        <u/>
        <sz val="11"/>
        <rFont val="Times New Roman"/>
        <family val="1"/>
      </rPr>
      <t>Trabajo</t>
    </r>
    <r>
      <rPr>
        <sz val="11"/>
        <rFont val="Times New Roman"/>
        <family val="1"/>
      </rPr>
      <t xml:space="preserve">: productos Acuerdo 877 de 2023. Avance subsanación de producto inclusión laboral PPASP. Ajustes Guía Proceso Disciplinario. </t>
    </r>
    <r>
      <rPr>
        <u/>
        <sz val="11"/>
        <rFont val="Times New Roman"/>
        <family val="1"/>
      </rPr>
      <t>Trabajo-Educación:</t>
    </r>
    <r>
      <rPr>
        <sz val="11"/>
        <rFont val="Times New Roman"/>
        <family val="1"/>
      </rPr>
      <t xml:space="preserve"> Sensiblización 8M. </t>
    </r>
    <r>
      <rPr>
        <u/>
        <sz val="11"/>
        <rFont val="Times New Roman"/>
        <family val="1"/>
      </rPr>
      <t>Salud:</t>
    </r>
    <r>
      <rPr>
        <sz val="11"/>
        <rFont val="Times New Roman"/>
        <family val="1"/>
      </rPr>
      <t xml:space="preserve"> Plan Rescate en Salud acciones vigencia 2023, Política Pública Distrital de salud mental, Acciones intersectoriales en Salud, mesa Promoción y Salud. Articulaciones Sector Salud procesos de sensibilización equipos territoriales. Asistencia evento primer año de la Sentencia C-055 de 2022. Matriz Ejecución Plan Rescate. Bullets eventos Salud. Retroalimentación PP Salud Mental. Avance documento barreas acceso a salud. Sensibilización DASCD.</t>
    </r>
    <r>
      <rPr>
        <u/>
        <sz val="11"/>
        <rFont val="Times New Roman"/>
        <family val="1"/>
      </rPr>
      <t xml:space="preserve"> Educación</t>
    </r>
    <r>
      <rPr>
        <sz val="11"/>
        <rFont val="Times New Roman"/>
        <family val="1"/>
      </rPr>
      <t>: Línea de tiempo estrategia IES. Intersectorial: DEVAJ Mesa prevención y atención VBG en IES, SDDE y SDMujer mesa técnico prevención y atención VBG en IES, ATENEA asistencia técnica. Reunión con ICFES para sensibilización. Estructura PP Educativa. Educación-Cultura: Propuesta ATENEA.</t>
    </r>
    <r>
      <rPr>
        <u/>
        <sz val="11"/>
        <rFont val="Times New Roman"/>
        <family val="1"/>
      </rPr>
      <t xml:space="preserve"> Educación-Cultura-Trabajo: </t>
    </r>
    <r>
      <rPr>
        <sz val="11"/>
        <rFont val="Times New Roman"/>
        <family val="1"/>
      </rPr>
      <t xml:space="preserve">Metodología 8M. </t>
    </r>
    <r>
      <rPr>
        <u/>
        <sz val="11"/>
        <rFont val="Times New Roman"/>
        <family val="1"/>
      </rPr>
      <t>Cultura</t>
    </r>
    <r>
      <rPr>
        <sz val="11"/>
        <rFont val="Times New Roman"/>
        <family val="1"/>
      </rPr>
      <t xml:space="preserve">: Reunión interna propuesta Canal Capital. Avance producto PP Lectura, escritura y oralidad. </t>
    </r>
    <r>
      <rPr>
        <u/>
        <sz val="11"/>
        <rFont val="Times New Roman"/>
        <family val="1"/>
      </rPr>
      <t xml:space="preserve"> Hábitat: </t>
    </r>
    <r>
      <rPr>
        <sz val="11"/>
        <rFont val="Times New Roman"/>
        <family val="1"/>
      </rPr>
      <t xml:space="preserve">Reunión interna SDMujer equipo POT. Intersectorial: reuniones con Secretaría Distrital de Planeación Decretos "Viviendas Colectivas con Servicios" y "Manual de Espacio Público". Bullets Reglamentación POT. Avances documento PP Espacio Público. </t>
    </r>
    <r>
      <rPr>
        <u/>
        <sz val="11"/>
        <rFont val="Times New Roman"/>
        <family val="1"/>
      </rPr>
      <t>7 Derechos:</t>
    </r>
    <r>
      <rPr>
        <sz val="11"/>
        <rFont val="Times New Roman"/>
        <family val="1"/>
      </rPr>
      <t xml:space="preserve"> Revisión acciones afirmativas Sello de Igualdad. Actualización normativa documentos técnicos. Solicitud de información cuantitativa OMEG. </t>
    </r>
  </si>
  <si>
    <r>
      <t xml:space="preserve">Se definieron los logros de transversalización de los 15 sectores para el año 2023, se articuló con la Secretaría de Salud y la Subred Servicios de Salud Sur para definir e implementar acciones 2023: estrategia transversalización de género, acompañamiento Mesa Plan Rescate, participación en X Congreso orientación escolar, concepto técnico Ruta de Bienestar y acompañamiento Agencia Atenea, articulación  incorporación enfoque de género en Política Pública Distrital de Acogida, Inclusión y Desarrollo para los Nuevos Bogotanos y Bogotanas, Mesa Biciexperiencia IDRD, Comisión Distrital de Seguridad, Convivencia y Comodidad en el Fútbol en Bogotá, Mesa de Seguridad de la Bicicleta, realización primera y segunda sesión UTA, conceptos y acompañamiento técnico a Política Pública Distrital de Acogida, Inclusión y Desarrollo para los Nuevos Bogotanos y Bogotanas y Proceso de Participación, sensibilización enfoque de género para Talento Humano de SDIS. 
Concertación logros de transversalización de 14 sectores para 2023. Propuesta plan de trabajo del Sello para 12 entidades del Distrito. Propuesta de Pautas para la Transversalización del Enfoque de Género y participación en Mesa Modelo Integrado Planeación y Gestión. Sensibilización del 8M en 5 sectores de la administración. Informe Trazador Presupuestal 2022. Participación en las mesas intersectoriales de 10 sectores. 
</t>
    </r>
    <r>
      <rPr>
        <b/>
        <sz val="11"/>
        <color rgb="FF000000"/>
        <rFont val="Times New Roman"/>
        <family val="1"/>
      </rPr>
      <t xml:space="preserve">
</t>
    </r>
    <r>
      <rPr>
        <sz val="11"/>
        <color rgb="FF000000"/>
        <rFont val="Times New Roman"/>
        <family val="1"/>
      </rPr>
      <t>SIG</t>
    </r>
    <r>
      <rPr>
        <sz val="11"/>
        <rFont val="Times New Roman"/>
        <family val="1"/>
      </rPr>
      <t xml:space="preserve">:Se cuenta con versiones finales de diagnósticos institucionales de 25 entidades Distritales. </t>
    </r>
    <r>
      <rPr>
        <sz val="11"/>
        <color rgb="FF000000"/>
        <rFont val="Times New Roman"/>
        <family val="1"/>
      </rPr>
      <t>Autodiagnóstico para sector privado aprobada y socializada con 13 empresas. Adhesiones de  4 empresas al Pacto de Ciudad de Igualdad de Género. Pr</t>
    </r>
    <r>
      <rPr>
        <sz val="11"/>
        <rFont val="Times New Roman"/>
        <family val="1"/>
      </rPr>
      <t xml:space="preserve">emiación de las entidades públicas de acuerdo al Ranking del Sello En Igualdad y entrega de insignias de reconocimiento a 21 organizaciones del sector privado. Aplicación de la herramienta de autodiagnostico para 11 organizaciones del sector privado. 
En el marco de la </t>
    </r>
    <r>
      <rPr>
        <b/>
        <sz val="11"/>
        <rFont val="Times New Roman"/>
        <family val="1"/>
      </rPr>
      <t>implementación de 7 derechos de la PPMyEG</t>
    </r>
    <r>
      <rPr>
        <sz val="11"/>
        <rFont val="Times New Roman"/>
        <family val="1"/>
      </rPr>
      <t xml:space="preserve"> se ha avanzado:
</t>
    </r>
    <r>
      <rPr>
        <b/>
        <sz val="11"/>
        <rFont val="Times New Roman"/>
        <family val="1"/>
      </rPr>
      <t xml:space="preserve">Educación: </t>
    </r>
    <r>
      <rPr>
        <sz val="11"/>
        <rFont val="Times New Roman"/>
        <family val="1"/>
      </rPr>
      <t>Avance 2 estrategias transversalización: universidades y sector privado.</t>
    </r>
    <r>
      <rPr>
        <b/>
        <sz val="11"/>
        <rFont val="Times New Roman"/>
        <family val="1"/>
      </rPr>
      <t xml:space="preserve"> Paz:</t>
    </r>
    <r>
      <rPr>
        <sz val="11"/>
        <rFont val="Times New Roman"/>
        <family val="1"/>
      </rPr>
      <t xml:space="preserve"> Articulación interna e intersectorial temas paz; finalización 2º curso paz y reconciliación; 3 sesiones proceso memorias y trayectorias políticas lideresas; seguimiento Acuerdo Paz; articulación pruebas Saber mujeres reincorporadas. Conmemoración día DDHH. </t>
    </r>
    <r>
      <rPr>
        <b/>
        <sz val="11"/>
        <rFont val="Times New Roman"/>
        <family val="1"/>
      </rPr>
      <t>Participación:</t>
    </r>
    <r>
      <rPr>
        <sz val="11"/>
        <rFont val="Times New Roman"/>
        <family val="1"/>
      </rPr>
      <t xml:space="preserve"> Apoyo Consejo Consultivo de Mujeres: convocatoria, asambleas eleccionarias 5 derechos, 3 diversidades y 4 localidades; articulación temas participación. </t>
    </r>
    <r>
      <rPr>
        <b/>
        <sz val="11"/>
        <rFont val="Times New Roman"/>
        <family val="1"/>
      </rPr>
      <t>Trabajo:</t>
    </r>
    <r>
      <rPr>
        <sz val="11"/>
        <rFont val="Times New Roman"/>
        <family val="1"/>
      </rPr>
      <t xml:space="preserve"> Documento buenas prácticas sector transporte; articulación temas trabajo y generación ingresos. Documento de sentido 8M y conmemoración 22Julio, Mesa de trabajo sector Movilidad para articular temas vinculación laboral de mujeres al sector transporte urbano. </t>
    </r>
    <r>
      <rPr>
        <b/>
        <sz val="11"/>
        <rFont val="Times New Roman"/>
        <family val="1"/>
      </rPr>
      <t xml:space="preserve">Salud: </t>
    </r>
    <r>
      <rPr>
        <sz val="11"/>
        <rFont val="Times New Roman"/>
        <family val="1"/>
      </rPr>
      <t xml:space="preserve">Articulación intersectorial: IVE, parto humanizado, prevención maternidades tempranas, lactancia materna, salud mental y Derechos sexuales y reproductivos. Conmemoraciones 28Mayo y 28 Sep. </t>
    </r>
    <r>
      <rPr>
        <b/>
        <sz val="11"/>
        <rFont val="Times New Roman"/>
        <family val="1"/>
      </rPr>
      <t>Educación:</t>
    </r>
    <r>
      <rPr>
        <sz val="11"/>
        <rFont val="Times New Roman"/>
        <family val="1"/>
      </rPr>
      <t xml:space="preserve"> Articulación interna e intersectorial estrategia universidades. 2 laboratorios sociales universidades. Conmemoración 21Junio. </t>
    </r>
    <r>
      <rPr>
        <b/>
        <sz val="11"/>
        <rFont val="Times New Roman"/>
        <family val="1"/>
      </rPr>
      <t>Salud y Educación</t>
    </r>
    <r>
      <rPr>
        <sz val="11"/>
        <rFont val="Times New Roman"/>
        <family val="1"/>
      </rPr>
      <t xml:space="preserve">: Articulación universidad JN Corpas y UNAL. </t>
    </r>
    <r>
      <rPr>
        <b/>
        <sz val="11"/>
        <rFont val="Times New Roman"/>
        <family val="1"/>
      </rPr>
      <t xml:space="preserve">Cultura: </t>
    </r>
    <r>
      <rPr>
        <sz val="11"/>
        <rFont val="Times New Roman"/>
        <family val="1"/>
      </rPr>
      <t xml:space="preserve">Articulación cultura ciudadana, SOFA y Smartfilms. Exposición tejiendo derechos en Casa Todas y 3 CIOM. </t>
    </r>
    <r>
      <rPr>
        <b/>
        <sz val="11"/>
        <rFont val="Times New Roman"/>
        <family val="1"/>
      </rPr>
      <t xml:space="preserve">Cultura y Privados: </t>
    </r>
    <r>
      <rPr>
        <sz val="11"/>
        <rFont val="Times New Roman"/>
        <family val="1"/>
      </rPr>
      <t xml:space="preserve">Avances manual comunicación privados. </t>
    </r>
    <r>
      <rPr>
        <b/>
        <sz val="11"/>
        <rFont val="Times New Roman"/>
        <family val="1"/>
      </rPr>
      <t xml:space="preserve">Hábitat: </t>
    </r>
    <r>
      <rPr>
        <sz val="11"/>
        <rFont val="Times New Roman"/>
        <family val="1"/>
      </rPr>
      <t xml:space="preserve">Articulación intersectorial: reglamentación POT, SDHáb, S. Plan, S.Mov, UAESP, Empresa Renovación Urbana. Participación audiencia pública Concejo sobre vivienda digna para mujeres. </t>
    </r>
    <r>
      <rPr>
        <b/>
        <sz val="11"/>
        <rFont val="Times New Roman"/>
        <family val="1"/>
      </rPr>
      <t>Privado</t>
    </r>
    <r>
      <rPr>
        <sz val="11"/>
        <rFont val="Times New Roman"/>
        <family val="1"/>
      </rPr>
      <t xml:space="preserve">: Articulación Alianzas Estratégicas y 30 empresas privadas. Proceso transversalización 16 empresas. </t>
    </r>
    <r>
      <rPr>
        <b/>
        <sz val="11"/>
        <rFont val="Times New Roman"/>
        <family val="1"/>
      </rPr>
      <t xml:space="preserve">Trabajo, Privados y Participación: </t>
    </r>
    <r>
      <rPr>
        <sz val="11"/>
        <rFont val="Times New Roman"/>
        <family val="1"/>
      </rPr>
      <t xml:space="preserve">Articulación equipo empleo y sello de género. 8Marzo: bullets, documentos y ponencias eventos conmemoración. 7 Derechos: Plan de Igualdad Oportunidad y Equidad Género. Diseño y pilotaje metodologías sensibilización sectores. Propuesta fortalecimiento Consejo Consultivo de Mujeres. Sensibilización derechos cultura, salud, trabajo, paz, educación, participación y hábitat con talento humano SDMujer y ciudadanía. Acciones sello. Informes gestión derechos.
</t>
    </r>
    <r>
      <rPr>
        <sz val="11"/>
        <rFont val="Times New Roman"/>
        <family val="1"/>
      </rPr>
      <t xml:space="preserve"> </t>
    </r>
    <r>
      <rPr>
        <b/>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</si>
</sst>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sz val="11"/>
      <color rgb="FF000000"/>
      <name val="Times New Roman"/>
      <family val="1"/>
    </font>
    <font>
      <u/>
      <sz val="11"/>
      <color rgb="FF000000"/>
      <name val="Times New Roman"/>
      <family val="1"/>
    </font>
    <font>
      <b/>
      <u/>
      <sz val="11"/>
      <color rgb="FF000000"/>
      <name val="Times New Roman"/>
      <family val="1"/>
    </font>
    <font>
      <b/>
      <sz val="11"/>
      <color rgb="FFFF0000"/>
      <name val="Times New Roman"/>
      <family val="1"/>
    </font>
    <font>
      <b/>
      <i/>
      <sz val="11"/>
      <color rgb="FF000000"/>
      <name val="Times New Roman"/>
      <family val="1"/>
    </font>
    <font>
      <b/>
      <u/>
      <sz val="11"/>
      <name val="Times New Roman"/>
      <family val="1"/>
    </font>
    <font>
      <sz val="9"/>
      <color indexed="81"/>
      <name val="Tahoma"/>
      <family val="2"/>
    </font>
    <font>
      <b/>
      <sz val="9"/>
      <color indexed="81"/>
      <name val="Tahoma"/>
      <family val="2"/>
    </font>
    <font>
      <u/>
      <sz val="11"/>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3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9" fontId="38" fillId="0" borderId="79" xfId="29" applyFont="1" applyFill="1" applyBorder="1" applyAlignment="1" applyProtection="1">
      <alignment horizontal="center" vertical="center" wrapText="1"/>
      <protection locked="0"/>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11" fillId="0" borderId="1" xfId="28" applyFont="1" applyBorder="1" applyAlignment="1">
      <alignment vertical="center" wrapText="1"/>
    </xf>
    <xf numFmtId="9" fontId="11" fillId="0" borderId="1" xfId="28" applyFont="1" applyFill="1" applyBorder="1" applyAlignment="1">
      <alignment vertical="center" wrapText="1"/>
    </xf>
    <xf numFmtId="9" fontId="32" fillId="0" borderId="1" xfId="28" applyFont="1" applyFill="1" applyBorder="1" applyAlignment="1">
      <alignment vertical="center"/>
    </xf>
    <xf numFmtId="9" fontId="32" fillId="0" borderId="1" xfId="28" applyFont="1" applyFill="1" applyBorder="1" applyAlignment="1">
      <alignment horizontal="center" vertical="center"/>
    </xf>
    <xf numFmtId="0" fontId="17" fillId="0" borderId="1" xfId="0" applyFont="1" applyBorder="1" applyAlignment="1">
      <alignment vertical="center" wrapText="1"/>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80"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0" fontId="32" fillId="0" borderId="1" xfId="28" applyNumberFormat="1" applyFont="1" applyBorder="1" applyAlignment="1">
      <alignment vertical="center" wrapText="1"/>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173" fontId="35" fillId="0" borderId="10" xfId="10" applyNumberFormat="1" applyFont="1" applyFill="1" applyBorder="1" applyAlignment="1" applyProtection="1">
      <alignment horizontal="center" vertical="center" wrapText="1"/>
    </xf>
    <xf numFmtId="0" fontId="35" fillId="9" borderId="19" xfId="22" applyFont="1" applyFill="1" applyBorder="1" applyAlignment="1">
      <alignment horizontal="left" vertical="center" wrapText="1"/>
    </xf>
    <xf numFmtId="9" fontId="36" fillId="9" borderId="19" xfId="30" applyFont="1" applyFill="1" applyBorder="1" applyAlignment="1" applyProtection="1">
      <alignment vertical="center" wrapText="1"/>
    </xf>
    <xf numFmtId="174" fontId="35" fillId="9" borderId="19" xfId="28" applyNumberFormat="1" applyFont="1" applyFill="1" applyBorder="1" applyAlignment="1" applyProtection="1">
      <alignment vertical="center" wrapText="1"/>
    </xf>
    <xf numFmtId="1" fontId="35" fillId="9" borderId="19" xfId="28" applyNumberFormat="1" applyFont="1" applyFill="1" applyBorder="1" applyAlignment="1" applyProtection="1">
      <alignment horizontal="center" vertical="center" wrapText="1"/>
    </xf>
    <xf numFmtId="0" fontId="35" fillId="20" borderId="1" xfId="22" applyFont="1" applyFill="1" applyBorder="1" applyAlignment="1">
      <alignment horizontal="center" vertical="center" wrapText="1"/>
    </xf>
    <xf numFmtId="9" fontId="36" fillId="0" borderId="4" xfId="29" applyFont="1" applyFill="1" applyBorder="1" applyAlignment="1" applyProtection="1">
      <alignment horizontal="center" vertical="center" wrapText="1"/>
      <protection locked="0"/>
    </xf>
    <xf numFmtId="9" fontId="35" fillId="0" borderId="20" xfId="22" applyNumberFormat="1" applyFont="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9" fontId="35" fillId="0" borderId="2" xfId="22" applyNumberFormat="1" applyFont="1" applyBorder="1" applyAlignment="1">
      <alignment horizontal="center" vertical="center" wrapText="1"/>
    </xf>
    <xf numFmtId="0" fontId="35" fillId="0" borderId="1" xfId="22" applyFont="1" applyBorder="1" applyAlignment="1">
      <alignment horizontal="left" vertical="center" wrapText="1"/>
    </xf>
    <xf numFmtId="9" fontId="36" fillId="9" borderId="2" xfId="28" applyFont="1" applyFill="1" applyBorder="1" applyAlignment="1" applyProtection="1">
      <alignment horizontal="center" vertical="center" wrapText="1"/>
      <protection locked="0"/>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9" fontId="36" fillId="9" borderId="19" xfId="28" applyFont="1" applyFill="1" applyBorder="1" applyAlignment="1" applyProtection="1">
      <alignment horizontal="center" vertical="center" wrapText="1"/>
      <protection locked="0"/>
    </xf>
    <xf numFmtId="9" fontId="36" fillId="9" borderId="21" xfId="28" applyFont="1" applyFill="1" applyBorder="1" applyAlignment="1" applyProtection="1">
      <alignment horizontal="center" vertical="center" wrapText="1"/>
      <protection locked="0"/>
    </xf>
    <xf numFmtId="9" fontId="35" fillId="0" borderId="21" xfId="22" applyNumberFormat="1" applyFont="1" applyBorder="1" applyAlignment="1">
      <alignment horizontal="center" vertical="center" wrapText="1"/>
    </xf>
    <xf numFmtId="0" fontId="39" fillId="0" borderId="0" xfId="0" applyFont="1" applyAlignment="1">
      <alignment vertical="center"/>
    </xf>
    <xf numFmtId="1" fontId="36" fillId="9" borderId="19" xfId="30" applyNumberFormat="1" applyFont="1" applyFill="1" applyBorder="1" applyAlignment="1" applyProtection="1">
      <alignment horizontal="center" vertical="center" wrapText="1"/>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9" fontId="35" fillId="9" borderId="19" xfId="28" applyFont="1" applyFill="1" applyBorder="1" applyAlignment="1" applyProtection="1">
      <alignment horizontal="center" vertical="center" wrapText="1"/>
    </xf>
    <xf numFmtId="9" fontId="35" fillId="0" borderId="10" xfId="28" applyFont="1" applyFill="1" applyBorder="1" applyAlignment="1" applyProtection="1">
      <alignment horizontal="center" vertical="center" wrapText="1"/>
    </xf>
    <xf numFmtId="9" fontId="32" fillId="0" borderId="4" xfId="28" applyFont="1" applyBorder="1" applyAlignment="1">
      <alignment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1" fontId="12" fillId="9" borderId="19" xfId="28"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80"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8"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1" fillId="0" borderId="0" xfId="0" applyFont="1" applyAlignment="1">
      <alignment vertical="center" wrapText="1"/>
    </xf>
    <xf numFmtId="0" fontId="36" fillId="0" borderId="23" xfId="0" applyFont="1" applyBorder="1" applyAlignment="1">
      <alignment vertical="center" wrapText="1"/>
    </xf>
    <xf numFmtId="0" fontId="32" fillId="25" borderId="0" xfId="0" applyFont="1" applyFill="1" applyAlignment="1">
      <alignment vertical="center"/>
    </xf>
    <xf numFmtId="2" fontId="11" fillId="0" borderId="1" xfId="22" applyNumberFormat="1" applyFont="1" applyBorder="1" applyAlignment="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23"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25" xfId="22" applyNumberFormat="1" applyFont="1" applyBorder="1" applyAlignment="1">
      <alignment horizontal="left" vertical="center" wrapText="1"/>
    </xf>
    <xf numFmtId="2" fontId="11" fillId="0" borderId="1" xfId="22" applyNumberFormat="1" applyFont="1" applyBorder="1" applyAlignment="1">
      <alignment vertical="center" wrapText="1"/>
    </xf>
    <xf numFmtId="0" fontId="27" fillId="0" borderId="1" xfId="0" applyFont="1" applyBorder="1" applyAlignment="1">
      <alignment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42"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9" fontId="36" fillId="0" borderId="36"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2" fontId="11" fillId="0" borderId="4" xfId="22" applyNumberFormat="1" applyFont="1" applyBorder="1" applyAlignment="1">
      <alignment horizontal="center" vertical="center" wrapText="1"/>
    </xf>
    <xf numFmtId="9" fontId="11" fillId="0" borderId="37" xfId="22" applyNumberFormat="1" applyFont="1" applyBorder="1" applyAlignment="1">
      <alignment horizontal="left"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6" fillId="0" borderId="22" xfId="30" applyFont="1" applyBorder="1" applyAlignment="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2" fontId="36" fillId="0" borderId="18" xfId="22" applyNumberFormat="1" applyFont="1" applyBorder="1" applyAlignment="1">
      <alignment vertical="center" wrapText="1"/>
    </xf>
    <xf numFmtId="0" fontId="39" fillId="0" borderId="40" xfId="0" applyFont="1" applyBorder="1" applyAlignment="1">
      <alignment vertical="center" wrapText="1"/>
    </xf>
    <xf numFmtId="2" fontId="36" fillId="0" borderId="10" xfId="22" applyNumberFormat="1" applyFont="1" applyBorder="1" applyAlignment="1">
      <alignment horizontal="center" vertical="center" wrapText="1"/>
    </xf>
    <xf numFmtId="2" fontId="36" fillId="0" borderId="41" xfId="22" applyNumberFormat="1" applyFont="1" applyBorder="1" applyAlignment="1">
      <alignment horizontal="center" vertical="center" wrapText="1"/>
    </xf>
    <xf numFmtId="9" fontId="36" fillId="0" borderId="22" xfId="22" applyNumberFormat="1" applyFont="1" applyBorder="1" applyAlignment="1">
      <alignment horizontal="left" vertical="center" wrapText="1"/>
    </xf>
    <xf numFmtId="9" fontId="36" fillId="0" borderId="37" xfId="22" applyNumberFormat="1" applyFont="1" applyBorder="1" applyAlignment="1">
      <alignment horizontal="left" vertical="center" wrapText="1"/>
    </xf>
    <xf numFmtId="9" fontId="36" fillId="0" borderId="42" xfId="22" applyNumberFormat="1" applyFont="1" applyBorder="1" applyAlignment="1">
      <alignment horizontal="left" vertical="center" wrapText="1"/>
    </xf>
    <xf numFmtId="9" fontId="36" fillId="0" borderId="15" xfId="22" applyNumberFormat="1" applyFont="1" applyBorder="1" applyAlignment="1">
      <alignment horizontal="left" vertical="center" wrapText="1"/>
    </xf>
    <xf numFmtId="9" fontId="36" fillId="0" borderId="16" xfId="22" applyNumberFormat="1"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2" fontId="36" fillId="0" borderId="32" xfId="22" applyNumberFormat="1" applyFont="1" applyBorder="1" applyAlignment="1">
      <alignment vertical="center" wrapText="1"/>
    </xf>
    <xf numFmtId="2" fontId="36" fillId="0" borderId="8" xfId="22" applyNumberFormat="1" applyFont="1" applyBorder="1" applyAlignment="1">
      <alignment vertical="center" wrapText="1"/>
    </xf>
    <xf numFmtId="2" fontId="36" fillId="0" borderId="35" xfId="22" applyNumberFormat="1" applyFont="1" applyBorder="1" applyAlignment="1">
      <alignment horizontal="center" vertical="center" wrapText="1"/>
    </xf>
    <xf numFmtId="2" fontId="36" fillId="0" borderId="4" xfId="22" applyNumberFormat="1" applyFont="1" applyBorder="1" applyAlignment="1">
      <alignment horizontal="center" vertical="center" wrapText="1"/>
    </xf>
    <xf numFmtId="9" fontId="35" fillId="0" borderId="36" xfId="22" applyNumberFormat="1" applyFont="1" applyBorder="1" applyAlignment="1">
      <alignment horizontal="left" vertical="center" wrapText="1"/>
    </xf>
    <xf numFmtId="9" fontId="36" fillId="0" borderId="38" xfId="22" applyNumberFormat="1" applyFont="1" applyBorder="1" applyAlignment="1">
      <alignment horizontal="left" vertical="center" wrapText="1"/>
    </xf>
    <xf numFmtId="9" fontId="36" fillId="0" borderId="0" xfId="22" applyNumberFormat="1" applyFont="1" applyAlignment="1">
      <alignment horizontal="left" vertical="center" wrapText="1"/>
    </xf>
    <xf numFmtId="9" fontId="36" fillId="0" borderId="14" xfId="22" applyNumberFormat="1" applyFont="1" applyBorder="1" applyAlignment="1">
      <alignment horizontal="left" vertical="center" wrapText="1"/>
    </xf>
    <xf numFmtId="9" fontId="36" fillId="0" borderId="36" xfId="30" applyFont="1" applyFill="1" applyBorder="1" applyAlignment="1" applyProtection="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42"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36" fillId="0" borderId="37" xfId="30" applyFont="1" applyFill="1" applyBorder="1" applyAlignment="1" applyProtection="1">
      <alignment horizontal="center" vertical="center" wrapText="1"/>
    </xf>
    <xf numFmtId="9" fontId="36" fillId="0" borderId="16" xfId="30" applyFont="1" applyFill="1" applyBorder="1" applyAlignment="1" applyProtection="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6" fillId="0" borderId="36"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42"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50" xfId="30" applyFont="1" applyFill="1" applyBorder="1" applyAlignment="1" applyProtection="1">
      <alignment horizontal="left" vertical="center" wrapText="1"/>
    </xf>
    <xf numFmtId="9" fontId="36" fillId="0" borderId="36" xfId="30" applyFont="1" applyBorder="1" applyAlignment="1">
      <alignment horizontal="left" vertical="center" wrapText="1"/>
    </xf>
    <xf numFmtId="9" fontId="36" fillId="0" borderId="22" xfId="30" applyFont="1" applyBorder="1" applyAlignment="1">
      <alignment horizontal="left" vertical="center" wrapText="1"/>
    </xf>
    <xf numFmtId="9" fontId="36" fillId="0" borderId="23" xfId="30" applyFont="1" applyBorder="1" applyAlignment="1">
      <alignment horizontal="left" vertical="center" wrapText="1"/>
    </xf>
    <xf numFmtId="9" fontId="36" fillId="0" borderId="42" xfId="30" applyFont="1" applyBorder="1" applyAlignment="1">
      <alignment horizontal="left" vertical="center" wrapText="1"/>
    </xf>
    <xf numFmtId="9" fontId="36" fillId="0" borderId="15" xfId="30" applyFont="1" applyBorder="1" applyAlignment="1">
      <alignment horizontal="left" vertical="center" wrapText="1"/>
    </xf>
    <xf numFmtId="9" fontId="36" fillId="0" borderId="50" xfId="30" applyFont="1" applyBorder="1" applyAlignment="1">
      <alignment horizontal="left"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1" xfId="0" applyFont="1" applyBorder="1" applyAlignment="1">
      <alignment horizontal="left" vertical="center" wrapText="1"/>
    </xf>
    <xf numFmtId="0" fontId="36" fillId="0" borderId="38" xfId="0" applyFont="1" applyBorder="1" applyAlignment="1">
      <alignment horizontal="left" vertical="center" wrapText="1"/>
    </xf>
    <xf numFmtId="0" fontId="36" fillId="0" borderId="0" xfId="0" applyFont="1" applyAlignment="1">
      <alignment horizontal="left" vertical="center" wrapText="1"/>
    </xf>
    <xf numFmtId="0" fontId="36" fillId="0" borderId="82" xfId="0" applyFont="1" applyBorder="1" applyAlignment="1">
      <alignment horizontal="left" vertical="center" wrapText="1"/>
    </xf>
    <xf numFmtId="0" fontId="44" fillId="0" borderId="83" xfId="0" applyFont="1" applyBorder="1" applyAlignment="1">
      <alignment horizontal="left" vertical="center" wrapText="1"/>
    </xf>
    <xf numFmtId="0" fontId="36" fillId="0" borderId="84" xfId="0" applyFont="1" applyBorder="1" applyAlignment="1">
      <alignment horizontal="left" vertical="center" wrapText="1"/>
    </xf>
    <xf numFmtId="0" fontId="36" fillId="0" borderId="85" xfId="0" applyFont="1" applyBorder="1" applyAlignment="1">
      <alignment horizontal="left" vertical="center" wrapText="1"/>
    </xf>
    <xf numFmtId="0" fontId="36" fillId="0" borderId="86" xfId="0" applyFont="1" applyBorder="1" applyAlignment="1">
      <alignment horizontal="left" vertical="center" wrapText="1"/>
    </xf>
    <xf numFmtId="0" fontId="36" fillId="0" borderId="87" xfId="0" applyFont="1" applyBorder="1" applyAlignment="1">
      <alignment horizontal="left" vertical="center" wrapText="1"/>
    </xf>
    <xf numFmtId="0" fontId="36" fillId="0" borderId="88" xfId="0" applyFont="1" applyBorder="1" applyAlignment="1">
      <alignment horizontal="left" vertical="center" wrapText="1"/>
    </xf>
    <xf numFmtId="0" fontId="36" fillId="0" borderId="89" xfId="0" applyFont="1" applyBorder="1" applyAlignment="1">
      <alignment horizontal="left" vertical="center" wrapText="1"/>
    </xf>
    <xf numFmtId="0" fontId="36" fillId="0" borderId="90" xfId="0" applyFont="1" applyBorder="1" applyAlignment="1">
      <alignment horizontal="left" vertical="center" wrapText="1"/>
    </xf>
    <xf numFmtId="0" fontId="36" fillId="0" borderId="91" xfId="0" applyFont="1" applyBorder="1" applyAlignment="1">
      <alignment horizontal="left" vertical="center"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92" xfId="0" applyFont="1" applyBorder="1" applyAlignment="1">
      <alignment vertical="center" wrapText="1"/>
    </xf>
    <xf numFmtId="0" fontId="36" fillId="0" borderId="89" xfId="0" applyFont="1" applyBorder="1" applyAlignment="1">
      <alignment vertical="center" wrapText="1"/>
    </xf>
    <xf numFmtId="0" fontId="36" fillId="0" borderId="90" xfId="0" applyFont="1" applyBorder="1" applyAlignment="1">
      <alignment vertical="center" wrapText="1"/>
    </xf>
    <xf numFmtId="0" fontId="36" fillId="0" borderId="93" xfId="0" applyFont="1" applyBorder="1" applyAlignment="1">
      <alignment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6" fillId="20" borderId="1" xfId="22" applyFont="1" applyFill="1" applyBorder="1" applyAlignment="1">
      <alignment horizontal="center" vertical="center" wrapText="1"/>
    </xf>
    <xf numFmtId="0" fontId="46"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0" fontId="12" fillId="0" borderId="10" xfId="22"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7" xfId="0" applyFont="1" applyBorder="1" applyAlignment="1">
      <alignment horizontal="center" vertical="center"/>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14" fontId="42" fillId="0" borderId="58" xfId="0" applyNumberFormat="1" applyFont="1" applyBorder="1" applyAlignment="1">
      <alignment horizontal="center" vertical="center"/>
    </xf>
    <xf numFmtId="0" fontId="35" fillId="20" borderId="9" xfId="22" applyFont="1" applyFill="1" applyBorder="1" applyAlignment="1">
      <alignment horizontal="center" vertical="center" wrapText="1"/>
    </xf>
    <xf numFmtId="9" fontId="36" fillId="0" borderId="36" xfId="22" applyNumberFormat="1" applyFont="1" applyBorder="1" applyAlignment="1">
      <alignment vertical="center" wrapText="1"/>
    </xf>
    <xf numFmtId="9" fontId="36" fillId="0" borderId="22" xfId="22" applyNumberFormat="1" applyFont="1" applyBorder="1" applyAlignment="1">
      <alignment vertical="center" wrapText="1"/>
    </xf>
    <xf numFmtId="9" fontId="36" fillId="0" borderId="37" xfId="22" applyNumberFormat="1" applyFont="1" applyBorder="1" applyAlignment="1">
      <alignment vertical="center" wrapText="1"/>
    </xf>
    <xf numFmtId="9" fontId="36" fillId="0" borderId="38" xfId="22" applyNumberFormat="1" applyFont="1" applyBorder="1" applyAlignment="1">
      <alignment vertical="center" wrapText="1"/>
    </xf>
    <xf numFmtId="9" fontId="36" fillId="0" borderId="0" xfId="22" applyNumberFormat="1" applyFont="1" applyAlignment="1">
      <alignment vertical="center" wrapText="1"/>
    </xf>
    <xf numFmtId="9" fontId="36" fillId="0" borderId="14" xfId="22" applyNumberFormat="1" applyFont="1" applyBorder="1" applyAlignment="1">
      <alignment vertical="center" wrapText="1"/>
    </xf>
    <xf numFmtId="9" fontId="36" fillId="0" borderId="42" xfId="22" applyNumberFormat="1" applyFont="1" applyBorder="1" applyAlignment="1">
      <alignment vertical="center" wrapText="1"/>
    </xf>
    <xf numFmtId="9" fontId="36" fillId="0" borderId="15" xfId="22" applyNumberFormat="1" applyFont="1" applyBorder="1" applyAlignment="1">
      <alignment vertical="center" wrapText="1"/>
    </xf>
    <xf numFmtId="9" fontId="36" fillId="0" borderId="16" xfId="22" applyNumberFormat="1" applyFont="1" applyBorder="1" applyAlignment="1">
      <alignment vertical="center" wrapText="1"/>
    </xf>
    <xf numFmtId="9" fontId="44" fillId="0" borderId="36"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49"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4" fillId="9" borderId="3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36"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0" xfId="0" applyFont="1" applyFill="1" applyAlignment="1">
      <alignment horizontal="center" vertical="center"/>
    </xf>
    <xf numFmtId="0" fontId="34" fillId="9" borderId="3" xfId="0" applyFont="1" applyFill="1" applyBorder="1" applyAlignment="1">
      <alignment horizontal="center" vertical="center"/>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33" fillId="0" borderId="1" xfId="28" applyFont="1" applyFill="1" applyBorder="1" applyAlignment="1">
      <alignment vertical="center" wrapText="1"/>
    </xf>
    <xf numFmtId="9" fontId="36" fillId="0" borderId="1" xfId="28" applyFont="1" applyFill="1" applyBorder="1" applyAlignment="1">
      <alignment vertical="center" wrapText="1"/>
    </xf>
    <xf numFmtId="0" fontId="36" fillId="0" borderId="36" xfId="0" applyFont="1" applyFill="1" applyBorder="1" applyAlignment="1">
      <alignment horizontal="left" vertical="top" wrapText="1"/>
    </xf>
    <xf numFmtId="0" fontId="36" fillId="0" borderId="22" xfId="0" applyFont="1" applyFill="1" applyBorder="1" applyAlignment="1">
      <alignment horizontal="left" vertical="top" wrapText="1"/>
    </xf>
    <xf numFmtId="0" fontId="36" fillId="0" borderId="92" xfId="0" applyFont="1" applyFill="1" applyBorder="1" applyAlignment="1">
      <alignment horizontal="left" vertical="top" wrapText="1"/>
    </xf>
    <xf numFmtId="0" fontId="36" fillId="0" borderId="89" xfId="0" applyFont="1" applyFill="1" applyBorder="1" applyAlignment="1">
      <alignment horizontal="left" vertical="top" wrapText="1"/>
    </xf>
    <xf numFmtId="0" fontId="36" fillId="0" borderId="90" xfId="0" applyFont="1" applyFill="1" applyBorder="1" applyAlignment="1">
      <alignment horizontal="left" vertical="top" wrapText="1"/>
    </xf>
    <xf numFmtId="0" fontId="36" fillId="0" borderId="93" xfId="0" applyFont="1" applyFill="1" applyBorder="1" applyAlignment="1">
      <alignment horizontal="left" vertical="top"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65B538A1-3C5E-D4AA-9979-7813383F0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8879EE71-0E76-8D86-CF87-9702EDDD8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87FFCF8A-21C7-9FE5-8D5E-4B9BDF238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954086A5-0282-0319-BDB6-B3D7B7734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60E05972-EE62-4A18-8B98-B63BE61F0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M31" zoomScale="70" zoomScaleNormal="70" workbookViewId="0">
      <selection activeCell="Q38" sqref="N38:AD39"/>
    </sheetView>
  </sheetViews>
  <sheetFormatPr baseColWidth="10" defaultColWidth="10.85546875" defaultRowHeight="15" x14ac:dyDescent="0.25"/>
  <cols>
    <col min="1" max="1" width="38.42578125" style="50" customWidth="1"/>
    <col min="2" max="2" width="15.42578125" style="50" customWidth="1"/>
    <col min="3" max="3" width="19.85546875" style="50" customWidth="1"/>
    <col min="4" max="4" width="20.7109375" style="50" customWidth="1"/>
    <col min="5" max="5" width="21.28515625" style="50" customWidth="1"/>
    <col min="6" max="6" width="20.7109375" style="50" customWidth="1"/>
    <col min="7" max="7" width="20.5703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0"/>
      <c r="B1" s="438"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40"/>
      <c r="AB1" s="435" t="s">
        <v>1</v>
      </c>
      <c r="AC1" s="436"/>
      <c r="AD1" s="437"/>
    </row>
    <row r="2" spans="1:30" ht="30.75" customHeight="1" thickBot="1" x14ac:dyDescent="0.3">
      <c r="A2" s="451"/>
      <c r="B2" s="438" t="s">
        <v>2</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3</v>
      </c>
      <c r="AC2" s="442"/>
      <c r="AD2" s="443"/>
    </row>
    <row r="3" spans="1:30" ht="24" customHeight="1" x14ac:dyDescent="0.25">
      <c r="A3" s="451"/>
      <c r="B3" s="355" t="s">
        <v>4</v>
      </c>
      <c r="C3" s="356"/>
      <c r="D3" s="356"/>
      <c r="E3" s="356"/>
      <c r="F3" s="356"/>
      <c r="G3" s="356"/>
      <c r="H3" s="356"/>
      <c r="I3" s="356"/>
      <c r="J3" s="356"/>
      <c r="K3" s="356"/>
      <c r="L3" s="356"/>
      <c r="M3" s="356"/>
      <c r="N3" s="356"/>
      <c r="O3" s="356"/>
      <c r="P3" s="356"/>
      <c r="Q3" s="356"/>
      <c r="R3" s="356"/>
      <c r="S3" s="356"/>
      <c r="T3" s="356"/>
      <c r="U3" s="356"/>
      <c r="V3" s="356"/>
      <c r="W3" s="356"/>
      <c r="X3" s="356"/>
      <c r="Y3" s="356"/>
      <c r="Z3" s="356"/>
      <c r="AA3" s="357"/>
      <c r="AB3" s="441" t="s">
        <v>5</v>
      </c>
      <c r="AC3" s="442"/>
      <c r="AD3" s="443"/>
    </row>
    <row r="4" spans="1:30" ht="21.95" customHeight="1" thickBot="1" x14ac:dyDescent="0.3">
      <c r="A4" s="452"/>
      <c r="B4" s="444"/>
      <c r="C4" s="445"/>
      <c r="D4" s="445"/>
      <c r="E4" s="445"/>
      <c r="F4" s="445"/>
      <c r="G4" s="445"/>
      <c r="H4" s="445"/>
      <c r="I4" s="445"/>
      <c r="J4" s="445"/>
      <c r="K4" s="445"/>
      <c r="L4" s="445"/>
      <c r="M4" s="445"/>
      <c r="N4" s="445"/>
      <c r="O4" s="445"/>
      <c r="P4" s="445"/>
      <c r="Q4" s="445"/>
      <c r="R4" s="445"/>
      <c r="S4" s="445"/>
      <c r="T4" s="445"/>
      <c r="U4" s="445"/>
      <c r="V4" s="445"/>
      <c r="W4" s="445"/>
      <c r="X4" s="445"/>
      <c r="Y4" s="445"/>
      <c r="Z4" s="445"/>
      <c r="AA4" s="446"/>
      <c r="AB4" s="447" t="s">
        <v>6</v>
      </c>
      <c r="AC4" s="448"/>
      <c r="AD4" s="449"/>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4" t="s">
        <v>7</v>
      </c>
      <c r="B7" s="405"/>
      <c r="C7" s="419" t="s">
        <v>8</v>
      </c>
      <c r="D7" s="404" t="s">
        <v>9</v>
      </c>
      <c r="E7" s="422"/>
      <c r="F7" s="422"/>
      <c r="G7" s="422"/>
      <c r="H7" s="405"/>
      <c r="I7" s="425">
        <v>45021</v>
      </c>
      <c r="J7" s="426"/>
      <c r="K7" s="404" t="s">
        <v>10</v>
      </c>
      <c r="L7" s="405"/>
      <c r="M7" s="459" t="s">
        <v>11</v>
      </c>
      <c r="N7" s="460"/>
      <c r="O7" s="453"/>
      <c r="P7" s="454"/>
      <c r="Q7" s="54"/>
      <c r="R7" s="54"/>
      <c r="S7" s="54"/>
      <c r="T7" s="54"/>
      <c r="U7" s="54"/>
      <c r="V7" s="54"/>
      <c r="W7" s="54"/>
      <c r="X7" s="54"/>
      <c r="Y7" s="54"/>
      <c r="Z7" s="55"/>
      <c r="AA7" s="54"/>
      <c r="AB7" s="54"/>
      <c r="AC7" s="60"/>
      <c r="AD7" s="61"/>
    </row>
    <row r="8" spans="1:30" x14ac:dyDescent="0.25">
      <c r="A8" s="406"/>
      <c r="B8" s="407"/>
      <c r="C8" s="420"/>
      <c r="D8" s="406"/>
      <c r="E8" s="423"/>
      <c r="F8" s="423"/>
      <c r="G8" s="423"/>
      <c r="H8" s="407"/>
      <c r="I8" s="427"/>
      <c r="J8" s="428"/>
      <c r="K8" s="406"/>
      <c r="L8" s="407"/>
      <c r="M8" s="455" t="s">
        <v>12</v>
      </c>
      <c r="N8" s="456"/>
      <c r="O8" s="457"/>
      <c r="P8" s="458"/>
      <c r="Q8" s="54"/>
      <c r="R8" s="54"/>
      <c r="S8" s="54"/>
      <c r="T8" s="54"/>
      <c r="U8" s="54"/>
      <c r="V8" s="54"/>
      <c r="W8" s="54"/>
      <c r="X8" s="54"/>
      <c r="Y8" s="54"/>
      <c r="Z8" s="55"/>
      <c r="AA8" s="54"/>
      <c r="AB8" s="54"/>
      <c r="AC8" s="60"/>
      <c r="AD8" s="61"/>
    </row>
    <row r="9" spans="1:30" ht="15.75" thickBot="1" x14ac:dyDescent="0.3">
      <c r="A9" s="408"/>
      <c r="B9" s="409"/>
      <c r="C9" s="421"/>
      <c r="D9" s="408"/>
      <c r="E9" s="424"/>
      <c r="F9" s="424"/>
      <c r="G9" s="424"/>
      <c r="H9" s="409"/>
      <c r="I9" s="429"/>
      <c r="J9" s="430"/>
      <c r="K9" s="408"/>
      <c r="L9" s="409"/>
      <c r="M9" s="431" t="s">
        <v>13</v>
      </c>
      <c r="N9" s="432"/>
      <c r="O9" s="433" t="s">
        <v>14</v>
      </c>
      <c r="P9" s="434"/>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4" t="s">
        <v>15</v>
      </c>
      <c r="B11" s="405"/>
      <c r="C11" s="410" t="s">
        <v>16</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x14ac:dyDescent="0.25">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x14ac:dyDescent="0.3">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89" t="s">
        <v>17</v>
      </c>
      <c r="B15" s="390"/>
      <c r="C15" s="398" t="s">
        <v>18</v>
      </c>
      <c r="D15" s="399"/>
      <c r="E15" s="399"/>
      <c r="F15" s="399"/>
      <c r="G15" s="399"/>
      <c r="H15" s="399"/>
      <c r="I15" s="399"/>
      <c r="J15" s="399"/>
      <c r="K15" s="400"/>
      <c r="L15" s="376" t="s">
        <v>19</v>
      </c>
      <c r="M15" s="377"/>
      <c r="N15" s="377"/>
      <c r="O15" s="377"/>
      <c r="P15" s="377"/>
      <c r="Q15" s="378"/>
      <c r="R15" s="401" t="s">
        <v>20</v>
      </c>
      <c r="S15" s="402"/>
      <c r="T15" s="402"/>
      <c r="U15" s="402"/>
      <c r="V15" s="402"/>
      <c r="W15" s="402"/>
      <c r="X15" s="403"/>
      <c r="Y15" s="376" t="s">
        <v>21</v>
      </c>
      <c r="Z15" s="378"/>
      <c r="AA15" s="385" t="s">
        <v>22</v>
      </c>
      <c r="AB15" s="386"/>
      <c r="AC15" s="386"/>
      <c r="AD15" s="387"/>
    </row>
    <row r="16" spans="1:30" ht="9" customHeight="1" thickBot="1" x14ac:dyDescent="0.3">
      <c r="A16" s="59"/>
      <c r="B16" s="5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73"/>
      <c r="AD16" s="74"/>
    </row>
    <row r="17" spans="1:41" s="76" customFormat="1" ht="37.5" customHeight="1" thickBot="1" x14ac:dyDescent="0.3">
      <c r="A17" s="389" t="s">
        <v>23</v>
      </c>
      <c r="B17" s="390"/>
      <c r="C17" s="391" t="s">
        <v>24</v>
      </c>
      <c r="D17" s="392"/>
      <c r="E17" s="392"/>
      <c r="F17" s="392"/>
      <c r="G17" s="392"/>
      <c r="H17" s="392"/>
      <c r="I17" s="392"/>
      <c r="J17" s="392"/>
      <c r="K17" s="392"/>
      <c r="L17" s="392"/>
      <c r="M17" s="392"/>
      <c r="N17" s="392"/>
      <c r="O17" s="392"/>
      <c r="P17" s="392"/>
      <c r="Q17" s="393"/>
      <c r="R17" s="376" t="s">
        <v>25</v>
      </c>
      <c r="S17" s="377"/>
      <c r="T17" s="377"/>
      <c r="U17" s="377"/>
      <c r="V17" s="378"/>
      <c r="W17" s="394">
        <v>15</v>
      </c>
      <c r="X17" s="395"/>
      <c r="Y17" s="377" t="s">
        <v>26</v>
      </c>
      <c r="Z17" s="377"/>
      <c r="AA17" s="377"/>
      <c r="AB17" s="378"/>
      <c r="AC17" s="396">
        <v>0.45</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6"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82" t="s">
        <v>29</v>
      </c>
      <c r="R20" s="383"/>
      <c r="S20" s="383"/>
      <c r="T20" s="383"/>
      <c r="U20" s="383"/>
      <c r="V20" s="383"/>
      <c r="W20" s="383"/>
      <c r="X20" s="383"/>
      <c r="Y20" s="383"/>
      <c r="Z20" s="383"/>
      <c r="AA20" s="383"/>
      <c r="AB20" s="383"/>
      <c r="AC20" s="383"/>
      <c r="AD20" s="384"/>
      <c r="AE20" s="83"/>
      <c r="AF20" s="83"/>
    </row>
    <row r="21" spans="1:41" ht="32.1" customHeight="1" thickBot="1" x14ac:dyDescent="0.3">
      <c r="A21" s="59"/>
      <c r="B21" s="54"/>
      <c r="C21" s="160" t="s">
        <v>30</v>
      </c>
      <c r="D21" s="161" t="s">
        <v>31</v>
      </c>
      <c r="E21" s="161" t="s">
        <v>8</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8</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33" t="s">
        <v>43</v>
      </c>
      <c r="B22" s="338"/>
      <c r="C22" s="221">
        <v>22878899</v>
      </c>
      <c r="D22" s="222"/>
      <c r="E22" s="180"/>
      <c r="F22" s="180"/>
      <c r="G22" s="180"/>
      <c r="H22" s="180"/>
      <c r="I22" s="180"/>
      <c r="J22" s="180"/>
      <c r="K22" s="180"/>
      <c r="L22" s="180"/>
      <c r="M22" s="180"/>
      <c r="N22" s="180"/>
      <c r="O22" s="180">
        <f>SUM(C22:N22)</f>
        <v>22878899</v>
      </c>
      <c r="P22" s="183"/>
      <c r="Q22" s="221">
        <v>1334419471</v>
      </c>
      <c r="R22" s="222">
        <v>75240000</v>
      </c>
      <c r="S22" s="222"/>
      <c r="T22" s="180"/>
      <c r="U22" s="180">
        <v>8351665</v>
      </c>
      <c r="V22" s="180"/>
      <c r="W22" s="180"/>
      <c r="X22" s="180"/>
      <c r="Y22" s="180"/>
      <c r="Z22" s="180"/>
      <c r="AA22" s="180"/>
      <c r="AB22" s="180"/>
      <c r="AC22" s="180">
        <f>SUM(Q22:AB22)</f>
        <v>1418011136</v>
      </c>
      <c r="AD22" s="187"/>
      <c r="AE22" s="3"/>
      <c r="AF22" s="3"/>
    </row>
    <row r="23" spans="1:41" ht="32.1" customHeight="1" x14ac:dyDescent="0.25">
      <c r="A23" s="334" t="s">
        <v>44</v>
      </c>
      <c r="B23" s="341"/>
      <c r="C23" s="223"/>
      <c r="D23" s="224"/>
      <c r="E23" s="176"/>
      <c r="F23" s="176"/>
      <c r="G23" s="176"/>
      <c r="H23" s="176"/>
      <c r="I23" s="176"/>
      <c r="J23" s="176"/>
      <c r="K23" s="176"/>
      <c r="L23" s="176"/>
      <c r="M23" s="176"/>
      <c r="N23" s="176"/>
      <c r="O23" s="176">
        <f>SUM(C23:N23)</f>
        <v>0</v>
      </c>
      <c r="P23" s="195" t="str">
        <f>IFERROR(O23/(SUMIF(C23:N23,"&gt;0",C22:N22))," ")</f>
        <v xml:space="preserve"> </v>
      </c>
      <c r="Q23" s="223">
        <v>990509470</v>
      </c>
      <c r="R23" s="224">
        <v>419150001</v>
      </c>
      <c r="S23" s="224">
        <f>-15291731</f>
        <v>-15291731</v>
      </c>
      <c r="T23" s="176"/>
      <c r="U23" s="176"/>
      <c r="V23" s="176"/>
      <c r="W23" s="176"/>
      <c r="X23" s="176"/>
      <c r="Y23" s="176"/>
      <c r="Z23" s="176"/>
      <c r="AA23" s="176"/>
      <c r="AB23" s="176"/>
      <c r="AC23" s="176">
        <f>SUM(Q23:AB23)</f>
        <v>1394367740</v>
      </c>
      <c r="AD23" s="185">
        <f>IFERROR(AC23/(SUMIF(Q23:AB23,"&gt;0",Q22:AB22))," ")</f>
        <v>0.98915218085318701</v>
      </c>
      <c r="AE23" s="3"/>
      <c r="AF23" s="3"/>
    </row>
    <row r="24" spans="1:41" ht="32.1" customHeight="1" x14ac:dyDescent="0.25">
      <c r="A24" s="334" t="s">
        <v>45</v>
      </c>
      <c r="B24" s="341"/>
      <c r="C24" s="177">
        <v>5133518</v>
      </c>
      <c r="D24" s="224">
        <f>4100000+1000000+1083214</f>
        <v>6183214</v>
      </c>
      <c r="E24" s="176"/>
      <c r="F24" s="176">
        <f>1562167+10000000</f>
        <v>11562167</v>
      </c>
      <c r="G24" s="176"/>
      <c r="H24" s="176"/>
      <c r="I24" s="176"/>
      <c r="J24" s="176"/>
      <c r="K24" s="176"/>
      <c r="L24" s="176"/>
      <c r="M24" s="176"/>
      <c r="N24" s="176"/>
      <c r="O24" s="176">
        <f>SUM(C24:N24)</f>
        <v>22878899</v>
      </c>
      <c r="P24" s="181"/>
      <c r="Q24" s="223"/>
      <c r="R24" s="224">
        <v>45552771</v>
      </c>
      <c r="S24" s="224">
        <f>117169700+6840000</f>
        <v>124009700</v>
      </c>
      <c r="T24" s="224">
        <f t="shared" ref="T24:AA24" si="0">117169700+6840000</f>
        <v>124009700</v>
      </c>
      <c r="U24" s="224">
        <f t="shared" si="0"/>
        <v>124009700</v>
      </c>
      <c r="V24" s="224">
        <f>117169700+6840000+8351665</f>
        <v>132361365</v>
      </c>
      <c r="W24" s="224">
        <f t="shared" si="0"/>
        <v>124009700</v>
      </c>
      <c r="X24" s="224">
        <f t="shared" si="0"/>
        <v>124009700</v>
      </c>
      <c r="Y24" s="224">
        <f t="shared" si="0"/>
        <v>124009700</v>
      </c>
      <c r="Z24" s="224">
        <f t="shared" si="0"/>
        <v>124009700</v>
      </c>
      <c r="AA24" s="224">
        <f t="shared" si="0"/>
        <v>124009700</v>
      </c>
      <c r="AB24" s="176">
        <f>234339400+13680000</f>
        <v>248019400</v>
      </c>
      <c r="AC24" s="176">
        <f>SUM(Q24:AB24)</f>
        <v>1418011136</v>
      </c>
      <c r="AD24" s="185"/>
      <c r="AE24" s="3"/>
      <c r="AF24" s="3"/>
    </row>
    <row r="25" spans="1:41" ht="32.1" customHeight="1" thickBot="1" x14ac:dyDescent="0.3">
      <c r="A25" s="365" t="s">
        <v>46</v>
      </c>
      <c r="B25" s="366"/>
      <c r="C25" s="225">
        <v>5078090</v>
      </c>
      <c r="D25" s="226">
        <v>5100000</v>
      </c>
      <c r="E25" s="179">
        <v>1083214</v>
      </c>
      <c r="F25" s="179"/>
      <c r="G25" s="179"/>
      <c r="H25" s="179"/>
      <c r="I25" s="179"/>
      <c r="J25" s="179"/>
      <c r="K25" s="179"/>
      <c r="L25" s="179"/>
      <c r="M25" s="179"/>
      <c r="N25" s="179"/>
      <c r="O25" s="179">
        <f>SUM(C25:N25)</f>
        <v>11261304</v>
      </c>
      <c r="P25" s="186">
        <f>IFERROR(O25/(SUMIF(C25:N25,"&gt;0",C24:N24))," ")</f>
        <v>0.99510211958717409</v>
      </c>
      <c r="Q25" s="225"/>
      <c r="R25" s="226">
        <v>17691205</v>
      </c>
      <c r="S25" s="226">
        <v>109538534</v>
      </c>
      <c r="T25" s="179"/>
      <c r="U25" s="179"/>
      <c r="V25" s="179"/>
      <c r="W25" s="179"/>
      <c r="X25" s="179"/>
      <c r="Y25" s="179"/>
      <c r="Z25" s="179"/>
      <c r="AA25" s="179"/>
      <c r="AB25" s="179"/>
      <c r="AC25" s="179">
        <f>SUM(Q25:AB25)</f>
        <v>127229739</v>
      </c>
      <c r="AD25" s="186">
        <f>IFERROR(AC25/(SUMIF(Q25:AB25,"&gt;0",Q24:AB24))," ")</f>
        <v>0.75034138302926712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67" t="s">
        <v>47</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5">
      <c r="A28" s="371" t="s">
        <v>48</v>
      </c>
      <c r="B28" s="373" t="s">
        <v>49</v>
      </c>
      <c r="C28" s="374"/>
      <c r="D28" s="341" t="s">
        <v>50</v>
      </c>
      <c r="E28" s="342"/>
      <c r="F28" s="342"/>
      <c r="G28" s="342"/>
      <c r="H28" s="342"/>
      <c r="I28" s="342"/>
      <c r="J28" s="342"/>
      <c r="K28" s="342"/>
      <c r="L28" s="342"/>
      <c r="M28" s="342"/>
      <c r="N28" s="342"/>
      <c r="O28" s="375"/>
      <c r="P28" s="358" t="s">
        <v>41</v>
      </c>
      <c r="Q28" s="358" t="s">
        <v>51</v>
      </c>
      <c r="R28" s="358"/>
      <c r="S28" s="358"/>
      <c r="T28" s="358"/>
      <c r="U28" s="358"/>
      <c r="V28" s="358"/>
      <c r="W28" s="358"/>
      <c r="X28" s="358"/>
      <c r="Y28" s="358"/>
      <c r="Z28" s="358"/>
      <c r="AA28" s="358"/>
      <c r="AB28" s="358"/>
      <c r="AC28" s="358"/>
      <c r="AD28" s="360"/>
    </row>
    <row r="29" spans="1:41" ht="27" customHeight="1" x14ac:dyDescent="0.25">
      <c r="A29" s="372"/>
      <c r="B29" s="361"/>
      <c r="C29" s="363"/>
      <c r="D29" s="88" t="s">
        <v>30</v>
      </c>
      <c r="E29" s="88" t="s">
        <v>31</v>
      </c>
      <c r="F29" s="88" t="s">
        <v>8</v>
      </c>
      <c r="G29" s="88" t="s">
        <v>32</v>
      </c>
      <c r="H29" s="88" t="s">
        <v>33</v>
      </c>
      <c r="I29" s="88" t="s">
        <v>34</v>
      </c>
      <c r="J29" s="88" t="s">
        <v>35</v>
      </c>
      <c r="K29" s="88" t="s">
        <v>36</v>
      </c>
      <c r="L29" s="88" t="s">
        <v>37</v>
      </c>
      <c r="M29" s="88" t="s">
        <v>38</v>
      </c>
      <c r="N29" s="88" t="s">
        <v>39</v>
      </c>
      <c r="O29" s="88" t="s">
        <v>40</v>
      </c>
      <c r="P29" s="375"/>
      <c r="Q29" s="358"/>
      <c r="R29" s="358"/>
      <c r="S29" s="358"/>
      <c r="T29" s="358"/>
      <c r="U29" s="358"/>
      <c r="V29" s="358"/>
      <c r="W29" s="358"/>
      <c r="X29" s="358"/>
      <c r="Y29" s="358"/>
      <c r="Z29" s="358"/>
      <c r="AA29" s="358"/>
      <c r="AB29" s="358"/>
      <c r="AC29" s="358"/>
      <c r="AD29" s="360"/>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351" t="s">
        <v>52</v>
      </c>
      <c r="C30" s="352"/>
      <c r="D30" s="89"/>
      <c r="E30" s="89"/>
      <c r="F30" s="89"/>
      <c r="G30" s="89"/>
      <c r="H30" s="89"/>
      <c r="I30" s="89"/>
      <c r="J30" s="89"/>
      <c r="K30" s="89"/>
      <c r="L30" s="89"/>
      <c r="M30" s="89"/>
      <c r="N30" s="89"/>
      <c r="O30" s="89"/>
      <c r="P30" s="86">
        <f>SUM(D30:O30)</f>
        <v>0</v>
      </c>
      <c r="Q30" s="353"/>
      <c r="R30" s="353"/>
      <c r="S30" s="353"/>
      <c r="T30" s="353"/>
      <c r="U30" s="353"/>
      <c r="V30" s="353"/>
      <c r="W30" s="353"/>
      <c r="X30" s="353"/>
      <c r="Y30" s="353"/>
      <c r="Z30" s="353"/>
      <c r="AA30" s="353"/>
      <c r="AB30" s="353"/>
      <c r="AC30" s="353"/>
      <c r="AD30" s="354"/>
    </row>
    <row r="31" spans="1:41" ht="45" customHeight="1" x14ac:dyDescent="0.25">
      <c r="A31" s="355" t="s">
        <v>53</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7"/>
    </row>
    <row r="32" spans="1:41" ht="23.1" customHeight="1" x14ac:dyDescent="0.25">
      <c r="A32" s="334" t="s">
        <v>54</v>
      </c>
      <c r="B32" s="358" t="s">
        <v>55</v>
      </c>
      <c r="C32" s="358" t="s">
        <v>49</v>
      </c>
      <c r="D32" s="358" t="s">
        <v>56</v>
      </c>
      <c r="E32" s="358"/>
      <c r="F32" s="358"/>
      <c r="G32" s="358"/>
      <c r="H32" s="358"/>
      <c r="I32" s="358"/>
      <c r="J32" s="358"/>
      <c r="K32" s="358"/>
      <c r="L32" s="358"/>
      <c r="M32" s="358"/>
      <c r="N32" s="358"/>
      <c r="O32" s="358"/>
      <c r="P32" s="358"/>
      <c r="Q32" s="358" t="s">
        <v>57</v>
      </c>
      <c r="R32" s="358"/>
      <c r="S32" s="358"/>
      <c r="T32" s="358"/>
      <c r="U32" s="358"/>
      <c r="V32" s="358"/>
      <c r="W32" s="358"/>
      <c r="X32" s="358"/>
      <c r="Y32" s="358"/>
      <c r="Z32" s="358"/>
      <c r="AA32" s="358"/>
      <c r="AB32" s="358"/>
      <c r="AC32" s="358"/>
      <c r="AD32" s="360"/>
      <c r="AG32" s="87"/>
      <c r="AH32" s="87"/>
      <c r="AI32" s="87"/>
      <c r="AJ32" s="87"/>
      <c r="AK32" s="87"/>
      <c r="AL32" s="87"/>
      <c r="AM32" s="87"/>
      <c r="AN32" s="87"/>
      <c r="AO32" s="87"/>
    </row>
    <row r="33" spans="1:41" ht="27" customHeight="1" x14ac:dyDescent="0.25">
      <c r="A33" s="334"/>
      <c r="B33" s="358"/>
      <c r="C33" s="359"/>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358" t="s">
        <v>58</v>
      </c>
      <c r="R33" s="358"/>
      <c r="S33" s="358"/>
      <c r="T33" s="358" t="s">
        <v>59</v>
      </c>
      <c r="U33" s="358"/>
      <c r="V33" s="358"/>
      <c r="W33" s="361" t="s">
        <v>60</v>
      </c>
      <c r="X33" s="362"/>
      <c r="Y33" s="362"/>
      <c r="Z33" s="363"/>
      <c r="AA33" s="361" t="s">
        <v>61</v>
      </c>
      <c r="AB33" s="362"/>
      <c r="AC33" s="362"/>
      <c r="AD33" s="364"/>
      <c r="AG33" s="87"/>
      <c r="AH33" s="87"/>
      <c r="AI33" s="87"/>
      <c r="AJ33" s="87"/>
      <c r="AK33" s="87"/>
      <c r="AL33" s="87"/>
      <c r="AM33" s="87"/>
      <c r="AN33" s="87"/>
      <c r="AO33" s="87"/>
    </row>
    <row r="34" spans="1:41" ht="57.75" customHeight="1" x14ac:dyDescent="0.25">
      <c r="A34" s="344" t="str">
        <f>A30</f>
        <v>1 - Acompañar técnicamente a 15 sectores de la Administración Distrital en la inclusión del enfoque de género en las políticas, planes,  programas y proyectos así como en su cultura organizacional e institucional</v>
      </c>
      <c r="B34" s="346">
        <v>0.45</v>
      </c>
      <c r="C34" s="90" t="s">
        <v>62</v>
      </c>
      <c r="D34" s="89">
        <v>15</v>
      </c>
      <c r="E34" s="89">
        <v>15</v>
      </c>
      <c r="F34" s="89">
        <v>15</v>
      </c>
      <c r="G34" s="89">
        <v>15</v>
      </c>
      <c r="H34" s="89">
        <v>15</v>
      </c>
      <c r="I34" s="89">
        <v>15</v>
      </c>
      <c r="J34" s="89">
        <v>15</v>
      </c>
      <c r="K34" s="89">
        <v>15</v>
      </c>
      <c r="L34" s="89">
        <v>15</v>
      </c>
      <c r="M34" s="89">
        <v>15</v>
      </c>
      <c r="N34" s="89">
        <v>15</v>
      </c>
      <c r="O34" s="89">
        <v>15</v>
      </c>
      <c r="P34" s="270">
        <v>15</v>
      </c>
      <c r="Q34" s="327" t="s">
        <v>537</v>
      </c>
      <c r="R34" s="328"/>
      <c r="S34" s="349"/>
      <c r="T34" s="348" t="s">
        <v>518</v>
      </c>
      <c r="U34" s="328"/>
      <c r="V34" s="349"/>
      <c r="W34" s="327" t="s">
        <v>63</v>
      </c>
      <c r="X34" s="328"/>
      <c r="Y34" s="328"/>
      <c r="Z34" s="349"/>
      <c r="AA34" s="327" t="s">
        <v>64</v>
      </c>
      <c r="AB34" s="328"/>
      <c r="AC34" s="328"/>
      <c r="AD34" s="329"/>
      <c r="AG34" s="87"/>
      <c r="AH34" s="87"/>
      <c r="AI34" s="87"/>
      <c r="AJ34" s="87"/>
      <c r="AK34" s="87"/>
      <c r="AL34" s="87"/>
      <c r="AM34" s="87"/>
      <c r="AN34" s="87"/>
      <c r="AO34" s="87"/>
    </row>
    <row r="35" spans="1:41" ht="157.5" customHeight="1" thickBot="1" x14ac:dyDescent="0.3">
      <c r="A35" s="345"/>
      <c r="B35" s="347"/>
      <c r="C35" s="91" t="s">
        <v>65</v>
      </c>
      <c r="D35" s="271">
        <v>15</v>
      </c>
      <c r="E35" s="271">
        <v>15</v>
      </c>
      <c r="F35" s="271">
        <v>15</v>
      </c>
      <c r="G35" s="93"/>
      <c r="H35" s="93"/>
      <c r="I35" s="93"/>
      <c r="J35" s="93"/>
      <c r="K35" s="93"/>
      <c r="L35" s="93"/>
      <c r="M35" s="93"/>
      <c r="N35" s="93"/>
      <c r="O35" s="93"/>
      <c r="P35" s="272"/>
      <c r="Q35" s="330"/>
      <c r="R35" s="331"/>
      <c r="S35" s="350"/>
      <c r="T35" s="331"/>
      <c r="U35" s="331"/>
      <c r="V35" s="350"/>
      <c r="W35" s="330"/>
      <c r="X35" s="331"/>
      <c r="Y35" s="331"/>
      <c r="Z35" s="350"/>
      <c r="AA35" s="330"/>
      <c r="AB35" s="331"/>
      <c r="AC35" s="331"/>
      <c r="AD35" s="332"/>
      <c r="AE35" s="49"/>
      <c r="AG35" s="87"/>
      <c r="AH35" s="87"/>
      <c r="AI35" s="87"/>
      <c r="AJ35" s="87"/>
      <c r="AK35" s="87"/>
      <c r="AL35" s="87"/>
      <c r="AM35" s="87"/>
      <c r="AN35" s="87"/>
      <c r="AO35" s="87"/>
    </row>
    <row r="36" spans="1:41" ht="26.1" customHeight="1" x14ac:dyDescent="0.25">
      <c r="A36" s="333" t="s">
        <v>66</v>
      </c>
      <c r="B36" s="335" t="s">
        <v>67</v>
      </c>
      <c r="C36" s="337" t="s">
        <v>68</v>
      </c>
      <c r="D36" s="337"/>
      <c r="E36" s="337"/>
      <c r="F36" s="337"/>
      <c r="G36" s="337"/>
      <c r="H36" s="337"/>
      <c r="I36" s="337"/>
      <c r="J36" s="337"/>
      <c r="K36" s="337"/>
      <c r="L36" s="337"/>
      <c r="M36" s="337"/>
      <c r="N36" s="337"/>
      <c r="O36" s="337"/>
      <c r="P36" s="337"/>
      <c r="Q36" s="338" t="s">
        <v>69</v>
      </c>
      <c r="R36" s="339"/>
      <c r="S36" s="339"/>
      <c r="T36" s="339"/>
      <c r="U36" s="339"/>
      <c r="V36" s="339"/>
      <c r="W36" s="339"/>
      <c r="X36" s="339"/>
      <c r="Y36" s="339"/>
      <c r="Z36" s="339"/>
      <c r="AA36" s="339"/>
      <c r="AB36" s="339"/>
      <c r="AC36" s="339"/>
      <c r="AD36" s="340"/>
      <c r="AG36" s="87"/>
      <c r="AH36" s="87"/>
      <c r="AI36" s="87"/>
      <c r="AJ36" s="87"/>
      <c r="AK36" s="87"/>
      <c r="AL36" s="87"/>
      <c r="AM36" s="87"/>
      <c r="AN36" s="87"/>
      <c r="AO36" s="87"/>
    </row>
    <row r="37" spans="1:41" ht="26.1" customHeight="1" x14ac:dyDescent="0.25">
      <c r="A37" s="334"/>
      <c r="B37" s="336"/>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41" t="s">
        <v>84</v>
      </c>
      <c r="R37" s="342"/>
      <c r="S37" s="342"/>
      <c r="T37" s="342"/>
      <c r="U37" s="342"/>
      <c r="V37" s="342"/>
      <c r="W37" s="342"/>
      <c r="X37" s="342"/>
      <c r="Y37" s="342"/>
      <c r="Z37" s="342"/>
      <c r="AA37" s="342"/>
      <c r="AB37" s="342"/>
      <c r="AC37" s="342"/>
      <c r="AD37" s="343"/>
      <c r="AG37" s="94"/>
      <c r="AH37" s="94"/>
      <c r="AI37" s="94"/>
      <c r="AJ37" s="94"/>
      <c r="AK37" s="94"/>
      <c r="AL37" s="94"/>
      <c r="AM37" s="94"/>
      <c r="AN37" s="94"/>
      <c r="AO37" s="94"/>
    </row>
    <row r="38" spans="1:41" ht="88.5" customHeight="1" x14ac:dyDescent="0.25">
      <c r="A38" s="320" t="s">
        <v>85</v>
      </c>
      <c r="B38" s="310">
        <v>3</v>
      </c>
      <c r="C38" s="90" t="s">
        <v>62</v>
      </c>
      <c r="D38" s="95">
        <v>0.05</v>
      </c>
      <c r="E38" s="273">
        <v>0.05</v>
      </c>
      <c r="F38" s="95">
        <v>0.05</v>
      </c>
      <c r="G38" s="95">
        <v>0.1</v>
      </c>
      <c r="H38" s="95">
        <v>0.1</v>
      </c>
      <c r="I38" s="95">
        <v>0.1</v>
      </c>
      <c r="J38" s="95">
        <v>0.1</v>
      </c>
      <c r="K38" s="95">
        <v>0.1</v>
      </c>
      <c r="L38" s="95">
        <v>0.1</v>
      </c>
      <c r="M38" s="95">
        <v>0.1</v>
      </c>
      <c r="N38" s="95">
        <v>0.1</v>
      </c>
      <c r="O38" s="95">
        <v>0.05</v>
      </c>
      <c r="P38" s="96">
        <f>SUM(D38:O38)</f>
        <v>0.99999999999999989</v>
      </c>
      <c r="Q38" s="318" t="s">
        <v>514</v>
      </c>
      <c r="R38" s="301"/>
      <c r="S38" s="301"/>
      <c r="T38" s="301"/>
      <c r="U38" s="301"/>
      <c r="V38" s="301"/>
      <c r="W38" s="301"/>
      <c r="X38" s="301"/>
      <c r="Y38" s="301"/>
      <c r="Z38" s="301"/>
      <c r="AA38" s="301"/>
      <c r="AB38" s="301"/>
      <c r="AC38" s="301"/>
      <c r="AD38" s="323"/>
      <c r="AE38" s="97"/>
      <c r="AG38" s="98"/>
      <c r="AH38" s="98"/>
      <c r="AI38" s="98"/>
      <c r="AJ38" s="98"/>
      <c r="AK38" s="98"/>
      <c r="AL38" s="98"/>
      <c r="AM38" s="98"/>
      <c r="AN38" s="98"/>
      <c r="AO38" s="98"/>
    </row>
    <row r="39" spans="1:41" ht="108.75" customHeight="1" x14ac:dyDescent="0.25">
      <c r="A39" s="321"/>
      <c r="B39" s="322"/>
      <c r="C39" s="99" t="s">
        <v>65</v>
      </c>
      <c r="D39" s="100">
        <v>0.05</v>
      </c>
      <c r="E39" s="100">
        <v>0.05</v>
      </c>
      <c r="F39" s="100">
        <v>0.05</v>
      </c>
      <c r="G39" s="100"/>
      <c r="H39" s="100"/>
      <c r="I39" s="100"/>
      <c r="J39" s="100"/>
      <c r="K39" s="100"/>
      <c r="L39" s="100"/>
      <c r="M39" s="100"/>
      <c r="N39" s="100"/>
      <c r="O39" s="100"/>
      <c r="P39" s="101">
        <f t="shared" ref="P39:P55" si="1">SUM(D39:O39)</f>
        <v>0.15000000000000002</v>
      </c>
      <c r="Q39" s="312"/>
      <c r="R39" s="313"/>
      <c r="S39" s="313"/>
      <c r="T39" s="313"/>
      <c r="U39" s="313"/>
      <c r="V39" s="313"/>
      <c r="W39" s="313"/>
      <c r="X39" s="313"/>
      <c r="Y39" s="313"/>
      <c r="Z39" s="313"/>
      <c r="AA39" s="313"/>
      <c r="AB39" s="313"/>
      <c r="AC39" s="313"/>
      <c r="AD39" s="314"/>
      <c r="AE39" s="97"/>
    </row>
    <row r="40" spans="1:41" ht="80.25" customHeight="1" x14ac:dyDescent="0.25">
      <c r="A40" s="321" t="s">
        <v>86</v>
      </c>
      <c r="B40" s="324">
        <v>2</v>
      </c>
      <c r="C40" s="102" t="s">
        <v>62</v>
      </c>
      <c r="D40" s="274">
        <v>0</v>
      </c>
      <c r="E40" s="274">
        <v>0.1</v>
      </c>
      <c r="F40" s="274">
        <v>0.09</v>
      </c>
      <c r="G40" s="274">
        <v>0.09</v>
      </c>
      <c r="H40" s="274">
        <v>0.09</v>
      </c>
      <c r="I40" s="274">
        <v>0.09</v>
      </c>
      <c r="J40" s="274">
        <v>0.09</v>
      </c>
      <c r="K40" s="274">
        <v>0.09</v>
      </c>
      <c r="L40" s="274">
        <v>0.09</v>
      </c>
      <c r="M40" s="274">
        <v>0.09</v>
      </c>
      <c r="N40" s="274">
        <v>0.09</v>
      </c>
      <c r="O40" s="274">
        <v>0.09</v>
      </c>
      <c r="P40" s="101">
        <f>SUM(D40:O40)</f>
        <v>0.99999999999999978</v>
      </c>
      <c r="Q40" s="318" t="s">
        <v>515</v>
      </c>
      <c r="R40" s="301"/>
      <c r="S40" s="301"/>
      <c r="T40" s="301"/>
      <c r="U40" s="301"/>
      <c r="V40" s="301"/>
      <c r="W40" s="301"/>
      <c r="X40" s="301"/>
      <c r="Y40" s="301"/>
      <c r="Z40" s="301"/>
      <c r="AA40" s="301"/>
      <c r="AB40" s="301"/>
      <c r="AC40" s="301"/>
      <c r="AD40" s="323"/>
      <c r="AE40" s="97"/>
    </row>
    <row r="41" spans="1:41" ht="68.25" customHeight="1" x14ac:dyDescent="0.25">
      <c r="A41" s="321"/>
      <c r="B41" s="322"/>
      <c r="C41" s="99" t="s">
        <v>65</v>
      </c>
      <c r="D41" s="100">
        <v>0</v>
      </c>
      <c r="E41" s="100">
        <v>0.1</v>
      </c>
      <c r="F41" s="100">
        <v>0.09</v>
      </c>
      <c r="G41" s="100"/>
      <c r="H41" s="100"/>
      <c r="I41" s="100"/>
      <c r="J41" s="100"/>
      <c r="K41" s="100"/>
      <c r="L41" s="104"/>
      <c r="M41" s="104"/>
      <c r="N41" s="104"/>
      <c r="O41" s="104"/>
      <c r="P41" s="101">
        <f t="shared" si="1"/>
        <v>0.19</v>
      </c>
      <c r="Q41" s="312"/>
      <c r="R41" s="313"/>
      <c r="S41" s="313"/>
      <c r="T41" s="313"/>
      <c r="U41" s="313"/>
      <c r="V41" s="313"/>
      <c r="W41" s="313"/>
      <c r="X41" s="313"/>
      <c r="Y41" s="313"/>
      <c r="Z41" s="313"/>
      <c r="AA41" s="313"/>
      <c r="AB41" s="313"/>
      <c r="AC41" s="313"/>
      <c r="AD41" s="314"/>
      <c r="AE41" s="97"/>
    </row>
    <row r="42" spans="1:41" ht="55.5" customHeight="1" x14ac:dyDescent="0.25">
      <c r="A42" s="325" t="s">
        <v>87</v>
      </c>
      <c r="B42" s="324">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300" t="s">
        <v>88</v>
      </c>
      <c r="R42" s="301"/>
      <c r="S42" s="301"/>
      <c r="T42" s="301"/>
      <c r="U42" s="301"/>
      <c r="V42" s="301"/>
      <c r="W42" s="301"/>
      <c r="X42" s="301"/>
      <c r="Y42" s="301"/>
      <c r="Z42" s="301"/>
      <c r="AA42" s="301"/>
      <c r="AB42" s="301"/>
      <c r="AC42" s="301"/>
      <c r="AD42" s="323"/>
      <c r="AE42" s="97"/>
    </row>
    <row r="43" spans="1:41" ht="66.75" customHeight="1" x14ac:dyDescent="0.25">
      <c r="A43" s="326"/>
      <c r="B43" s="322"/>
      <c r="C43" s="99" t="s">
        <v>65</v>
      </c>
      <c r="D43" s="100">
        <v>0</v>
      </c>
      <c r="E43" s="100">
        <v>0.05</v>
      </c>
      <c r="F43" s="100">
        <v>0.1</v>
      </c>
      <c r="G43" s="100"/>
      <c r="H43" s="100"/>
      <c r="I43" s="100"/>
      <c r="J43" s="100"/>
      <c r="K43" s="100"/>
      <c r="L43" s="104"/>
      <c r="M43" s="104"/>
      <c r="N43" s="104"/>
      <c r="O43" s="104"/>
      <c r="P43" s="101">
        <f t="shared" si="1"/>
        <v>0.15000000000000002</v>
      </c>
      <c r="Q43" s="312"/>
      <c r="R43" s="313"/>
      <c r="S43" s="313"/>
      <c r="T43" s="313"/>
      <c r="U43" s="313"/>
      <c r="V43" s="313"/>
      <c r="W43" s="313"/>
      <c r="X43" s="313"/>
      <c r="Y43" s="313"/>
      <c r="Z43" s="313"/>
      <c r="AA43" s="313"/>
      <c r="AB43" s="313"/>
      <c r="AC43" s="313"/>
      <c r="AD43" s="314"/>
      <c r="AE43" s="97"/>
    </row>
    <row r="44" spans="1:41" ht="60" customHeight="1" x14ac:dyDescent="0.25">
      <c r="A44" s="306" t="s">
        <v>89</v>
      </c>
      <c r="B44" s="299">
        <v>7</v>
      </c>
      <c r="C44" s="102" t="s">
        <v>62</v>
      </c>
      <c r="D44" s="103">
        <v>0</v>
      </c>
      <c r="E44" s="103">
        <v>0.06</v>
      </c>
      <c r="F44" s="103">
        <v>0.09</v>
      </c>
      <c r="G44" s="103">
        <v>0.1</v>
      </c>
      <c r="H44" s="103">
        <v>0.09</v>
      </c>
      <c r="I44" s="103">
        <v>0.09</v>
      </c>
      <c r="J44" s="103">
        <v>0.1</v>
      </c>
      <c r="K44" s="103">
        <v>0.09</v>
      </c>
      <c r="L44" s="103">
        <v>0.09</v>
      </c>
      <c r="M44" s="103">
        <v>0.09</v>
      </c>
      <c r="N44" s="103">
        <v>0.1</v>
      </c>
      <c r="O44" s="275">
        <v>0.1</v>
      </c>
      <c r="P44" s="276">
        <f t="shared" si="1"/>
        <v>0.99999999999999978</v>
      </c>
      <c r="Q44" s="319" t="s">
        <v>516</v>
      </c>
      <c r="R44" s="319"/>
      <c r="S44" s="319"/>
      <c r="T44" s="319"/>
      <c r="U44" s="319"/>
      <c r="V44" s="319"/>
      <c r="W44" s="319"/>
      <c r="X44" s="319"/>
      <c r="Y44" s="319"/>
      <c r="Z44" s="319"/>
      <c r="AA44" s="319"/>
      <c r="AB44" s="319"/>
      <c r="AC44" s="319"/>
      <c r="AD44" s="319"/>
      <c r="AE44" s="97"/>
    </row>
    <row r="45" spans="1:41" ht="54" customHeight="1" x14ac:dyDescent="0.25">
      <c r="A45" s="307"/>
      <c r="B45" s="299"/>
      <c r="C45" s="99" t="s">
        <v>65</v>
      </c>
      <c r="D45" s="100">
        <v>0</v>
      </c>
      <c r="E45" s="100">
        <v>0.06</v>
      </c>
      <c r="F45" s="100">
        <v>0.09</v>
      </c>
      <c r="G45" s="100"/>
      <c r="H45" s="100"/>
      <c r="I45" s="100"/>
      <c r="J45" s="100"/>
      <c r="K45" s="100"/>
      <c r="L45" s="100"/>
      <c r="M45" s="100"/>
      <c r="N45" s="100"/>
      <c r="O45" s="100"/>
      <c r="P45" s="276">
        <f t="shared" si="1"/>
        <v>0.15</v>
      </c>
      <c r="Q45" s="319"/>
      <c r="R45" s="319"/>
      <c r="S45" s="319"/>
      <c r="T45" s="319"/>
      <c r="U45" s="319"/>
      <c r="V45" s="319"/>
      <c r="W45" s="319"/>
      <c r="X45" s="319"/>
      <c r="Y45" s="319"/>
      <c r="Z45" s="319"/>
      <c r="AA45" s="319"/>
      <c r="AB45" s="319"/>
      <c r="AC45" s="319"/>
      <c r="AD45" s="319"/>
      <c r="AE45" s="97"/>
    </row>
    <row r="46" spans="1:41" ht="58.5" customHeight="1" x14ac:dyDescent="0.25">
      <c r="A46" s="306" t="s">
        <v>90</v>
      </c>
      <c r="B46" s="299">
        <v>4</v>
      </c>
      <c r="C46" s="102" t="s">
        <v>62</v>
      </c>
      <c r="D46" s="103">
        <v>0</v>
      </c>
      <c r="E46" s="103">
        <v>0</v>
      </c>
      <c r="F46" s="103">
        <v>0.25</v>
      </c>
      <c r="G46" s="103">
        <v>0</v>
      </c>
      <c r="H46" s="103">
        <v>0</v>
      </c>
      <c r="I46" s="103">
        <v>0.25</v>
      </c>
      <c r="J46" s="103">
        <v>0</v>
      </c>
      <c r="K46" s="103">
        <v>0</v>
      </c>
      <c r="L46" s="103">
        <v>0.25</v>
      </c>
      <c r="M46" s="103">
        <v>0</v>
      </c>
      <c r="N46" s="103">
        <v>0</v>
      </c>
      <c r="O46" s="103">
        <v>0.25</v>
      </c>
      <c r="P46" s="276">
        <f t="shared" si="1"/>
        <v>1</v>
      </c>
      <c r="Q46" s="319" t="s">
        <v>91</v>
      </c>
      <c r="R46" s="319"/>
      <c r="S46" s="319"/>
      <c r="T46" s="319"/>
      <c r="U46" s="319"/>
      <c r="V46" s="319"/>
      <c r="W46" s="319"/>
      <c r="X46" s="319"/>
      <c r="Y46" s="319"/>
      <c r="Z46" s="319"/>
      <c r="AA46" s="319"/>
      <c r="AB46" s="319"/>
      <c r="AC46" s="319"/>
      <c r="AD46" s="319"/>
      <c r="AE46" s="97"/>
    </row>
    <row r="47" spans="1:41" ht="72" customHeight="1" x14ac:dyDescent="0.25">
      <c r="A47" s="307"/>
      <c r="B47" s="299"/>
      <c r="C47" s="99" t="s">
        <v>65</v>
      </c>
      <c r="D47" s="100">
        <v>0</v>
      </c>
      <c r="E47" s="100">
        <v>0</v>
      </c>
      <c r="F47" s="100">
        <v>0.25</v>
      </c>
      <c r="G47" s="100"/>
      <c r="H47" s="100"/>
      <c r="I47" s="100"/>
      <c r="J47" s="100"/>
      <c r="K47" s="100"/>
      <c r="L47" s="100"/>
      <c r="M47" s="100"/>
      <c r="N47" s="100"/>
      <c r="O47" s="100"/>
      <c r="P47" s="276">
        <f t="shared" si="1"/>
        <v>0.25</v>
      </c>
      <c r="Q47" s="319"/>
      <c r="R47" s="319"/>
      <c r="S47" s="319"/>
      <c r="T47" s="319"/>
      <c r="U47" s="319"/>
      <c r="V47" s="319"/>
      <c r="W47" s="319"/>
      <c r="X47" s="319"/>
      <c r="Y47" s="319"/>
      <c r="Z47" s="319"/>
      <c r="AA47" s="319"/>
      <c r="AB47" s="319"/>
      <c r="AC47" s="319"/>
      <c r="AD47" s="319"/>
      <c r="AE47" s="97"/>
    </row>
    <row r="48" spans="1:41" ht="51.75" customHeight="1" x14ac:dyDescent="0.25">
      <c r="A48" s="306" t="s">
        <v>92</v>
      </c>
      <c r="B48" s="299">
        <v>3</v>
      </c>
      <c r="C48" s="102" t="s">
        <v>62</v>
      </c>
      <c r="D48" s="103">
        <v>0</v>
      </c>
      <c r="E48" s="103">
        <v>0.05</v>
      </c>
      <c r="F48" s="103">
        <v>0.1</v>
      </c>
      <c r="G48" s="103">
        <v>0.1</v>
      </c>
      <c r="H48" s="103">
        <v>0.1</v>
      </c>
      <c r="I48" s="103">
        <v>0.1</v>
      </c>
      <c r="J48" s="103">
        <v>0.1</v>
      </c>
      <c r="K48" s="103">
        <v>0.1</v>
      </c>
      <c r="L48" s="103">
        <v>0.1</v>
      </c>
      <c r="M48" s="103">
        <v>0.1</v>
      </c>
      <c r="N48" s="103">
        <v>0.1</v>
      </c>
      <c r="O48" s="103">
        <v>0.05</v>
      </c>
      <c r="P48" s="276">
        <f t="shared" si="1"/>
        <v>0.99999999999999989</v>
      </c>
      <c r="Q48" s="300" t="s">
        <v>93</v>
      </c>
      <c r="R48" s="301"/>
      <c r="S48" s="301"/>
      <c r="T48" s="301"/>
      <c r="U48" s="301"/>
      <c r="V48" s="301"/>
      <c r="W48" s="301"/>
      <c r="X48" s="301"/>
      <c r="Y48" s="301"/>
      <c r="Z48" s="301"/>
      <c r="AA48" s="301"/>
      <c r="AB48" s="301"/>
      <c r="AC48" s="301"/>
      <c r="AD48" s="302"/>
      <c r="AE48" s="97"/>
    </row>
    <row r="49" spans="1:31" ht="50.25" customHeight="1" x14ac:dyDescent="0.25">
      <c r="A49" s="307"/>
      <c r="B49" s="299"/>
      <c r="C49" s="99" t="s">
        <v>65</v>
      </c>
      <c r="D49" s="100">
        <v>0</v>
      </c>
      <c r="E49" s="100">
        <v>0.05</v>
      </c>
      <c r="F49" s="100">
        <v>0.1</v>
      </c>
      <c r="G49" s="100"/>
      <c r="H49" s="100"/>
      <c r="I49" s="100"/>
      <c r="J49" s="100"/>
      <c r="K49" s="100"/>
      <c r="L49" s="100"/>
      <c r="M49" s="100"/>
      <c r="N49" s="100"/>
      <c r="O49" s="100"/>
      <c r="P49" s="276">
        <f t="shared" si="1"/>
        <v>0.15000000000000002</v>
      </c>
      <c r="Q49" s="303"/>
      <c r="R49" s="304"/>
      <c r="S49" s="304"/>
      <c r="T49" s="304"/>
      <c r="U49" s="304"/>
      <c r="V49" s="304"/>
      <c r="W49" s="304"/>
      <c r="X49" s="304"/>
      <c r="Y49" s="304"/>
      <c r="Z49" s="304"/>
      <c r="AA49" s="304"/>
      <c r="AB49" s="304"/>
      <c r="AC49" s="304"/>
      <c r="AD49" s="305"/>
      <c r="AE49" s="97"/>
    </row>
    <row r="50" spans="1:31" ht="33" customHeight="1" x14ac:dyDescent="0.25">
      <c r="A50" s="306" t="s">
        <v>94</v>
      </c>
      <c r="B50" s="299">
        <v>5</v>
      </c>
      <c r="C50" s="102" t="s">
        <v>62</v>
      </c>
      <c r="D50" s="207">
        <v>0</v>
      </c>
      <c r="E50" s="207">
        <v>0</v>
      </c>
      <c r="F50" s="207">
        <v>0.25</v>
      </c>
      <c r="G50" s="207">
        <v>0</v>
      </c>
      <c r="H50" s="207">
        <v>0</v>
      </c>
      <c r="I50" s="207">
        <v>0</v>
      </c>
      <c r="J50" s="207">
        <v>0.25</v>
      </c>
      <c r="K50" s="207">
        <v>0</v>
      </c>
      <c r="L50" s="207">
        <v>0</v>
      </c>
      <c r="M50" s="207">
        <v>0.25</v>
      </c>
      <c r="N50" s="207">
        <v>0</v>
      </c>
      <c r="O50" s="207">
        <v>0.25</v>
      </c>
      <c r="P50" s="276">
        <f t="shared" si="1"/>
        <v>1</v>
      </c>
      <c r="Q50" s="300" t="s">
        <v>95</v>
      </c>
      <c r="R50" s="301"/>
      <c r="S50" s="301"/>
      <c r="T50" s="301"/>
      <c r="U50" s="301"/>
      <c r="V50" s="301"/>
      <c r="W50" s="301"/>
      <c r="X50" s="301"/>
      <c r="Y50" s="301"/>
      <c r="Z50" s="301"/>
      <c r="AA50" s="301"/>
      <c r="AB50" s="301"/>
      <c r="AC50" s="301"/>
      <c r="AD50" s="302"/>
      <c r="AE50" s="97"/>
    </row>
    <row r="51" spans="1:31" ht="44.25" customHeight="1" x14ac:dyDescent="0.25">
      <c r="A51" s="307"/>
      <c r="B51" s="299"/>
      <c r="C51" s="99" t="s">
        <v>65</v>
      </c>
      <c r="D51" s="100">
        <v>0</v>
      </c>
      <c r="E51" s="100">
        <v>0</v>
      </c>
      <c r="F51" s="100">
        <v>0.25</v>
      </c>
      <c r="G51" s="100"/>
      <c r="H51" s="100"/>
      <c r="I51" s="100"/>
      <c r="J51" s="100"/>
      <c r="K51" s="100"/>
      <c r="L51" s="100"/>
      <c r="M51" s="100"/>
      <c r="N51" s="100"/>
      <c r="O51" s="100"/>
      <c r="P51" s="276">
        <f t="shared" si="1"/>
        <v>0.25</v>
      </c>
      <c r="Q51" s="303"/>
      <c r="R51" s="304"/>
      <c r="S51" s="304"/>
      <c r="T51" s="304"/>
      <c r="U51" s="304"/>
      <c r="V51" s="304"/>
      <c r="W51" s="304"/>
      <c r="X51" s="304"/>
      <c r="Y51" s="304"/>
      <c r="Z51" s="304"/>
      <c r="AA51" s="304"/>
      <c r="AB51" s="304"/>
      <c r="AC51" s="304"/>
      <c r="AD51" s="305"/>
      <c r="AE51" s="97"/>
    </row>
    <row r="52" spans="1:31" ht="66" customHeight="1" x14ac:dyDescent="0.25">
      <c r="A52" s="306" t="s">
        <v>96</v>
      </c>
      <c r="B52" s="299">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76">
        <f>SUM(D52:O52)</f>
        <v>0.99999999999999989</v>
      </c>
      <c r="Q52" s="318" t="s">
        <v>535</v>
      </c>
      <c r="R52" s="301"/>
      <c r="S52" s="301"/>
      <c r="T52" s="301"/>
      <c r="U52" s="301"/>
      <c r="V52" s="301"/>
      <c r="W52" s="301"/>
      <c r="X52" s="301"/>
      <c r="Y52" s="301"/>
      <c r="Z52" s="301"/>
      <c r="AA52" s="301"/>
      <c r="AB52" s="301"/>
      <c r="AC52" s="301"/>
      <c r="AD52" s="302"/>
    </row>
    <row r="53" spans="1:31" ht="66.75" customHeight="1" x14ac:dyDescent="0.25">
      <c r="A53" s="307"/>
      <c r="B53" s="299"/>
      <c r="C53" s="99" t="s">
        <v>65</v>
      </c>
      <c r="D53" s="100">
        <v>0.04</v>
      </c>
      <c r="E53" s="100">
        <v>0.08</v>
      </c>
      <c r="F53" s="100">
        <v>0.14000000000000001</v>
      </c>
      <c r="G53" s="100"/>
      <c r="H53" s="100"/>
      <c r="I53" s="100"/>
      <c r="J53" s="100"/>
      <c r="K53" s="100"/>
      <c r="L53" s="100"/>
      <c r="M53" s="100"/>
      <c r="N53" s="100"/>
      <c r="O53" s="100"/>
      <c r="P53" s="276">
        <f>SUM(D53:O53)</f>
        <v>0.26</v>
      </c>
      <c r="Q53" s="303"/>
      <c r="R53" s="304"/>
      <c r="S53" s="304"/>
      <c r="T53" s="304"/>
      <c r="U53" s="304"/>
      <c r="V53" s="304"/>
      <c r="W53" s="304"/>
      <c r="X53" s="304"/>
      <c r="Y53" s="304"/>
      <c r="Z53" s="304"/>
      <c r="AA53" s="304"/>
      <c r="AB53" s="304"/>
      <c r="AC53" s="304"/>
      <c r="AD53" s="305"/>
    </row>
    <row r="54" spans="1:31" ht="60.75" customHeight="1" x14ac:dyDescent="0.25">
      <c r="A54" s="308" t="s">
        <v>97</v>
      </c>
      <c r="B54" s="310">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312" t="s">
        <v>517</v>
      </c>
      <c r="R54" s="313"/>
      <c r="S54" s="313"/>
      <c r="T54" s="313"/>
      <c r="U54" s="313"/>
      <c r="V54" s="313"/>
      <c r="W54" s="313"/>
      <c r="X54" s="313"/>
      <c r="Y54" s="313"/>
      <c r="Z54" s="313"/>
      <c r="AA54" s="313"/>
      <c r="AB54" s="313"/>
      <c r="AC54" s="313"/>
      <c r="AD54" s="314"/>
    </row>
    <row r="55" spans="1:31" ht="94.5" customHeight="1" thickBot="1" x14ac:dyDescent="0.3">
      <c r="A55" s="309"/>
      <c r="B55" s="311"/>
      <c r="C55" s="91" t="s">
        <v>65</v>
      </c>
      <c r="D55" s="105">
        <v>0.03</v>
      </c>
      <c r="E55" s="105">
        <v>0.08</v>
      </c>
      <c r="F55" s="105">
        <v>0.14000000000000001</v>
      </c>
      <c r="G55" s="105"/>
      <c r="H55" s="105"/>
      <c r="I55" s="105"/>
      <c r="J55" s="105"/>
      <c r="K55" s="105"/>
      <c r="L55" s="106"/>
      <c r="M55" s="106"/>
      <c r="N55" s="106"/>
      <c r="O55" s="106"/>
      <c r="P55" s="107">
        <f t="shared" si="1"/>
        <v>0.25</v>
      </c>
      <c r="Q55" s="315"/>
      <c r="R55" s="316"/>
      <c r="S55" s="316"/>
      <c r="T55" s="316"/>
      <c r="U55" s="316"/>
      <c r="V55" s="316"/>
      <c r="W55" s="316"/>
      <c r="X55" s="316"/>
      <c r="Y55" s="316"/>
      <c r="Z55" s="316"/>
      <c r="AA55" s="316"/>
      <c r="AB55" s="316"/>
      <c r="AC55" s="316"/>
      <c r="AD55" s="317"/>
    </row>
    <row r="56" spans="1:31" x14ac:dyDescent="0.25">
      <c r="A56" s="259" t="s">
        <v>98</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row>
  </sheetData>
  <mergeCells count="97">
    <mergeCell ref="A1:A4"/>
    <mergeCell ref="B1:AA1"/>
    <mergeCell ref="O7:P7"/>
    <mergeCell ref="M8:N8"/>
    <mergeCell ref="O8:P8"/>
    <mergeCell ref="M7:N7"/>
    <mergeCell ref="AB1:AD1"/>
    <mergeCell ref="B2:AA2"/>
    <mergeCell ref="AB2:AD2"/>
    <mergeCell ref="B3:AA4"/>
    <mergeCell ref="AB3:AD3"/>
    <mergeCell ref="AB4:AD4"/>
    <mergeCell ref="A11:B13"/>
    <mergeCell ref="C11:AD13"/>
    <mergeCell ref="A7:B9"/>
    <mergeCell ref="C7:C9"/>
    <mergeCell ref="D7:H9"/>
    <mergeCell ref="I7:J9"/>
    <mergeCell ref="K7:L9"/>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46:A47"/>
    <mergeCell ref="B46:B47"/>
    <mergeCell ref="Q46:AD47"/>
    <mergeCell ref="A48:A49"/>
    <mergeCell ref="A38:A39"/>
    <mergeCell ref="B38:B39"/>
    <mergeCell ref="Q38:AD39"/>
    <mergeCell ref="A40:A41"/>
    <mergeCell ref="B40:B41"/>
    <mergeCell ref="Q40:AD41"/>
    <mergeCell ref="A42:A43"/>
    <mergeCell ref="B42:B43"/>
    <mergeCell ref="Q42:AD43"/>
    <mergeCell ref="A44:A45"/>
    <mergeCell ref="B44:B45"/>
    <mergeCell ref="Q44:AD45"/>
    <mergeCell ref="A54:A55"/>
    <mergeCell ref="B54:B55"/>
    <mergeCell ref="Q54:AD55"/>
    <mergeCell ref="A52:A53"/>
    <mergeCell ref="B52:B53"/>
    <mergeCell ref="Q52:AD53"/>
    <mergeCell ref="B48:B49"/>
    <mergeCell ref="Q48:AD49"/>
    <mergeCell ref="A50:A51"/>
    <mergeCell ref="B50:B51"/>
    <mergeCell ref="Q50:AD51"/>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55" xr:uid="{00000000-0002-0000-0000-000002000000}">
      <formula1>2000</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497</v>
      </c>
      <c r="C1" s="723" t="s">
        <v>498</v>
      </c>
      <c r="D1" s="723"/>
      <c r="E1" s="723"/>
      <c r="F1" s="723"/>
      <c r="G1" s="724" t="s">
        <v>499</v>
      </c>
      <c r="H1" s="725"/>
      <c r="I1" s="725"/>
      <c r="J1" s="726"/>
      <c r="K1" s="722" t="s">
        <v>500</v>
      </c>
      <c r="L1" s="722"/>
      <c r="M1" s="722"/>
      <c r="N1" s="722"/>
    </row>
    <row r="2" spans="1:14" x14ac:dyDescent="0.25">
      <c r="C2" s="4"/>
      <c r="D2" s="4"/>
      <c r="E2" s="4"/>
      <c r="F2" s="4" t="s">
        <v>501</v>
      </c>
      <c r="G2" s="30"/>
      <c r="H2" s="4"/>
      <c r="I2" s="4"/>
      <c r="J2" s="31" t="s">
        <v>501</v>
      </c>
      <c r="K2" s="4"/>
      <c r="L2" s="4"/>
      <c r="M2" s="4"/>
      <c r="N2" s="4" t="s">
        <v>501</v>
      </c>
    </row>
    <row r="3" spans="1:14" x14ac:dyDescent="0.25">
      <c r="A3" s="720" t="s">
        <v>502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2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20"/>
      <c r="B5" s="5">
        <v>3</v>
      </c>
      <c r="C5" s="6">
        <v>0.05</v>
      </c>
      <c r="D5" s="6">
        <v>0.05</v>
      </c>
      <c r="E5" s="6">
        <v>0.1</v>
      </c>
      <c r="F5" s="7">
        <f>(C5+D5+E5)</f>
        <v>0.2</v>
      </c>
      <c r="G5" s="32">
        <v>0.1</v>
      </c>
      <c r="H5" s="6">
        <v>0.1</v>
      </c>
      <c r="I5" s="6">
        <v>0.1</v>
      </c>
      <c r="J5" s="33">
        <f>(G5+H5+I5)</f>
        <v>0.30000000000000004</v>
      </c>
      <c r="K5" s="24"/>
      <c r="L5" s="5"/>
      <c r="M5" s="5"/>
      <c r="N5" s="5"/>
    </row>
    <row r="6" spans="1:14" x14ac:dyDescent="0.25">
      <c r="A6" s="720"/>
      <c r="B6" s="5">
        <v>4</v>
      </c>
      <c r="C6" s="6">
        <v>0.1</v>
      </c>
      <c r="D6" s="6">
        <v>0.1</v>
      </c>
      <c r="E6" s="6">
        <v>0.2</v>
      </c>
      <c r="F6" s="7">
        <f>(C6+D6+E6)</f>
        <v>0.4</v>
      </c>
      <c r="G6" s="32">
        <v>0</v>
      </c>
      <c r="H6" s="6">
        <v>0</v>
      </c>
      <c r="I6" s="6">
        <v>0.1</v>
      </c>
      <c r="J6" s="33">
        <f>(G6+H6+I6)</f>
        <v>0.1</v>
      </c>
      <c r="K6" s="24"/>
      <c r="L6" s="5"/>
      <c r="M6" s="5"/>
      <c r="N6" s="5"/>
    </row>
    <row r="7" spans="1:14" x14ac:dyDescent="0.25">
      <c r="A7" s="720"/>
      <c r="B7" s="5">
        <v>5</v>
      </c>
      <c r="C7" s="6">
        <v>0</v>
      </c>
      <c r="D7" s="6">
        <v>0</v>
      </c>
      <c r="E7" s="6">
        <v>0</v>
      </c>
      <c r="F7" s="7">
        <f>(C7+D7+E7)</f>
        <v>0</v>
      </c>
      <c r="G7" s="32">
        <v>0</v>
      </c>
      <c r="H7" s="6">
        <v>0</v>
      </c>
      <c r="I7" s="6">
        <v>0</v>
      </c>
      <c r="J7" s="33">
        <f>(G7+H7+I7)</f>
        <v>0</v>
      </c>
      <c r="K7" s="24"/>
      <c r="L7" s="5"/>
      <c r="M7" s="5"/>
      <c r="N7" s="5"/>
    </row>
    <row r="8" spans="1:14" x14ac:dyDescent="0.25">
      <c r="A8" s="720" t="s">
        <v>503</v>
      </c>
      <c r="B8" s="9">
        <v>6</v>
      </c>
      <c r="C8" s="10">
        <v>0.1</v>
      </c>
      <c r="D8" s="10">
        <v>0.1</v>
      </c>
      <c r="E8" s="10">
        <v>0.1</v>
      </c>
      <c r="F8" s="11">
        <f>C8+D8+E8</f>
        <v>0.30000000000000004</v>
      </c>
      <c r="G8" s="34"/>
      <c r="H8" s="9"/>
      <c r="I8" s="9"/>
      <c r="J8" s="35"/>
      <c r="K8" s="25"/>
      <c r="L8" s="9"/>
      <c r="M8" s="9"/>
      <c r="N8" s="9"/>
    </row>
    <row r="9" spans="1:14" x14ac:dyDescent="0.25">
      <c r="A9" s="720"/>
      <c r="B9" s="9">
        <v>7</v>
      </c>
      <c r="C9" s="9"/>
      <c r="D9" s="9"/>
      <c r="E9" s="9"/>
      <c r="F9" s="19"/>
      <c r="G9" s="36"/>
      <c r="H9" s="9"/>
      <c r="I9" s="9"/>
      <c r="J9" s="35"/>
      <c r="K9" s="25"/>
      <c r="L9" s="9"/>
      <c r="M9" s="9"/>
      <c r="N9" s="9"/>
    </row>
    <row r="10" spans="1:14" x14ac:dyDescent="0.25">
      <c r="A10" s="720"/>
      <c r="B10" s="9">
        <v>8</v>
      </c>
      <c r="C10" s="9"/>
      <c r="D10" s="9"/>
      <c r="E10" s="9"/>
      <c r="F10" s="19"/>
      <c r="G10" s="36"/>
      <c r="H10" s="9"/>
      <c r="I10" s="9"/>
      <c r="J10" s="35"/>
      <c r="K10" s="25"/>
      <c r="L10" s="9"/>
      <c r="M10" s="9"/>
      <c r="N10" s="9"/>
    </row>
    <row r="11" spans="1:14" x14ac:dyDescent="0.25">
      <c r="A11" s="720"/>
      <c r="B11" s="9">
        <v>9</v>
      </c>
      <c r="C11" s="9"/>
      <c r="D11" s="9"/>
      <c r="E11" s="9"/>
      <c r="F11" s="19"/>
      <c r="G11" s="36"/>
      <c r="H11" s="9"/>
      <c r="I11" s="9"/>
      <c r="J11" s="35"/>
      <c r="K11" s="25"/>
      <c r="L11" s="9"/>
      <c r="M11" s="9"/>
      <c r="N11" s="9"/>
    </row>
    <row r="12" spans="1:14" x14ac:dyDescent="0.25">
      <c r="A12" s="720" t="s">
        <v>504</v>
      </c>
      <c r="B12" s="14">
        <v>10</v>
      </c>
      <c r="C12" s="14"/>
      <c r="D12" s="14"/>
      <c r="E12" s="14"/>
      <c r="F12" s="20"/>
      <c r="G12" s="37"/>
      <c r="H12" s="14"/>
      <c r="I12" s="14"/>
      <c r="J12" s="38"/>
      <c r="K12" s="26"/>
      <c r="L12" s="14"/>
      <c r="M12" s="14"/>
      <c r="N12" s="14"/>
    </row>
    <row r="13" spans="1:14" x14ac:dyDescent="0.25">
      <c r="A13" s="720"/>
      <c r="B13" s="14">
        <v>11</v>
      </c>
      <c r="C13" s="14"/>
      <c r="D13" s="14"/>
      <c r="E13" s="14"/>
      <c r="F13" s="20"/>
      <c r="G13" s="37"/>
      <c r="H13" s="14"/>
      <c r="I13" s="14"/>
      <c r="J13" s="38"/>
      <c r="K13" s="26"/>
      <c r="L13" s="14"/>
      <c r="M13" s="14"/>
      <c r="N13" s="14"/>
    </row>
    <row r="14" spans="1:14" x14ac:dyDescent="0.25">
      <c r="A14" s="720"/>
      <c r="B14" s="14">
        <v>12</v>
      </c>
      <c r="C14" s="14"/>
      <c r="D14" s="14"/>
      <c r="E14" s="14"/>
      <c r="F14" s="20"/>
      <c r="G14" s="37"/>
      <c r="H14" s="14"/>
      <c r="I14" s="14"/>
      <c r="J14" s="38"/>
      <c r="K14" s="26"/>
      <c r="L14" s="14"/>
      <c r="M14" s="14"/>
      <c r="N14" s="14"/>
    </row>
    <row r="15" spans="1:14" x14ac:dyDescent="0.25">
      <c r="A15" s="720"/>
      <c r="B15" s="14">
        <v>13</v>
      </c>
      <c r="C15" s="14"/>
      <c r="D15" s="14"/>
      <c r="E15" s="14"/>
      <c r="F15" s="20"/>
      <c r="G15" s="37"/>
      <c r="H15" s="14"/>
      <c r="I15" s="14"/>
      <c r="J15" s="38"/>
      <c r="K15" s="26"/>
      <c r="L15" s="14"/>
      <c r="M15" s="14"/>
      <c r="N15" s="14"/>
    </row>
    <row r="16" spans="1:14" x14ac:dyDescent="0.25">
      <c r="A16" s="720" t="s">
        <v>505</v>
      </c>
      <c r="B16" s="15">
        <v>14</v>
      </c>
      <c r="C16" s="15"/>
      <c r="D16" s="15"/>
      <c r="E16" s="15"/>
      <c r="F16" s="21"/>
      <c r="G16" s="39"/>
      <c r="H16" s="15"/>
      <c r="I16" s="15"/>
      <c r="J16" s="40"/>
      <c r="K16" s="27"/>
      <c r="L16" s="15"/>
      <c r="M16" s="15"/>
      <c r="N16" s="15"/>
    </row>
    <row r="17" spans="1:14" x14ac:dyDescent="0.25">
      <c r="A17" s="720"/>
      <c r="B17" s="15">
        <v>15</v>
      </c>
      <c r="C17" s="15"/>
      <c r="D17" s="15"/>
      <c r="E17" s="15"/>
      <c r="F17" s="21"/>
      <c r="G17" s="39"/>
      <c r="H17" s="15"/>
      <c r="I17" s="15"/>
      <c r="J17" s="40"/>
      <c r="K17" s="27"/>
      <c r="L17" s="15"/>
      <c r="M17" s="15"/>
      <c r="N17" s="15"/>
    </row>
    <row r="18" spans="1:14" x14ac:dyDescent="0.25">
      <c r="A18" s="720"/>
      <c r="B18" s="15">
        <v>16</v>
      </c>
      <c r="C18" s="15"/>
      <c r="D18" s="15"/>
      <c r="E18" s="15"/>
      <c r="F18" s="21"/>
      <c r="G18" s="39"/>
      <c r="H18" s="15"/>
      <c r="I18" s="15"/>
      <c r="J18" s="40"/>
      <c r="K18" s="27"/>
      <c r="L18" s="15"/>
      <c r="M18" s="15"/>
      <c r="N18" s="15"/>
    </row>
    <row r="19" spans="1:14" x14ac:dyDescent="0.25">
      <c r="A19" s="720" t="s">
        <v>506</v>
      </c>
      <c r="B19" s="18">
        <v>17</v>
      </c>
      <c r="C19" s="18"/>
      <c r="D19" s="18"/>
      <c r="E19" s="18"/>
      <c r="F19" s="22"/>
      <c r="G19" s="41"/>
      <c r="H19" s="18"/>
      <c r="I19" s="18"/>
      <c r="J19" s="42"/>
      <c r="K19" s="28"/>
      <c r="L19" s="18"/>
      <c r="M19" s="18"/>
      <c r="N19" s="18"/>
    </row>
    <row r="20" spans="1:14" x14ac:dyDescent="0.25">
      <c r="A20" s="720"/>
      <c r="B20" s="18">
        <v>18</v>
      </c>
      <c r="C20" s="18"/>
      <c r="D20" s="18"/>
      <c r="E20" s="18"/>
      <c r="F20" s="22"/>
      <c r="G20" s="41"/>
      <c r="H20" s="18"/>
      <c r="I20" s="18"/>
      <c r="J20" s="42"/>
      <c r="K20" s="28"/>
      <c r="L20" s="18"/>
      <c r="M20" s="18"/>
      <c r="N20" s="18"/>
    </row>
    <row r="21" spans="1:14" x14ac:dyDescent="0.25">
      <c r="A21" s="720"/>
      <c r="B21" s="18">
        <v>19</v>
      </c>
      <c r="C21" s="18"/>
      <c r="D21" s="18"/>
      <c r="E21" s="18"/>
      <c r="F21" s="22"/>
      <c r="G21" s="41"/>
      <c r="H21" s="18"/>
      <c r="I21" s="18"/>
      <c r="J21" s="42"/>
      <c r="K21" s="28"/>
      <c r="L21" s="18"/>
      <c r="M21" s="18"/>
      <c r="N21" s="18"/>
    </row>
    <row r="22" spans="1:14" x14ac:dyDescent="0.25">
      <c r="A22" s="720"/>
      <c r="B22" s="18">
        <v>20</v>
      </c>
      <c r="C22" s="18"/>
      <c r="D22" s="18"/>
      <c r="E22" s="18"/>
      <c r="F22" s="22"/>
      <c r="G22" s="41"/>
      <c r="H22" s="18"/>
      <c r="I22" s="18"/>
      <c r="J22" s="42"/>
      <c r="K22" s="28"/>
      <c r="L22" s="18"/>
      <c r="M22" s="18"/>
      <c r="N22" s="18"/>
    </row>
    <row r="23" spans="1:14" x14ac:dyDescent="0.25">
      <c r="A23" s="720" t="s">
        <v>507</v>
      </c>
      <c r="B23" s="13">
        <v>21</v>
      </c>
      <c r="C23" s="13"/>
      <c r="D23" s="13"/>
      <c r="E23" s="13"/>
      <c r="F23" s="23"/>
      <c r="G23" s="43"/>
      <c r="H23" s="13"/>
      <c r="I23" s="13"/>
      <c r="J23" s="44"/>
      <c r="K23" s="29"/>
      <c r="L23" s="13"/>
      <c r="M23" s="13"/>
      <c r="N23" s="13"/>
    </row>
    <row r="24" spans="1:14" x14ac:dyDescent="0.25">
      <c r="A24" s="720"/>
      <c r="B24" s="13">
        <v>22</v>
      </c>
      <c r="C24" s="13"/>
      <c r="D24" s="13"/>
      <c r="E24" s="13"/>
      <c r="F24" s="23"/>
      <c r="G24" s="43"/>
      <c r="H24" s="13"/>
      <c r="I24" s="13"/>
      <c r="J24" s="44"/>
      <c r="K24" s="29"/>
      <c r="L24" s="13"/>
      <c r="M24" s="13"/>
      <c r="N24" s="13"/>
    </row>
    <row r="25" spans="1:14" x14ac:dyDescent="0.25">
      <c r="A25" s="720"/>
      <c r="B25" s="13">
        <v>23</v>
      </c>
      <c r="C25" s="13"/>
      <c r="D25" s="13"/>
      <c r="E25" s="13"/>
      <c r="F25" s="23"/>
      <c r="G25" s="43"/>
      <c r="H25" s="13"/>
      <c r="I25" s="13"/>
      <c r="J25" s="44"/>
      <c r="K25" s="29"/>
      <c r="L25" s="13"/>
      <c r="M25" s="13"/>
      <c r="N25" s="13"/>
    </row>
    <row r="26" spans="1:14" x14ac:dyDescent="0.25">
      <c r="A26" s="720"/>
      <c r="B26" s="13">
        <v>24</v>
      </c>
      <c r="C26" s="13"/>
      <c r="D26" s="13"/>
      <c r="E26" s="13"/>
      <c r="F26" s="23"/>
      <c r="G26" s="43"/>
      <c r="H26" s="13"/>
      <c r="I26" s="13"/>
      <c r="J26" s="44"/>
      <c r="K26" s="29"/>
      <c r="L26" s="13"/>
      <c r="M26" s="13"/>
      <c r="N26" s="13"/>
    </row>
    <row r="27" spans="1:14" x14ac:dyDescent="0.25">
      <c r="A27" s="720" t="s">
        <v>508</v>
      </c>
      <c r="B27" s="9">
        <v>25</v>
      </c>
      <c r="C27" s="9"/>
      <c r="D27" s="9"/>
      <c r="E27" s="9"/>
      <c r="F27" s="9"/>
      <c r="G27" s="9"/>
      <c r="H27" s="9"/>
      <c r="I27" s="9"/>
      <c r="J27" s="9"/>
      <c r="K27" s="9"/>
      <c r="L27" s="9"/>
      <c r="M27" s="9"/>
      <c r="N27" s="9"/>
    </row>
    <row r="28" spans="1:14" x14ac:dyDescent="0.25">
      <c r="A28" s="720"/>
      <c r="B28" s="9">
        <v>26</v>
      </c>
      <c r="C28" s="9"/>
      <c r="D28" s="9"/>
      <c r="E28" s="9"/>
      <c r="F28" s="9"/>
      <c r="G28" s="9"/>
      <c r="H28" s="9"/>
      <c r="I28" s="9"/>
      <c r="J28" s="9"/>
      <c r="K28" s="9"/>
      <c r="L28" s="9"/>
      <c r="M28" s="9"/>
      <c r="N28" s="9"/>
    </row>
    <row r="29" spans="1:14" x14ac:dyDescent="0.25">
      <c r="A29" s="720"/>
      <c r="B29" s="9">
        <v>27</v>
      </c>
      <c r="C29" s="9"/>
      <c r="D29" s="9"/>
      <c r="E29" s="9"/>
      <c r="F29" s="9"/>
      <c r="G29" s="9"/>
      <c r="H29" s="9"/>
      <c r="I29" s="9"/>
      <c r="J29" s="9"/>
      <c r="K29" s="9"/>
      <c r="L29" s="9"/>
      <c r="M29" s="9"/>
      <c r="N29" s="9"/>
    </row>
    <row r="30" spans="1:14" x14ac:dyDescent="0.25">
      <c r="A30" s="720"/>
      <c r="B30" s="9">
        <v>28</v>
      </c>
      <c r="C30" s="9"/>
      <c r="D30" s="9"/>
      <c r="E30" s="9"/>
      <c r="F30" s="9"/>
      <c r="G30" s="9"/>
      <c r="H30" s="9"/>
      <c r="I30" s="9"/>
      <c r="J30" s="9"/>
      <c r="K30" s="9"/>
      <c r="L30" s="9"/>
      <c r="M30" s="9"/>
      <c r="N30" s="9"/>
    </row>
    <row r="31" spans="1:14" x14ac:dyDescent="0.25">
      <c r="A31" s="720"/>
      <c r="B31" s="9">
        <v>29</v>
      </c>
      <c r="C31" s="9"/>
      <c r="D31" s="9"/>
      <c r="E31" s="9"/>
      <c r="F31" s="9"/>
      <c r="G31" s="9"/>
      <c r="H31" s="9"/>
      <c r="I31" s="9"/>
      <c r="J31" s="9"/>
      <c r="K31" s="9"/>
      <c r="L31" s="9"/>
      <c r="M31" s="9"/>
      <c r="N31" s="9"/>
    </row>
    <row r="32" spans="1:14" x14ac:dyDescent="0.25">
      <c r="A32" s="720" t="s">
        <v>509</v>
      </c>
      <c r="B32" s="16">
        <v>30</v>
      </c>
      <c r="C32" s="16"/>
      <c r="D32" s="16"/>
      <c r="E32" s="16"/>
      <c r="F32" s="16"/>
      <c r="G32" s="16"/>
      <c r="H32" s="16"/>
      <c r="I32" s="16"/>
      <c r="J32" s="16"/>
      <c r="K32" s="16"/>
      <c r="L32" s="16"/>
      <c r="M32" s="16"/>
      <c r="N32" s="16"/>
    </row>
    <row r="33" spans="1:14" x14ac:dyDescent="0.25">
      <c r="A33" s="720"/>
      <c r="B33" s="16">
        <v>31</v>
      </c>
      <c r="C33" s="16"/>
      <c r="D33" s="16"/>
      <c r="E33" s="16"/>
      <c r="F33" s="16"/>
      <c r="G33" s="16"/>
      <c r="H33" s="16"/>
      <c r="I33" s="16"/>
      <c r="J33" s="16"/>
      <c r="K33" s="16"/>
      <c r="L33" s="16"/>
      <c r="M33" s="16"/>
      <c r="N33" s="16"/>
    </row>
    <row r="34" spans="1:14" x14ac:dyDescent="0.25">
      <c r="A34" s="720"/>
      <c r="B34" s="16">
        <v>32</v>
      </c>
      <c r="C34" s="16"/>
      <c r="D34" s="16"/>
      <c r="E34" s="16"/>
      <c r="F34" s="16"/>
      <c r="G34" s="16"/>
      <c r="H34" s="16"/>
      <c r="I34" s="16"/>
      <c r="J34" s="16"/>
      <c r="K34" s="16"/>
      <c r="L34" s="16"/>
      <c r="M34" s="16"/>
      <c r="N34" s="16"/>
    </row>
    <row r="35" spans="1:14" x14ac:dyDescent="0.25">
      <c r="A35" s="720" t="s">
        <v>510</v>
      </c>
      <c r="B35" s="17">
        <v>33</v>
      </c>
      <c r="C35" s="14"/>
      <c r="D35" s="14"/>
      <c r="E35" s="14"/>
      <c r="F35" s="14"/>
      <c r="G35" s="14"/>
      <c r="H35" s="14"/>
      <c r="I35" s="14"/>
      <c r="J35" s="14"/>
      <c r="K35" s="14"/>
      <c r="L35" s="14"/>
      <c r="M35" s="14"/>
      <c r="N35" s="14"/>
    </row>
    <row r="36" spans="1:14" x14ac:dyDescent="0.25">
      <c r="A36" s="720"/>
      <c r="B36" s="14">
        <v>34</v>
      </c>
      <c r="C36" s="14"/>
      <c r="D36" s="14"/>
      <c r="E36" s="14"/>
      <c r="F36" s="14"/>
      <c r="G36" s="14"/>
      <c r="H36" s="14"/>
      <c r="I36" s="14"/>
      <c r="J36" s="14"/>
      <c r="K36" s="14"/>
      <c r="L36" s="14"/>
      <c r="M36" s="14"/>
      <c r="N36" s="14"/>
    </row>
    <row r="37" spans="1:14" x14ac:dyDescent="0.25">
      <c r="A37" s="720"/>
      <c r="B37" s="45">
        <v>35</v>
      </c>
      <c r="C37" s="14"/>
      <c r="D37" s="14"/>
      <c r="E37" s="14"/>
      <c r="F37" s="14"/>
      <c r="G37" s="14"/>
      <c r="H37" s="14"/>
      <c r="I37" s="14"/>
      <c r="J37" s="14"/>
      <c r="K37" s="14"/>
      <c r="L37" s="14"/>
      <c r="M37" s="14"/>
      <c r="N37" s="14"/>
    </row>
    <row r="38" spans="1:14" x14ac:dyDescent="0.25">
      <c r="A38" s="720" t="s">
        <v>511</v>
      </c>
      <c r="B38" s="8">
        <v>36</v>
      </c>
      <c r="C38" s="8"/>
      <c r="D38" s="8"/>
      <c r="E38" s="8"/>
      <c r="F38" s="8"/>
      <c r="G38" s="8"/>
      <c r="H38" s="8"/>
      <c r="I38" s="8"/>
      <c r="J38" s="8"/>
      <c r="K38" s="8"/>
      <c r="L38" s="8"/>
      <c r="M38" s="8"/>
      <c r="N38" s="8"/>
    </row>
    <row r="39" spans="1:14" x14ac:dyDescent="0.25">
      <c r="A39" s="720"/>
      <c r="B39" s="8">
        <v>37</v>
      </c>
      <c r="C39" s="8"/>
      <c r="D39" s="8"/>
      <c r="E39" s="8"/>
      <c r="F39" s="8"/>
      <c r="G39" s="8"/>
      <c r="H39" s="8"/>
      <c r="I39" s="8"/>
      <c r="J39" s="8"/>
      <c r="K39" s="8"/>
      <c r="L39" s="8"/>
      <c r="M39" s="8"/>
      <c r="N39" s="8"/>
    </row>
    <row r="40" spans="1:14" x14ac:dyDescent="0.25">
      <c r="A40" s="720"/>
      <c r="B40" s="8">
        <v>38</v>
      </c>
      <c r="C40" s="8"/>
      <c r="D40" s="8"/>
      <c r="E40" s="8"/>
      <c r="F40" s="8"/>
      <c r="G40" s="8"/>
      <c r="H40" s="8"/>
      <c r="I40" s="8"/>
      <c r="J40" s="8"/>
      <c r="K40" s="8"/>
      <c r="L40" s="8"/>
      <c r="M40" s="8"/>
      <c r="N40" s="8"/>
    </row>
    <row r="41" spans="1:14" x14ac:dyDescent="0.25">
      <c r="A41" s="721" t="s">
        <v>512</v>
      </c>
      <c r="B41" s="46">
        <v>39</v>
      </c>
      <c r="C41" s="47"/>
      <c r="D41" s="47"/>
      <c r="E41" s="47"/>
      <c r="F41" s="47"/>
      <c r="G41" s="47"/>
      <c r="H41" s="47"/>
      <c r="I41" s="47"/>
      <c r="J41" s="47"/>
      <c r="K41" s="47"/>
      <c r="L41" s="47"/>
      <c r="M41" s="47"/>
      <c r="N41" s="47"/>
    </row>
    <row r="42" spans="1:14" x14ac:dyDescent="0.25">
      <c r="A42" s="721"/>
      <c r="B42" s="47">
        <v>40</v>
      </c>
      <c r="C42" s="47"/>
      <c r="D42" s="47"/>
      <c r="E42" s="47"/>
      <c r="F42" s="47"/>
      <c r="G42" s="47"/>
      <c r="H42" s="47"/>
      <c r="I42" s="47"/>
      <c r="J42" s="47"/>
      <c r="K42" s="47"/>
      <c r="L42" s="47"/>
      <c r="M42" s="47"/>
      <c r="N42" s="47"/>
    </row>
    <row r="43" spans="1:14" x14ac:dyDescent="0.25">
      <c r="A43" s="721"/>
      <c r="B43" s="47">
        <v>41</v>
      </c>
      <c r="C43" s="47"/>
      <c r="D43" s="47"/>
      <c r="E43" s="47"/>
      <c r="F43" s="47"/>
      <c r="G43" s="47"/>
      <c r="H43" s="47"/>
      <c r="I43" s="47"/>
      <c r="J43" s="47"/>
      <c r="K43" s="47"/>
      <c r="L43" s="47"/>
      <c r="M43" s="47"/>
      <c r="N43" s="47"/>
    </row>
    <row r="44" spans="1:14" x14ac:dyDescent="0.25">
      <c r="A44" s="721"/>
      <c r="B44" s="48">
        <v>42</v>
      </c>
      <c r="C44" s="47"/>
      <c r="D44" s="47"/>
      <c r="E44" s="47"/>
      <c r="F44" s="47"/>
      <c r="G44" s="47"/>
      <c r="H44" s="47"/>
      <c r="I44" s="47"/>
      <c r="J44" s="47"/>
      <c r="K44" s="47"/>
      <c r="L44" s="47"/>
      <c r="M44" s="47"/>
      <c r="N44" s="47"/>
    </row>
    <row r="45" spans="1:14" x14ac:dyDescent="0.25">
      <c r="A45" s="719" t="s">
        <v>513</v>
      </c>
      <c r="B45" s="12">
        <v>43</v>
      </c>
      <c r="C45" s="12"/>
      <c r="D45" s="12"/>
      <c r="E45" s="12"/>
      <c r="F45" s="12"/>
      <c r="G45" s="12"/>
      <c r="H45" s="12"/>
      <c r="I45" s="12"/>
      <c r="J45" s="12"/>
      <c r="K45" s="12"/>
      <c r="L45" s="12"/>
      <c r="M45" s="12"/>
      <c r="N45" s="12"/>
    </row>
    <row r="46" spans="1:14" x14ac:dyDescent="0.25">
      <c r="A46" s="719"/>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M34" zoomScale="70" zoomScaleNormal="70" workbookViewId="0">
      <selection activeCell="Q30" sqref="A26:AD3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0"/>
      <c r="B1" s="438"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40"/>
      <c r="AB1" s="435" t="s">
        <v>1</v>
      </c>
      <c r="AC1" s="436"/>
      <c r="AD1" s="437"/>
    </row>
    <row r="2" spans="1:30" ht="30.75" customHeight="1" thickBot="1" x14ac:dyDescent="0.3">
      <c r="A2" s="451"/>
      <c r="B2" s="438" t="s">
        <v>2</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3</v>
      </c>
      <c r="AC2" s="442"/>
      <c r="AD2" s="443"/>
    </row>
    <row r="3" spans="1:30" ht="24" customHeight="1" x14ac:dyDescent="0.25">
      <c r="A3" s="451"/>
      <c r="B3" s="355" t="s">
        <v>4</v>
      </c>
      <c r="C3" s="356"/>
      <c r="D3" s="356"/>
      <c r="E3" s="356"/>
      <c r="F3" s="356"/>
      <c r="G3" s="356"/>
      <c r="H3" s="356"/>
      <c r="I3" s="356"/>
      <c r="J3" s="356"/>
      <c r="K3" s="356"/>
      <c r="L3" s="356"/>
      <c r="M3" s="356"/>
      <c r="N3" s="356"/>
      <c r="O3" s="356"/>
      <c r="P3" s="356"/>
      <c r="Q3" s="356"/>
      <c r="R3" s="356"/>
      <c r="S3" s="356"/>
      <c r="T3" s="356"/>
      <c r="U3" s="356"/>
      <c r="V3" s="356"/>
      <c r="W3" s="356"/>
      <c r="X3" s="356"/>
      <c r="Y3" s="356"/>
      <c r="Z3" s="356"/>
      <c r="AA3" s="357"/>
      <c r="AB3" s="441" t="s">
        <v>5</v>
      </c>
      <c r="AC3" s="442"/>
      <c r="AD3" s="443"/>
    </row>
    <row r="4" spans="1:30" ht="21.95" customHeight="1" thickBot="1" x14ac:dyDescent="0.3">
      <c r="A4" s="452"/>
      <c r="B4" s="444"/>
      <c r="C4" s="445"/>
      <c r="D4" s="445"/>
      <c r="E4" s="445"/>
      <c r="F4" s="445"/>
      <c r="G4" s="445"/>
      <c r="H4" s="445"/>
      <c r="I4" s="445"/>
      <c r="J4" s="445"/>
      <c r="K4" s="445"/>
      <c r="L4" s="445"/>
      <c r="M4" s="445"/>
      <c r="N4" s="445"/>
      <c r="O4" s="445"/>
      <c r="P4" s="445"/>
      <c r="Q4" s="445"/>
      <c r="R4" s="445"/>
      <c r="S4" s="445"/>
      <c r="T4" s="445"/>
      <c r="U4" s="445"/>
      <c r="V4" s="445"/>
      <c r="W4" s="445"/>
      <c r="X4" s="445"/>
      <c r="Y4" s="445"/>
      <c r="Z4" s="445"/>
      <c r="AA4" s="446"/>
      <c r="AB4" s="447" t="s">
        <v>6</v>
      </c>
      <c r="AC4" s="448"/>
      <c r="AD4" s="449"/>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4" t="s">
        <v>7</v>
      </c>
      <c r="B7" s="405"/>
      <c r="C7" s="419" t="s">
        <v>8</v>
      </c>
      <c r="D7" s="404" t="s">
        <v>9</v>
      </c>
      <c r="E7" s="422"/>
      <c r="F7" s="422"/>
      <c r="G7" s="422"/>
      <c r="H7" s="405"/>
      <c r="I7" s="425">
        <v>45021</v>
      </c>
      <c r="J7" s="426"/>
      <c r="K7" s="404" t="s">
        <v>10</v>
      </c>
      <c r="L7" s="405"/>
      <c r="M7" s="459" t="s">
        <v>11</v>
      </c>
      <c r="N7" s="460"/>
      <c r="O7" s="453"/>
      <c r="P7" s="454"/>
      <c r="Q7" s="54"/>
      <c r="R7" s="54"/>
      <c r="S7" s="54"/>
      <c r="T7" s="54"/>
      <c r="U7" s="54"/>
      <c r="V7" s="54"/>
      <c r="W7" s="54"/>
      <c r="X7" s="54"/>
      <c r="Y7" s="54"/>
      <c r="Z7" s="55"/>
      <c r="AA7" s="54"/>
      <c r="AB7" s="54"/>
      <c r="AC7" s="60"/>
      <c r="AD7" s="61"/>
    </row>
    <row r="8" spans="1:30" x14ac:dyDescent="0.25">
      <c r="A8" s="406"/>
      <c r="B8" s="407"/>
      <c r="C8" s="420"/>
      <c r="D8" s="406"/>
      <c r="E8" s="423"/>
      <c r="F8" s="423"/>
      <c r="G8" s="423"/>
      <c r="H8" s="407"/>
      <c r="I8" s="427"/>
      <c r="J8" s="428"/>
      <c r="K8" s="406"/>
      <c r="L8" s="407"/>
      <c r="M8" s="455" t="s">
        <v>12</v>
      </c>
      <c r="N8" s="456"/>
      <c r="O8" s="457"/>
      <c r="P8" s="458"/>
      <c r="Q8" s="54"/>
      <c r="R8" s="54"/>
      <c r="S8" s="54"/>
      <c r="T8" s="54"/>
      <c r="U8" s="54"/>
      <c r="V8" s="54"/>
      <c r="W8" s="54"/>
      <c r="X8" s="54"/>
      <c r="Y8" s="54"/>
      <c r="Z8" s="55"/>
      <c r="AA8" s="54"/>
      <c r="AB8" s="54"/>
      <c r="AC8" s="60"/>
      <c r="AD8" s="61"/>
    </row>
    <row r="9" spans="1:30" ht="15.75" thickBot="1" x14ac:dyDescent="0.3">
      <c r="A9" s="408"/>
      <c r="B9" s="409"/>
      <c r="C9" s="421"/>
      <c r="D9" s="408"/>
      <c r="E9" s="424"/>
      <c r="F9" s="424"/>
      <c r="G9" s="424"/>
      <c r="H9" s="409"/>
      <c r="I9" s="429"/>
      <c r="J9" s="430"/>
      <c r="K9" s="408"/>
      <c r="L9" s="409"/>
      <c r="M9" s="431" t="s">
        <v>13</v>
      </c>
      <c r="N9" s="432"/>
      <c r="O9" s="433" t="s">
        <v>14</v>
      </c>
      <c r="P9" s="434"/>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4" t="s">
        <v>15</v>
      </c>
      <c r="B11" s="405"/>
      <c r="C11" s="410" t="s">
        <v>16</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x14ac:dyDescent="0.25">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x14ac:dyDescent="0.3">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89" t="s">
        <v>17</v>
      </c>
      <c r="B15" s="390"/>
      <c r="C15" s="398" t="s">
        <v>18</v>
      </c>
      <c r="D15" s="399"/>
      <c r="E15" s="399"/>
      <c r="F15" s="399"/>
      <c r="G15" s="399"/>
      <c r="H15" s="399"/>
      <c r="I15" s="399"/>
      <c r="J15" s="399"/>
      <c r="K15" s="400"/>
      <c r="L15" s="376" t="s">
        <v>19</v>
      </c>
      <c r="M15" s="377"/>
      <c r="N15" s="377"/>
      <c r="O15" s="377"/>
      <c r="P15" s="377"/>
      <c r="Q15" s="378"/>
      <c r="R15" s="401" t="s">
        <v>20</v>
      </c>
      <c r="S15" s="402"/>
      <c r="T15" s="402"/>
      <c r="U15" s="402"/>
      <c r="V15" s="402"/>
      <c r="W15" s="402"/>
      <c r="X15" s="403"/>
      <c r="Y15" s="376" t="s">
        <v>21</v>
      </c>
      <c r="Z15" s="378"/>
      <c r="AA15" s="385" t="s">
        <v>22</v>
      </c>
      <c r="AB15" s="386"/>
      <c r="AC15" s="386"/>
      <c r="AD15" s="387"/>
    </row>
    <row r="16" spans="1:30" ht="9" customHeight="1" thickBot="1" x14ac:dyDescent="0.3">
      <c r="A16" s="59"/>
      <c r="B16" s="5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73"/>
      <c r="AD16" s="74"/>
    </row>
    <row r="17" spans="1:41" s="76" customFormat="1" ht="37.5" customHeight="1" thickBot="1" x14ac:dyDescent="0.3">
      <c r="A17" s="389" t="s">
        <v>23</v>
      </c>
      <c r="B17" s="390"/>
      <c r="C17" s="391" t="s">
        <v>99</v>
      </c>
      <c r="D17" s="392"/>
      <c r="E17" s="392"/>
      <c r="F17" s="392"/>
      <c r="G17" s="392"/>
      <c r="H17" s="392"/>
      <c r="I17" s="392"/>
      <c r="J17" s="392"/>
      <c r="K17" s="392"/>
      <c r="L17" s="392"/>
      <c r="M17" s="392"/>
      <c r="N17" s="392"/>
      <c r="O17" s="392"/>
      <c r="P17" s="392"/>
      <c r="Q17" s="393"/>
      <c r="R17" s="376" t="s">
        <v>25</v>
      </c>
      <c r="S17" s="377"/>
      <c r="T17" s="377"/>
      <c r="U17" s="377"/>
      <c r="V17" s="378"/>
      <c r="W17" s="394">
        <v>2</v>
      </c>
      <c r="X17" s="395"/>
      <c r="Y17" s="377" t="s">
        <v>26</v>
      </c>
      <c r="Z17" s="377"/>
      <c r="AA17" s="377"/>
      <c r="AB17" s="378"/>
      <c r="AC17" s="396">
        <v>0.15</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6"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82" t="s">
        <v>29</v>
      </c>
      <c r="R20" s="383"/>
      <c r="S20" s="383"/>
      <c r="T20" s="383"/>
      <c r="U20" s="383"/>
      <c r="V20" s="383"/>
      <c r="W20" s="383"/>
      <c r="X20" s="383"/>
      <c r="Y20" s="383"/>
      <c r="Z20" s="383"/>
      <c r="AA20" s="383"/>
      <c r="AB20" s="383"/>
      <c r="AC20" s="383"/>
      <c r="AD20" s="384"/>
      <c r="AE20" s="83"/>
      <c r="AF20" s="83"/>
    </row>
    <row r="21" spans="1:41" ht="32.1" customHeight="1" thickBot="1" x14ac:dyDescent="0.3">
      <c r="A21" s="59"/>
      <c r="B21" s="54"/>
      <c r="C21" s="160" t="s">
        <v>30</v>
      </c>
      <c r="D21" s="161" t="s">
        <v>31</v>
      </c>
      <c r="E21" s="161" t="s">
        <v>8</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8</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33" t="s">
        <v>43</v>
      </c>
      <c r="B22" s="338"/>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41" ht="32.1" customHeight="1" x14ac:dyDescent="0.25">
      <c r="A23" s="334" t="s">
        <v>44</v>
      </c>
      <c r="B23" s="341"/>
      <c r="C23" s="177"/>
      <c r="D23" s="176"/>
      <c r="E23" s="176"/>
      <c r="F23" s="176"/>
      <c r="G23" s="176"/>
      <c r="H23" s="176"/>
      <c r="I23" s="176"/>
      <c r="J23" s="176"/>
      <c r="K23" s="176"/>
      <c r="L23" s="176"/>
      <c r="M23" s="176"/>
      <c r="N23" s="176"/>
      <c r="O23" s="176">
        <f>SUM(C23:N23)</f>
        <v>0</v>
      </c>
      <c r="P23" s="195" t="str">
        <f>IFERROR(O23/(SUMIF(C23:N23,"&gt;0",C22:N22))," ")</f>
        <v xml:space="preserve"> </v>
      </c>
      <c r="Q23" s="177">
        <v>218952500</v>
      </c>
      <c r="R23" s="176">
        <v>96900000</v>
      </c>
      <c r="S23" s="176">
        <v>-6125083</v>
      </c>
      <c r="T23" s="176"/>
      <c r="U23" s="176"/>
      <c r="V23" s="176"/>
      <c r="W23" s="176"/>
      <c r="X23" s="176"/>
      <c r="Y23" s="176"/>
      <c r="Z23" s="176"/>
      <c r="AA23" s="176"/>
      <c r="AB23" s="176"/>
      <c r="AC23" s="176">
        <f>SUM(Q23:AB23)</f>
        <v>309727417</v>
      </c>
      <c r="AD23" s="185">
        <f>IFERROR(AC23/(SUMIF(Q23:AB23,"&gt;0",Q22:AB22))," ")</f>
        <v>0.98060777419839962</v>
      </c>
      <c r="AE23" s="3"/>
      <c r="AF23" s="3"/>
    </row>
    <row r="24" spans="1:41" ht="32.1" customHeight="1" x14ac:dyDescent="0.25">
      <c r="A24" s="334" t="s">
        <v>45</v>
      </c>
      <c r="B24" s="341"/>
      <c r="C24" s="177">
        <v>5133518</v>
      </c>
      <c r="D24" s="176">
        <f>1000000+314120</f>
        <v>1314120</v>
      </c>
      <c r="E24" s="176">
        <v>2574687</v>
      </c>
      <c r="F24" s="176">
        <v>10000000</v>
      </c>
      <c r="G24" s="176"/>
      <c r="H24" s="176"/>
      <c r="I24" s="176"/>
      <c r="J24" s="176">
        <v>1650000</v>
      </c>
      <c r="K24" s="176"/>
      <c r="L24" s="176"/>
      <c r="M24" s="176"/>
      <c r="N24" s="176"/>
      <c r="O24" s="267">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41" ht="32.1" customHeight="1" thickBot="1" x14ac:dyDescent="0.3">
      <c r="A25" s="365" t="s">
        <v>46</v>
      </c>
      <c r="B25" s="366"/>
      <c r="C25" s="178">
        <v>7599885</v>
      </c>
      <c r="D25" s="179">
        <v>1000000</v>
      </c>
      <c r="E25" s="179">
        <v>422440</v>
      </c>
      <c r="F25" s="179"/>
      <c r="G25" s="179"/>
      <c r="H25" s="179"/>
      <c r="I25" s="179"/>
      <c r="J25" s="179"/>
      <c r="K25" s="179"/>
      <c r="L25" s="179"/>
      <c r="M25" s="179"/>
      <c r="N25" s="179"/>
      <c r="O25" s="179">
        <f>SUM(C25:N25)</f>
        <v>9022325</v>
      </c>
      <c r="P25" s="184">
        <f>IFERROR(O25/(SUMIF(C25:N25,"&gt;0",C24:N24))," ")</f>
        <v>1</v>
      </c>
      <c r="Q25" s="178"/>
      <c r="R25" s="179">
        <v>6439917</v>
      </c>
      <c r="S25" s="179">
        <v>23512500</v>
      </c>
      <c r="T25" s="179"/>
      <c r="U25" s="179"/>
      <c r="V25" s="179"/>
      <c r="W25" s="179"/>
      <c r="X25" s="179"/>
      <c r="Y25" s="179"/>
      <c r="Z25" s="179"/>
      <c r="AA25" s="179"/>
      <c r="AB25" s="179"/>
      <c r="AC25" s="179">
        <f>SUM(Q25:AB25)</f>
        <v>29952417</v>
      </c>
      <c r="AD25" s="186">
        <f>IFERROR(AC25/(SUMIF(Q25:AB25,"&gt;0",Q24:AB24))," ")</f>
        <v>0.70101028611549943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67" t="s">
        <v>47</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5">
      <c r="A28" s="371" t="s">
        <v>48</v>
      </c>
      <c r="B28" s="373" t="s">
        <v>49</v>
      </c>
      <c r="C28" s="374"/>
      <c r="D28" s="341" t="s">
        <v>50</v>
      </c>
      <c r="E28" s="342"/>
      <c r="F28" s="342"/>
      <c r="G28" s="342"/>
      <c r="H28" s="342"/>
      <c r="I28" s="342"/>
      <c r="J28" s="342"/>
      <c r="K28" s="342"/>
      <c r="L28" s="342"/>
      <c r="M28" s="342"/>
      <c r="N28" s="342"/>
      <c r="O28" s="375"/>
      <c r="P28" s="358" t="s">
        <v>41</v>
      </c>
      <c r="Q28" s="358" t="s">
        <v>51</v>
      </c>
      <c r="R28" s="358"/>
      <c r="S28" s="358"/>
      <c r="T28" s="358"/>
      <c r="U28" s="358"/>
      <c r="V28" s="358"/>
      <c r="W28" s="358"/>
      <c r="X28" s="358"/>
      <c r="Y28" s="358"/>
      <c r="Z28" s="358"/>
      <c r="AA28" s="358"/>
      <c r="AB28" s="358"/>
      <c r="AC28" s="358"/>
      <c r="AD28" s="360"/>
    </row>
    <row r="29" spans="1:41" ht="27" customHeight="1" x14ac:dyDescent="0.25">
      <c r="A29" s="372"/>
      <c r="B29" s="361"/>
      <c r="C29" s="363"/>
      <c r="D29" s="88" t="s">
        <v>30</v>
      </c>
      <c r="E29" s="88" t="s">
        <v>31</v>
      </c>
      <c r="F29" s="88" t="s">
        <v>8</v>
      </c>
      <c r="G29" s="88" t="s">
        <v>32</v>
      </c>
      <c r="H29" s="88" t="s">
        <v>33</v>
      </c>
      <c r="I29" s="88" t="s">
        <v>34</v>
      </c>
      <c r="J29" s="88" t="s">
        <v>35</v>
      </c>
      <c r="K29" s="88" t="s">
        <v>36</v>
      </c>
      <c r="L29" s="88" t="s">
        <v>37</v>
      </c>
      <c r="M29" s="88" t="s">
        <v>38</v>
      </c>
      <c r="N29" s="88" t="s">
        <v>39</v>
      </c>
      <c r="O29" s="88" t="s">
        <v>40</v>
      </c>
      <c r="P29" s="375"/>
      <c r="Q29" s="358"/>
      <c r="R29" s="358"/>
      <c r="S29" s="358"/>
      <c r="T29" s="358"/>
      <c r="U29" s="358"/>
      <c r="V29" s="358"/>
      <c r="W29" s="358"/>
      <c r="X29" s="358"/>
      <c r="Y29" s="358"/>
      <c r="Z29" s="358"/>
      <c r="AA29" s="358"/>
      <c r="AB29" s="358"/>
      <c r="AC29" s="358"/>
      <c r="AD29" s="360"/>
    </row>
    <row r="30" spans="1:41" ht="54.75" customHeight="1" thickBot="1" x14ac:dyDescent="0.3">
      <c r="A30" s="85" t="str">
        <f>C17</f>
        <v>4 - Realizar el seguimiento de 2 Políticas Públicas lideradas por la Secretaría Distrital de la Mujer</v>
      </c>
      <c r="B30" s="351" t="s">
        <v>52</v>
      </c>
      <c r="C30" s="352"/>
      <c r="D30" s="89"/>
      <c r="E30" s="89"/>
      <c r="F30" s="89"/>
      <c r="G30" s="89"/>
      <c r="H30" s="89"/>
      <c r="I30" s="89"/>
      <c r="J30" s="89"/>
      <c r="K30" s="89"/>
      <c r="L30" s="89"/>
      <c r="M30" s="89"/>
      <c r="N30" s="89"/>
      <c r="O30" s="89"/>
      <c r="P30" s="86">
        <f>SUM(D30:O30)</f>
        <v>0</v>
      </c>
      <c r="Q30" s="353"/>
      <c r="R30" s="353"/>
      <c r="S30" s="353"/>
      <c r="T30" s="353"/>
      <c r="U30" s="353"/>
      <c r="V30" s="353"/>
      <c r="W30" s="353"/>
      <c r="X30" s="353"/>
      <c r="Y30" s="353"/>
      <c r="Z30" s="353"/>
      <c r="AA30" s="353"/>
      <c r="AB30" s="353"/>
      <c r="AC30" s="353"/>
      <c r="AD30" s="354"/>
    </row>
    <row r="31" spans="1:41" ht="45" customHeight="1" x14ac:dyDescent="0.25">
      <c r="A31" s="355" t="s">
        <v>53</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7"/>
    </row>
    <row r="32" spans="1:41" ht="23.1" customHeight="1" x14ac:dyDescent="0.25">
      <c r="A32" s="334" t="s">
        <v>54</v>
      </c>
      <c r="B32" s="358" t="s">
        <v>55</v>
      </c>
      <c r="C32" s="358" t="s">
        <v>49</v>
      </c>
      <c r="D32" s="358" t="s">
        <v>56</v>
      </c>
      <c r="E32" s="358"/>
      <c r="F32" s="358"/>
      <c r="G32" s="358"/>
      <c r="H32" s="358"/>
      <c r="I32" s="358"/>
      <c r="J32" s="358"/>
      <c r="K32" s="358"/>
      <c r="L32" s="358"/>
      <c r="M32" s="358"/>
      <c r="N32" s="358"/>
      <c r="O32" s="358"/>
      <c r="P32" s="358"/>
      <c r="Q32" s="358" t="s">
        <v>57</v>
      </c>
      <c r="R32" s="358"/>
      <c r="S32" s="358"/>
      <c r="T32" s="358"/>
      <c r="U32" s="358"/>
      <c r="V32" s="358"/>
      <c r="W32" s="358"/>
      <c r="X32" s="358"/>
      <c r="Y32" s="358"/>
      <c r="Z32" s="358"/>
      <c r="AA32" s="358"/>
      <c r="AB32" s="358"/>
      <c r="AC32" s="358"/>
      <c r="AD32" s="360"/>
      <c r="AG32" s="87"/>
      <c r="AH32" s="87"/>
      <c r="AI32" s="87"/>
      <c r="AJ32" s="87"/>
      <c r="AK32" s="87"/>
      <c r="AL32" s="87"/>
      <c r="AM32" s="87"/>
      <c r="AN32" s="87"/>
      <c r="AO32" s="87"/>
    </row>
    <row r="33" spans="1:41" ht="27" customHeight="1" x14ac:dyDescent="0.25">
      <c r="A33" s="334"/>
      <c r="B33" s="358"/>
      <c r="C33" s="359"/>
      <c r="D33" s="88" t="s">
        <v>30</v>
      </c>
      <c r="E33" s="88" t="s">
        <v>31</v>
      </c>
      <c r="F33" s="88" t="s">
        <v>8</v>
      </c>
      <c r="G33" s="88" t="s">
        <v>32</v>
      </c>
      <c r="H33" s="88" t="s">
        <v>33</v>
      </c>
      <c r="I33" s="88" t="s">
        <v>34</v>
      </c>
      <c r="J33" s="88" t="s">
        <v>35</v>
      </c>
      <c r="K33" s="88" t="s">
        <v>36</v>
      </c>
      <c r="L33" s="88" t="s">
        <v>37</v>
      </c>
      <c r="M33" s="88" t="s">
        <v>38</v>
      </c>
      <c r="N33" s="88" t="s">
        <v>39</v>
      </c>
      <c r="O33" s="88" t="s">
        <v>40</v>
      </c>
      <c r="P33" s="88" t="s">
        <v>41</v>
      </c>
      <c r="Q33" s="358" t="s">
        <v>58</v>
      </c>
      <c r="R33" s="358"/>
      <c r="S33" s="358"/>
      <c r="T33" s="358" t="s">
        <v>59</v>
      </c>
      <c r="U33" s="358"/>
      <c r="V33" s="358"/>
      <c r="W33" s="361" t="s">
        <v>60</v>
      </c>
      <c r="X33" s="362"/>
      <c r="Y33" s="362"/>
      <c r="Z33" s="363"/>
      <c r="AA33" s="361" t="s">
        <v>61</v>
      </c>
      <c r="AB33" s="362"/>
      <c r="AC33" s="362"/>
      <c r="AD33" s="364"/>
      <c r="AG33" s="87"/>
      <c r="AH33" s="87"/>
      <c r="AI33" s="87"/>
      <c r="AJ33" s="87"/>
      <c r="AK33" s="87"/>
      <c r="AL33" s="87"/>
      <c r="AM33" s="87"/>
      <c r="AN33" s="87"/>
      <c r="AO33" s="87"/>
    </row>
    <row r="34" spans="1:41" ht="45" customHeight="1" x14ac:dyDescent="0.25">
      <c r="A34" s="499" t="str">
        <f>A30</f>
        <v>4 - Realizar el seguimiento de 2 Políticas Públicas lideradas por la Secretaría Distrital de la Mujer</v>
      </c>
      <c r="B34" s="481">
        <v>0.15</v>
      </c>
      <c r="C34" s="239" t="s">
        <v>62</v>
      </c>
      <c r="D34" s="240">
        <v>2</v>
      </c>
      <c r="E34" s="240">
        <v>2</v>
      </c>
      <c r="F34" s="240">
        <v>2</v>
      </c>
      <c r="G34" s="240">
        <v>2</v>
      </c>
      <c r="H34" s="240">
        <v>2</v>
      </c>
      <c r="I34" s="240">
        <v>2</v>
      </c>
      <c r="J34" s="240">
        <v>2</v>
      </c>
      <c r="K34" s="240">
        <v>2</v>
      </c>
      <c r="L34" s="240">
        <v>2</v>
      </c>
      <c r="M34" s="240">
        <v>2</v>
      </c>
      <c r="N34" s="240">
        <v>2</v>
      </c>
      <c r="O34" s="240">
        <v>2</v>
      </c>
      <c r="P34" s="241">
        <v>2</v>
      </c>
      <c r="Q34" s="501" t="s">
        <v>521</v>
      </c>
      <c r="R34" s="502"/>
      <c r="S34" s="503"/>
      <c r="T34" s="507" t="s">
        <v>522</v>
      </c>
      <c r="U34" s="508"/>
      <c r="V34" s="509"/>
      <c r="W34" s="491" t="s">
        <v>63</v>
      </c>
      <c r="X34" s="492"/>
      <c r="Y34" s="492"/>
      <c r="Z34" s="493"/>
      <c r="AA34" s="491" t="s">
        <v>100</v>
      </c>
      <c r="AB34" s="492"/>
      <c r="AC34" s="492"/>
      <c r="AD34" s="497"/>
      <c r="AG34" s="87"/>
      <c r="AH34" s="87"/>
      <c r="AI34" s="87"/>
      <c r="AJ34" s="87"/>
      <c r="AK34" s="87"/>
      <c r="AL34" s="87"/>
      <c r="AM34" s="87"/>
      <c r="AN34" s="87"/>
      <c r="AO34" s="87"/>
    </row>
    <row r="35" spans="1:41" ht="129" customHeight="1" x14ac:dyDescent="0.25">
      <c r="A35" s="500"/>
      <c r="B35" s="482"/>
      <c r="C35" s="242" t="s">
        <v>65</v>
      </c>
      <c r="D35" s="260">
        <v>2</v>
      </c>
      <c r="E35" s="260">
        <v>2</v>
      </c>
      <c r="F35" s="260">
        <v>2</v>
      </c>
      <c r="G35" s="244"/>
      <c r="H35" s="244"/>
      <c r="I35" s="244"/>
      <c r="J35" s="244"/>
      <c r="K35" s="244"/>
      <c r="L35" s="244"/>
      <c r="M35" s="244"/>
      <c r="N35" s="244"/>
      <c r="O35" s="244"/>
      <c r="P35" s="245"/>
      <c r="Q35" s="504"/>
      <c r="R35" s="505"/>
      <c r="S35" s="506"/>
      <c r="T35" s="510"/>
      <c r="U35" s="511"/>
      <c r="V35" s="512"/>
      <c r="W35" s="494"/>
      <c r="X35" s="495"/>
      <c r="Y35" s="495"/>
      <c r="Z35" s="496"/>
      <c r="AA35" s="494"/>
      <c r="AB35" s="495"/>
      <c r="AC35" s="495"/>
      <c r="AD35" s="498"/>
      <c r="AE35" s="49"/>
      <c r="AG35" s="87"/>
      <c r="AH35" s="87"/>
      <c r="AI35" s="87"/>
      <c r="AJ35" s="87"/>
      <c r="AK35" s="87"/>
      <c r="AL35" s="87"/>
      <c r="AM35" s="87"/>
      <c r="AN35" s="87"/>
      <c r="AO35" s="87"/>
    </row>
    <row r="36" spans="1:41" ht="26.1" customHeight="1" x14ac:dyDescent="0.25">
      <c r="A36" s="470" t="s">
        <v>66</v>
      </c>
      <c r="B36" s="472" t="s">
        <v>67</v>
      </c>
      <c r="C36" s="474" t="s">
        <v>68</v>
      </c>
      <c r="D36" s="474"/>
      <c r="E36" s="474"/>
      <c r="F36" s="474"/>
      <c r="G36" s="474"/>
      <c r="H36" s="474"/>
      <c r="I36" s="474"/>
      <c r="J36" s="474"/>
      <c r="K36" s="474"/>
      <c r="L36" s="474"/>
      <c r="M36" s="474"/>
      <c r="N36" s="474"/>
      <c r="O36" s="474"/>
      <c r="P36" s="474"/>
      <c r="Q36" s="475" t="s">
        <v>69</v>
      </c>
      <c r="R36" s="476"/>
      <c r="S36" s="476"/>
      <c r="T36" s="476"/>
      <c r="U36" s="476"/>
      <c r="V36" s="476"/>
      <c r="W36" s="476"/>
      <c r="X36" s="476"/>
      <c r="Y36" s="476"/>
      <c r="Z36" s="476"/>
      <c r="AA36" s="476"/>
      <c r="AB36" s="476"/>
      <c r="AC36" s="476"/>
      <c r="AD36" s="477"/>
      <c r="AG36" s="87"/>
      <c r="AH36" s="87"/>
      <c r="AI36" s="87"/>
      <c r="AJ36" s="87"/>
      <c r="AK36" s="87"/>
      <c r="AL36" s="87"/>
      <c r="AM36" s="87"/>
      <c r="AN36" s="87"/>
      <c r="AO36" s="87"/>
    </row>
    <row r="37" spans="1:41" ht="26.1" customHeight="1" x14ac:dyDescent="0.25">
      <c r="A37" s="471"/>
      <c r="B37" s="473"/>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78" t="s">
        <v>84</v>
      </c>
      <c r="R37" s="479"/>
      <c r="S37" s="479"/>
      <c r="T37" s="479"/>
      <c r="U37" s="479"/>
      <c r="V37" s="479"/>
      <c r="W37" s="479"/>
      <c r="X37" s="479"/>
      <c r="Y37" s="479"/>
      <c r="Z37" s="479"/>
      <c r="AA37" s="479"/>
      <c r="AB37" s="479"/>
      <c r="AC37" s="479"/>
      <c r="AD37" s="480"/>
      <c r="AG37" s="94"/>
      <c r="AH37" s="94"/>
      <c r="AI37" s="94"/>
      <c r="AJ37" s="94"/>
      <c r="AK37" s="94"/>
      <c r="AL37" s="94"/>
      <c r="AM37" s="94"/>
      <c r="AN37" s="94"/>
      <c r="AO37" s="94"/>
    </row>
    <row r="38" spans="1:41" ht="89.25" customHeight="1" x14ac:dyDescent="0.25">
      <c r="A38" s="483" t="s">
        <v>101</v>
      </c>
      <c r="B38" s="485">
        <v>8</v>
      </c>
      <c r="C38" s="239" t="s">
        <v>62</v>
      </c>
      <c r="D38" s="247">
        <v>0.05</v>
      </c>
      <c r="E38" s="247">
        <v>0.08</v>
      </c>
      <c r="F38" s="247">
        <v>0.08</v>
      </c>
      <c r="G38" s="247">
        <v>0.09</v>
      </c>
      <c r="H38" s="247">
        <v>0.08</v>
      </c>
      <c r="I38" s="247">
        <v>0.08</v>
      </c>
      <c r="J38" s="247">
        <v>0.09</v>
      </c>
      <c r="K38" s="247">
        <v>0.09</v>
      </c>
      <c r="L38" s="247">
        <v>0.09</v>
      </c>
      <c r="M38" s="247">
        <v>0.09</v>
      </c>
      <c r="N38" s="247">
        <v>0.09</v>
      </c>
      <c r="O38" s="247">
        <v>0.09</v>
      </c>
      <c r="P38" s="248">
        <f>SUM(D38:O38)</f>
        <v>0.99999999999999989</v>
      </c>
      <c r="Q38" s="487" t="s">
        <v>519</v>
      </c>
      <c r="R38" s="465"/>
      <c r="S38" s="465"/>
      <c r="T38" s="465"/>
      <c r="U38" s="465"/>
      <c r="V38" s="465"/>
      <c r="W38" s="465"/>
      <c r="X38" s="465"/>
      <c r="Y38" s="465"/>
      <c r="Z38" s="465"/>
      <c r="AA38" s="465"/>
      <c r="AB38" s="465"/>
      <c r="AC38" s="465"/>
      <c r="AD38" s="466"/>
      <c r="AE38" s="97"/>
      <c r="AG38" s="98"/>
      <c r="AH38" s="98"/>
      <c r="AI38" s="98"/>
      <c r="AJ38" s="98"/>
      <c r="AK38" s="98"/>
      <c r="AL38" s="98"/>
      <c r="AM38" s="98"/>
      <c r="AN38" s="98"/>
      <c r="AO38" s="98"/>
    </row>
    <row r="39" spans="1:41" ht="122.25" customHeight="1" x14ac:dyDescent="0.25">
      <c r="A39" s="484"/>
      <c r="B39" s="486"/>
      <c r="C39" s="249" t="s">
        <v>65</v>
      </c>
      <c r="D39" s="250">
        <v>0.05</v>
      </c>
      <c r="E39" s="250">
        <v>0.08</v>
      </c>
      <c r="F39" s="250">
        <v>0.08</v>
      </c>
      <c r="G39" s="250"/>
      <c r="H39" s="250"/>
      <c r="I39" s="250"/>
      <c r="J39" s="250"/>
      <c r="K39" s="250"/>
      <c r="L39" s="250"/>
      <c r="M39" s="250"/>
      <c r="N39" s="250"/>
      <c r="O39" s="250"/>
      <c r="P39" s="251">
        <f>SUM(D39:O39)</f>
        <v>0.21000000000000002</v>
      </c>
      <c r="Q39" s="488"/>
      <c r="R39" s="489"/>
      <c r="S39" s="489"/>
      <c r="T39" s="489"/>
      <c r="U39" s="489"/>
      <c r="V39" s="489"/>
      <c r="W39" s="489"/>
      <c r="X39" s="489"/>
      <c r="Y39" s="489"/>
      <c r="Z39" s="489"/>
      <c r="AA39" s="489"/>
      <c r="AB39" s="489"/>
      <c r="AC39" s="489"/>
      <c r="AD39" s="490"/>
      <c r="AE39" s="97"/>
    </row>
    <row r="40" spans="1:41" ht="92.25" customHeight="1" x14ac:dyDescent="0.25">
      <c r="A40" s="461" t="s">
        <v>102</v>
      </c>
      <c r="B40" s="463">
        <v>7</v>
      </c>
      <c r="C40" s="252" t="s">
        <v>62</v>
      </c>
      <c r="D40" s="247">
        <v>0.05</v>
      </c>
      <c r="E40" s="247">
        <v>0.08</v>
      </c>
      <c r="F40" s="247">
        <v>0.08</v>
      </c>
      <c r="G40" s="247">
        <v>0.09</v>
      </c>
      <c r="H40" s="247">
        <v>0.08</v>
      </c>
      <c r="I40" s="247">
        <v>0.08</v>
      </c>
      <c r="J40" s="247">
        <v>0.09</v>
      </c>
      <c r="K40" s="247">
        <v>0.09</v>
      </c>
      <c r="L40" s="247">
        <v>0.09</v>
      </c>
      <c r="M40" s="247">
        <v>0.09</v>
      </c>
      <c r="N40" s="247">
        <v>0.09</v>
      </c>
      <c r="O40" s="247">
        <v>0.09</v>
      </c>
      <c r="P40" s="251">
        <f>SUM(D40:O40)</f>
        <v>0.99999999999999989</v>
      </c>
      <c r="Q40" s="318" t="s">
        <v>520</v>
      </c>
      <c r="R40" s="465"/>
      <c r="S40" s="465"/>
      <c r="T40" s="465"/>
      <c r="U40" s="465"/>
      <c r="V40" s="465"/>
      <c r="W40" s="465"/>
      <c r="X40" s="465"/>
      <c r="Y40" s="465"/>
      <c r="Z40" s="465"/>
      <c r="AA40" s="465"/>
      <c r="AB40" s="465"/>
      <c r="AC40" s="465"/>
      <c r="AD40" s="466"/>
      <c r="AE40" s="97"/>
    </row>
    <row r="41" spans="1:41" ht="66.75" customHeight="1" thickBot="1" x14ac:dyDescent="0.3">
      <c r="A41" s="462"/>
      <c r="B41" s="464"/>
      <c r="C41" s="242" t="s">
        <v>65</v>
      </c>
      <c r="D41" s="256">
        <v>0.05</v>
      </c>
      <c r="E41" s="256">
        <v>0.08</v>
      </c>
      <c r="F41" s="256">
        <v>0.08</v>
      </c>
      <c r="G41" s="256"/>
      <c r="H41" s="256"/>
      <c r="I41" s="256"/>
      <c r="J41" s="256"/>
      <c r="K41" s="256"/>
      <c r="L41" s="257"/>
      <c r="M41" s="257"/>
      <c r="N41" s="257"/>
      <c r="O41" s="257"/>
      <c r="P41" s="258">
        <f>SUM(D41:O41)</f>
        <v>0.21000000000000002</v>
      </c>
      <c r="Q41" s="467"/>
      <c r="R41" s="468"/>
      <c r="S41" s="468"/>
      <c r="T41" s="468"/>
      <c r="U41" s="468"/>
      <c r="V41" s="468"/>
      <c r="W41" s="468"/>
      <c r="X41" s="468"/>
      <c r="Y41" s="468"/>
      <c r="Z41" s="468"/>
      <c r="AA41" s="468"/>
      <c r="AB41" s="468"/>
      <c r="AC41" s="468"/>
      <c r="AD41" s="469"/>
      <c r="AE41" s="97"/>
    </row>
    <row r="42" spans="1:41" ht="28.5" customHeight="1" x14ac:dyDescent="0.25">
      <c r="A42" s="259" t="s">
        <v>98</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row>
    <row r="43" spans="1:41" ht="66.75" customHeight="1" x14ac:dyDescent="0.25"/>
  </sheetData>
  <mergeCells count="76">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A32:A33"/>
    <mergeCell ref="B32:B33"/>
    <mergeCell ref="C32:C33"/>
    <mergeCell ref="D32:P32"/>
    <mergeCell ref="Q32:AD32"/>
    <mergeCell ref="Q33:S33"/>
    <mergeCell ref="T33:V33"/>
    <mergeCell ref="W33:Z33"/>
    <mergeCell ref="AA33:AD33"/>
    <mergeCell ref="B34:B35"/>
    <mergeCell ref="A38:A39"/>
    <mergeCell ref="B38:B39"/>
    <mergeCell ref="Q38:AD39"/>
    <mergeCell ref="W34:Z35"/>
    <mergeCell ref="AA34:AD35"/>
    <mergeCell ref="A34:A35"/>
    <mergeCell ref="Q34:S35"/>
    <mergeCell ref="T34:V35"/>
    <mergeCell ref="A40:A41"/>
    <mergeCell ref="B40:B41"/>
    <mergeCell ref="Q40:AD41"/>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41 T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M34" zoomScale="70" zoomScaleNormal="70" workbookViewId="0">
      <selection activeCell="Q34" sqref="Q34:V35"/>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59" customWidth="1"/>
    <col min="7" max="14" width="20.7109375" style="50" customWidth="1"/>
    <col min="15" max="15" width="16.140625" style="50" customWidth="1"/>
    <col min="16" max="18" width="18.140625" style="50" customWidth="1"/>
    <col min="19" max="19" width="19.42578125" style="50" customWidth="1"/>
    <col min="20" max="21" width="18.140625" style="50" customWidth="1"/>
    <col min="22" max="22" width="23.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0"/>
      <c r="B1" s="438"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40"/>
      <c r="AB1" s="435" t="s">
        <v>1</v>
      </c>
      <c r="AC1" s="436"/>
      <c r="AD1" s="437"/>
    </row>
    <row r="2" spans="1:30" ht="30.75" customHeight="1" thickBot="1" x14ac:dyDescent="0.3">
      <c r="A2" s="451"/>
      <c r="B2" s="438" t="s">
        <v>2</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3</v>
      </c>
      <c r="AC2" s="442"/>
      <c r="AD2" s="443"/>
    </row>
    <row r="3" spans="1:30" ht="24" customHeight="1" x14ac:dyDescent="0.25">
      <c r="A3" s="451"/>
      <c r="B3" s="355" t="s">
        <v>4</v>
      </c>
      <c r="C3" s="356"/>
      <c r="D3" s="356"/>
      <c r="E3" s="356"/>
      <c r="F3" s="356"/>
      <c r="G3" s="356"/>
      <c r="H3" s="356"/>
      <c r="I3" s="356"/>
      <c r="J3" s="356"/>
      <c r="K3" s="356"/>
      <c r="L3" s="356"/>
      <c r="M3" s="356"/>
      <c r="N3" s="356"/>
      <c r="O3" s="356"/>
      <c r="P3" s="356"/>
      <c r="Q3" s="356"/>
      <c r="R3" s="356"/>
      <c r="S3" s="356"/>
      <c r="T3" s="356"/>
      <c r="U3" s="356"/>
      <c r="V3" s="356"/>
      <c r="W3" s="356"/>
      <c r="X3" s="356"/>
      <c r="Y3" s="356"/>
      <c r="Z3" s="356"/>
      <c r="AA3" s="357"/>
      <c r="AB3" s="441" t="s">
        <v>5</v>
      </c>
      <c r="AC3" s="442"/>
      <c r="AD3" s="443"/>
    </row>
    <row r="4" spans="1:30" ht="21.95" customHeight="1" thickBot="1" x14ac:dyDescent="0.3">
      <c r="A4" s="452"/>
      <c r="B4" s="444"/>
      <c r="C4" s="445"/>
      <c r="D4" s="445"/>
      <c r="E4" s="445"/>
      <c r="F4" s="445"/>
      <c r="G4" s="445"/>
      <c r="H4" s="445"/>
      <c r="I4" s="445"/>
      <c r="J4" s="445"/>
      <c r="K4" s="445"/>
      <c r="L4" s="445"/>
      <c r="M4" s="445"/>
      <c r="N4" s="445"/>
      <c r="O4" s="445"/>
      <c r="P4" s="445"/>
      <c r="Q4" s="445"/>
      <c r="R4" s="445"/>
      <c r="S4" s="445"/>
      <c r="T4" s="445"/>
      <c r="U4" s="445"/>
      <c r="V4" s="445"/>
      <c r="W4" s="445"/>
      <c r="X4" s="445"/>
      <c r="Y4" s="445"/>
      <c r="Z4" s="445"/>
      <c r="AA4" s="446"/>
      <c r="AB4" s="447" t="s">
        <v>6</v>
      </c>
      <c r="AC4" s="448"/>
      <c r="AD4" s="449"/>
    </row>
    <row r="5" spans="1:30" ht="9" customHeight="1" thickBot="1" x14ac:dyDescent="0.3">
      <c r="A5" s="51"/>
      <c r="B5" s="205"/>
      <c r="C5" s="206"/>
      <c r="D5" s="54"/>
      <c r="E5" s="54"/>
      <c r="F5" s="287"/>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87"/>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4" t="s">
        <v>7</v>
      </c>
      <c r="B7" s="405"/>
      <c r="C7" s="419" t="s">
        <v>8</v>
      </c>
      <c r="D7" s="404" t="s">
        <v>9</v>
      </c>
      <c r="E7" s="422"/>
      <c r="F7" s="422"/>
      <c r="G7" s="422"/>
      <c r="H7" s="405"/>
      <c r="I7" s="425">
        <v>45021</v>
      </c>
      <c r="J7" s="426"/>
      <c r="K7" s="404" t="s">
        <v>10</v>
      </c>
      <c r="L7" s="405"/>
      <c r="M7" s="459" t="s">
        <v>11</v>
      </c>
      <c r="N7" s="460"/>
      <c r="O7" s="453"/>
      <c r="P7" s="454"/>
      <c r="Q7" s="54"/>
      <c r="R7" s="54"/>
      <c r="S7" s="54"/>
      <c r="T7" s="54"/>
      <c r="U7" s="54"/>
      <c r="V7" s="54"/>
      <c r="W7" s="54"/>
      <c r="X7" s="54"/>
      <c r="Y7" s="54"/>
      <c r="Z7" s="55"/>
      <c r="AA7" s="54"/>
      <c r="AB7" s="54"/>
      <c r="AC7" s="60"/>
      <c r="AD7" s="61"/>
    </row>
    <row r="8" spans="1:30" x14ac:dyDescent="0.25">
      <c r="A8" s="406"/>
      <c r="B8" s="407"/>
      <c r="C8" s="420"/>
      <c r="D8" s="406"/>
      <c r="E8" s="423"/>
      <c r="F8" s="423"/>
      <c r="G8" s="423"/>
      <c r="H8" s="407"/>
      <c r="I8" s="427"/>
      <c r="J8" s="428"/>
      <c r="K8" s="406"/>
      <c r="L8" s="407"/>
      <c r="M8" s="455" t="s">
        <v>12</v>
      </c>
      <c r="N8" s="456"/>
      <c r="O8" s="457"/>
      <c r="P8" s="458"/>
      <c r="Q8" s="54"/>
      <c r="R8" s="54"/>
      <c r="S8" s="54"/>
      <c r="T8" s="54"/>
      <c r="U8" s="54"/>
      <c r="V8" s="54"/>
      <c r="W8" s="54"/>
      <c r="X8" s="54"/>
      <c r="Y8" s="54"/>
      <c r="Z8" s="55"/>
      <c r="AA8" s="54"/>
      <c r="AB8" s="54"/>
      <c r="AC8" s="60"/>
      <c r="AD8" s="61"/>
    </row>
    <row r="9" spans="1:30" ht="15.75" thickBot="1" x14ac:dyDescent="0.3">
      <c r="A9" s="408"/>
      <c r="B9" s="409"/>
      <c r="C9" s="421"/>
      <c r="D9" s="408"/>
      <c r="E9" s="424"/>
      <c r="F9" s="424"/>
      <c r="G9" s="424"/>
      <c r="H9" s="409"/>
      <c r="I9" s="429"/>
      <c r="J9" s="430"/>
      <c r="K9" s="408"/>
      <c r="L9" s="409"/>
      <c r="M9" s="431" t="s">
        <v>13</v>
      </c>
      <c r="N9" s="432"/>
      <c r="O9" s="433" t="s">
        <v>14</v>
      </c>
      <c r="P9" s="434"/>
      <c r="Q9" s="54"/>
      <c r="R9" s="54"/>
      <c r="S9" s="54"/>
      <c r="T9" s="54"/>
      <c r="U9" s="54"/>
      <c r="V9" s="54"/>
      <c r="W9" s="54"/>
      <c r="X9" s="54"/>
      <c r="Y9" s="54"/>
      <c r="Z9" s="55"/>
      <c r="AA9" s="54"/>
      <c r="AB9" s="54"/>
      <c r="AC9" s="60"/>
      <c r="AD9" s="61"/>
    </row>
    <row r="10" spans="1:30" ht="15" customHeight="1" thickBot="1" x14ac:dyDescent="0.3">
      <c r="A10" s="171"/>
      <c r="B10" s="172"/>
      <c r="C10" s="172"/>
      <c r="D10" s="65"/>
      <c r="E10" s="65"/>
      <c r="F10" s="288"/>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4" t="s">
        <v>15</v>
      </c>
      <c r="B11" s="405"/>
      <c r="C11" s="410" t="s">
        <v>16</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x14ac:dyDescent="0.25">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x14ac:dyDescent="0.3">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x14ac:dyDescent="0.3">
      <c r="A14" s="67"/>
      <c r="B14" s="68"/>
      <c r="C14" s="69"/>
      <c r="D14" s="69"/>
      <c r="E14" s="69"/>
      <c r="F14" s="28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89" t="s">
        <v>17</v>
      </c>
      <c r="B15" s="390"/>
      <c r="C15" s="398" t="s">
        <v>18</v>
      </c>
      <c r="D15" s="399"/>
      <c r="E15" s="399"/>
      <c r="F15" s="399"/>
      <c r="G15" s="399"/>
      <c r="H15" s="399"/>
      <c r="I15" s="399"/>
      <c r="J15" s="399"/>
      <c r="K15" s="400"/>
      <c r="L15" s="376" t="s">
        <v>19</v>
      </c>
      <c r="M15" s="377"/>
      <c r="N15" s="377"/>
      <c r="O15" s="377"/>
      <c r="P15" s="377"/>
      <c r="Q15" s="378"/>
      <c r="R15" s="401" t="s">
        <v>20</v>
      </c>
      <c r="S15" s="402"/>
      <c r="T15" s="402"/>
      <c r="U15" s="402"/>
      <c r="V15" s="402"/>
      <c r="W15" s="402"/>
      <c r="X15" s="403"/>
      <c r="Y15" s="376" t="s">
        <v>21</v>
      </c>
      <c r="Z15" s="378"/>
      <c r="AA15" s="385" t="s">
        <v>22</v>
      </c>
      <c r="AB15" s="386"/>
      <c r="AC15" s="386"/>
      <c r="AD15" s="387"/>
    </row>
    <row r="16" spans="1:30" ht="9" customHeight="1" thickBot="1" x14ac:dyDescent="0.3">
      <c r="A16" s="59"/>
      <c r="B16" s="5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73"/>
      <c r="AD16" s="74"/>
    </row>
    <row r="17" spans="1:41" s="76" customFormat="1" ht="37.5" customHeight="1" thickBot="1" x14ac:dyDescent="0.3">
      <c r="A17" s="389" t="s">
        <v>23</v>
      </c>
      <c r="B17" s="390"/>
      <c r="C17" s="391" t="s">
        <v>103</v>
      </c>
      <c r="D17" s="392"/>
      <c r="E17" s="392"/>
      <c r="F17" s="392"/>
      <c r="G17" s="392"/>
      <c r="H17" s="392"/>
      <c r="I17" s="392"/>
      <c r="J17" s="392"/>
      <c r="K17" s="392"/>
      <c r="L17" s="392"/>
      <c r="M17" s="392"/>
      <c r="N17" s="392"/>
      <c r="O17" s="392"/>
      <c r="P17" s="392"/>
      <c r="Q17" s="393"/>
      <c r="R17" s="376" t="s">
        <v>25</v>
      </c>
      <c r="S17" s="377"/>
      <c r="T17" s="377"/>
      <c r="U17" s="377"/>
      <c r="V17" s="378"/>
      <c r="W17" s="549">
        <v>1</v>
      </c>
      <c r="X17" s="550"/>
      <c r="Y17" s="377" t="s">
        <v>26</v>
      </c>
      <c r="Z17" s="377"/>
      <c r="AA17" s="377"/>
      <c r="AB17" s="378"/>
      <c r="AC17" s="396">
        <v>0.2</v>
      </c>
      <c r="AD17" s="397"/>
    </row>
    <row r="18" spans="1:41" ht="16.5" customHeight="1" thickBot="1" x14ac:dyDescent="0.3">
      <c r="A18" s="77"/>
      <c r="B18" s="78"/>
      <c r="C18" s="78"/>
      <c r="D18" s="78"/>
      <c r="E18" s="78"/>
      <c r="F18" s="290"/>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6"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82" t="s">
        <v>29</v>
      </c>
      <c r="R20" s="383"/>
      <c r="S20" s="383"/>
      <c r="T20" s="383"/>
      <c r="U20" s="383"/>
      <c r="V20" s="383"/>
      <c r="W20" s="383"/>
      <c r="X20" s="383"/>
      <c r="Y20" s="383"/>
      <c r="Z20" s="383"/>
      <c r="AA20" s="383"/>
      <c r="AB20" s="383"/>
      <c r="AC20" s="383"/>
      <c r="AD20" s="384"/>
      <c r="AE20" s="83"/>
      <c r="AF20" s="83"/>
    </row>
    <row r="21" spans="1:41" ht="32.1" customHeight="1" thickBot="1" x14ac:dyDescent="0.3">
      <c r="A21" s="59"/>
      <c r="B21" s="54"/>
      <c r="C21" s="160" t="s">
        <v>30</v>
      </c>
      <c r="D21" s="161" t="s">
        <v>31</v>
      </c>
      <c r="E21" s="161" t="s">
        <v>8</v>
      </c>
      <c r="F21" s="291" t="s">
        <v>32</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8</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33" t="s">
        <v>43</v>
      </c>
      <c r="B22" s="338"/>
      <c r="C22" s="268">
        <v>4417174</v>
      </c>
      <c r="D22" s="180"/>
      <c r="E22" s="180"/>
      <c r="F22" s="292"/>
      <c r="G22" s="180"/>
      <c r="H22" s="180"/>
      <c r="I22" s="180"/>
      <c r="J22" s="180"/>
      <c r="K22" s="180"/>
      <c r="L22" s="180"/>
      <c r="M22" s="180"/>
      <c r="N22" s="180"/>
      <c r="O22" s="269">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41" ht="32.1" customHeight="1" x14ac:dyDescent="0.25">
      <c r="A23" s="334" t="s">
        <v>44</v>
      </c>
      <c r="B23" s="341"/>
      <c r="C23" s="177"/>
      <c r="D23" s="176"/>
      <c r="E23" s="176"/>
      <c r="F23" s="293"/>
      <c r="G23" s="176"/>
      <c r="H23" s="176"/>
      <c r="I23" s="176"/>
      <c r="J23" s="176"/>
      <c r="K23" s="176"/>
      <c r="L23" s="176"/>
      <c r="M23" s="176"/>
      <c r="N23" s="176"/>
      <c r="O23" s="267">
        <f>SUM(C23:N23)</f>
        <v>0</v>
      </c>
      <c r="P23" s="195" t="str">
        <f>IFERROR(O23/(SUMIF(C23:N23,"&gt;0",C22:N22))," ")</f>
        <v xml:space="preserve"> </v>
      </c>
      <c r="Q23" s="177">
        <v>76410000</v>
      </c>
      <c r="R23" s="176">
        <v>515515000</v>
      </c>
      <c r="S23" s="176">
        <v>-3009750</v>
      </c>
      <c r="T23" s="176"/>
      <c r="U23" s="176"/>
      <c r="V23" s="176"/>
      <c r="W23" s="176"/>
      <c r="X23" s="176"/>
      <c r="Y23" s="176"/>
      <c r="Z23" s="176"/>
      <c r="AA23" s="176"/>
      <c r="AB23" s="176"/>
      <c r="AC23" s="176">
        <f>SUM(Q23:AB23)</f>
        <v>588915250</v>
      </c>
      <c r="AD23" s="185">
        <f>IFERROR(AC23/(SUMIF(Q23:AB23,"&gt;0",Q22:AB22))," ")</f>
        <v>0.9949153186636821</v>
      </c>
      <c r="AE23" s="3"/>
      <c r="AF23" s="3"/>
    </row>
    <row r="24" spans="1:41" ht="32.1" customHeight="1" x14ac:dyDescent="0.25">
      <c r="A24" s="334" t="s">
        <v>45</v>
      </c>
      <c r="B24" s="341"/>
      <c r="C24" s="177">
        <v>812468</v>
      </c>
      <c r="D24" s="176">
        <f>1000000+104706</f>
        <v>1104706</v>
      </c>
      <c r="E24" s="176"/>
      <c r="F24" s="293">
        <v>2500000</v>
      </c>
      <c r="G24" s="176"/>
      <c r="H24" s="176"/>
      <c r="I24" s="176"/>
      <c r="J24" s="176"/>
      <c r="K24" s="176"/>
      <c r="L24" s="176"/>
      <c r="M24" s="176"/>
      <c r="N24" s="176"/>
      <c r="O24" s="267">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41" ht="32.1" customHeight="1" thickBot="1" x14ac:dyDescent="0.3">
      <c r="A25" s="365" t="s">
        <v>46</v>
      </c>
      <c r="B25" s="366"/>
      <c r="C25" s="178">
        <v>866628</v>
      </c>
      <c r="D25" s="179">
        <v>1000000</v>
      </c>
      <c r="E25" s="179">
        <v>50546</v>
      </c>
      <c r="F25" s="294"/>
      <c r="G25" s="179"/>
      <c r="H25" s="179"/>
      <c r="I25" s="179"/>
      <c r="J25" s="179"/>
      <c r="K25" s="179"/>
      <c r="L25" s="179"/>
      <c r="M25" s="179"/>
      <c r="N25" s="179"/>
      <c r="O25" s="179">
        <f>SUM(C25:N25)</f>
        <v>1917174</v>
      </c>
      <c r="P25" s="184">
        <f>IFERROR(O25/(SUMIF(C25:N25,"&gt;0",C24:N24))," ")</f>
        <v>1</v>
      </c>
      <c r="Q25" s="178"/>
      <c r="R25" s="179">
        <v>3357750</v>
      </c>
      <c r="S25" s="179">
        <v>28014667</v>
      </c>
      <c r="T25" s="179"/>
      <c r="U25" s="179"/>
      <c r="V25" s="179"/>
      <c r="W25" s="179"/>
      <c r="X25" s="179"/>
      <c r="Y25" s="179"/>
      <c r="Z25" s="179"/>
      <c r="AA25" s="179"/>
      <c r="AB25" s="179"/>
      <c r="AC25" s="179">
        <f>SUM(Q25:AB25)</f>
        <v>31372417</v>
      </c>
      <c r="AD25" s="186">
        <f>IFERROR(AC25/(SUMIF(Q25:AB25,"&gt;0",Q24:AB24))," ")</f>
        <v>0.52638283557046983</v>
      </c>
      <c r="AE25" s="3"/>
      <c r="AF25" s="3"/>
    </row>
    <row r="26" spans="1:41" ht="32.1" customHeight="1" thickBot="1" x14ac:dyDescent="0.3">
      <c r="A26" s="59"/>
      <c r="B26" s="54"/>
      <c r="C26" s="80"/>
      <c r="D26" s="80"/>
      <c r="E26" s="80"/>
      <c r="F26" s="295"/>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67" t="s">
        <v>47</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5">
      <c r="A28" s="371" t="s">
        <v>48</v>
      </c>
      <c r="B28" s="373" t="s">
        <v>49</v>
      </c>
      <c r="C28" s="374"/>
      <c r="D28" s="341" t="s">
        <v>50</v>
      </c>
      <c r="E28" s="342"/>
      <c r="F28" s="342"/>
      <c r="G28" s="342"/>
      <c r="H28" s="342"/>
      <c r="I28" s="342"/>
      <c r="J28" s="342"/>
      <c r="K28" s="342"/>
      <c r="L28" s="342"/>
      <c r="M28" s="342"/>
      <c r="N28" s="342"/>
      <c r="O28" s="375"/>
      <c r="P28" s="358" t="s">
        <v>41</v>
      </c>
      <c r="Q28" s="358" t="s">
        <v>51</v>
      </c>
      <c r="R28" s="358"/>
      <c r="S28" s="358"/>
      <c r="T28" s="358"/>
      <c r="U28" s="358"/>
      <c r="V28" s="358"/>
      <c r="W28" s="358"/>
      <c r="X28" s="358"/>
      <c r="Y28" s="358"/>
      <c r="Z28" s="358"/>
      <c r="AA28" s="358"/>
      <c r="AB28" s="358"/>
      <c r="AC28" s="358"/>
      <c r="AD28" s="360"/>
    </row>
    <row r="29" spans="1:41" ht="27" customHeight="1" x14ac:dyDescent="0.25">
      <c r="A29" s="372"/>
      <c r="B29" s="361"/>
      <c r="C29" s="363"/>
      <c r="D29" s="88" t="s">
        <v>30</v>
      </c>
      <c r="E29" s="88" t="s">
        <v>31</v>
      </c>
      <c r="F29" s="246" t="s">
        <v>8</v>
      </c>
      <c r="G29" s="88" t="s">
        <v>32</v>
      </c>
      <c r="H29" s="88" t="s">
        <v>33</v>
      </c>
      <c r="I29" s="88" t="s">
        <v>34</v>
      </c>
      <c r="J29" s="88" t="s">
        <v>35</v>
      </c>
      <c r="K29" s="88" t="s">
        <v>36</v>
      </c>
      <c r="L29" s="88" t="s">
        <v>37</v>
      </c>
      <c r="M29" s="88" t="s">
        <v>38</v>
      </c>
      <c r="N29" s="88" t="s">
        <v>39</v>
      </c>
      <c r="O29" s="88" t="s">
        <v>40</v>
      </c>
      <c r="P29" s="375"/>
      <c r="Q29" s="358"/>
      <c r="R29" s="358"/>
      <c r="S29" s="358"/>
      <c r="T29" s="358"/>
      <c r="U29" s="358"/>
      <c r="V29" s="358"/>
      <c r="W29" s="358"/>
      <c r="X29" s="358"/>
      <c r="Y29" s="358"/>
      <c r="Z29" s="358"/>
      <c r="AA29" s="358"/>
      <c r="AB29" s="358"/>
      <c r="AC29" s="358"/>
      <c r="AD29" s="360"/>
    </row>
    <row r="30" spans="1:41" ht="84" customHeight="1" thickBot="1" x14ac:dyDescent="0.3">
      <c r="A30" s="261" t="str">
        <f>C17</f>
        <v>5 - Acompañar el 100% la incorporación del enfoque de género y  la implementación de siete derechos de la PPMyEG</v>
      </c>
      <c r="B30" s="534" t="s">
        <v>52</v>
      </c>
      <c r="C30" s="535"/>
      <c r="D30" s="240"/>
      <c r="E30" s="240"/>
      <c r="F30" s="240"/>
      <c r="G30" s="240"/>
      <c r="H30" s="240"/>
      <c r="I30" s="240"/>
      <c r="J30" s="240"/>
      <c r="K30" s="240"/>
      <c r="L30" s="240"/>
      <c r="M30" s="240"/>
      <c r="N30" s="240"/>
      <c r="O30" s="240"/>
      <c r="P30" s="262">
        <f>SUM(D30:O30)</f>
        <v>0</v>
      </c>
      <c r="Q30" s="536"/>
      <c r="R30" s="536"/>
      <c r="S30" s="536"/>
      <c r="T30" s="536"/>
      <c r="U30" s="536"/>
      <c r="V30" s="536"/>
      <c r="W30" s="536"/>
      <c r="X30" s="536"/>
      <c r="Y30" s="536"/>
      <c r="Z30" s="536"/>
      <c r="AA30" s="536"/>
      <c r="AB30" s="536"/>
      <c r="AC30" s="536"/>
      <c r="AD30" s="537"/>
    </row>
    <row r="31" spans="1:41" ht="45" customHeight="1" x14ac:dyDescent="0.25">
      <c r="A31" s="538" t="s">
        <v>53</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row>
    <row r="32" spans="1:41" ht="23.1" customHeight="1" x14ac:dyDescent="0.25">
      <c r="A32" s="471" t="s">
        <v>54</v>
      </c>
      <c r="B32" s="541" t="s">
        <v>55</v>
      </c>
      <c r="C32" s="541" t="s">
        <v>49</v>
      </c>
      <c r="D32" s="541" t="s">
        <v>56</v>
      </c>
      <c r="E32" s="541"/>
      <c r="F32" s="541"/>
      <c r="G32" s="541"/>
      <c r="H32" s="541"/>
      <c r="I32" s="541"/>
      <c r="J32" s="541"/>
      <c r="K32" s="541"/>
      <c r="L32" s="541"/>
      <c r="M32" s="541"/>
      <c r="N32" s="541"/>
      <c r="O32" s="541"/>
      <c r="P32" s="541"/>
      <c r="Q32" s="543" t="s">
        <v>57</v>
      </c>
      <c r="R32" s="543"/>
      <c r="S32" s="543"/>
      <c r="T32" s="543"/>
      <c r="U32" s="543"/>
      <c r="V32" s="543"/>
      <c r="W32" s="543"/>
      <c r="X32" s="543"/>
      <c r="Y32" s="543"/>
      <c r="Z32" s="543"/>
      <c r="AA32" s="543"/>
      <c r="AB32" s="543"/>
      <c r="AC32" s="543"/>
      <c r="AD32" s="544"/>
      <c r="AG32" s="87"/>
      <c r="AH32" s="87"/>
      <c r="AI32" s="87"/>
      <c r="AJ32" s="87"/>
      <c r="AK32" s="87"/>
      <c r="AL32" s="87"/>
      <c r="AM32" s="87"/>
      <c r="AN32" s="87"/>
      <c r="AO32" s="87"/>
    </row>
    <row r="33" spans="1:41" ht="27" customHeight="1" x14ac:dyDescent="0.25">
      <c r="A33" s="471"/>
      <c r="B33" s="541"/>
      <c r="C33" s="542"/>
      <c r="D33" s="246" t="s">
        <v>30</v>
      </c>
      <c r="E33" s="246" t="s">
        <v>31</v>
      </c>
      <c r="F33" s="246" t="s">
        <v>8</v>
      </c>
      <c r="G33" s="246" t="s">
        <v>32</v>
      </c>
      <c r="H33" s="246" t="s">
        <v>33</v>
      </c>
      <c r="I33" s="246" t="s">
        <v>34</v>
      </c>
      <c r="J33" s="246" t="s">
        <v>35</v>
      </c>
      <c r="K33" s="246" t="s">
        <v>36</v>
      </c>
      <c r="L33" s="246" t="s">
        <v>37</v>
      </c>
      <c r="M33" s="246" t="s">
        <v>38</v>
      </c>
      <c r="N33" s="246" t="s">
        <v>39</v>
      </c>
      <c r="O33" s="246" t="s">
        <v>40</v>
      </c>
      <c r="P33" s="246" t="s">
        <v>41</v>
      </c>
      <c r="Q33" s="541" t="s">
        <v>58</v>
      </c>
      <c r="R33" s="541"/>
      <c r="S33" s="541"/>
      <c r="T33" s="541" t="s">
        <v>59</v>
      </c>
      <c r="U33" s="541"/>
      <c r="V33" s="541"/>
      <c r="W33" s="545" t="s">
        <v>60</v>
      </c>
      <c r="X33" s="546"/>
      <c r="Y33" s="546"/>
      <c r="Z33" s="547"/>
      <c r="AA33" s="545" t="s">
        <v>61</v>
      </c>
      <c r="AB33" s="546"/>
      <c r="AC33" s="546"/>
      <c r="AD33" s="548"/>
      <c r="AG33" s="87"/>
      <c r="AH33" s="87"/>
      <c r="AI33" s="87"/>
      <c r="AJ33" s="87"/>
      <c r="AK33" s="87"/>
      <c r="AL33" s="87"/>
      <c r="AM33" s="87"/>
      <c r="AN33" s="87"/>
      <c r="AO33" s="87"/>
    </row>
    <row r="34" spans="1:41" ht="117.75" customHeight="1" x14ac:dyDescent="0.25">
      <c r="A34" s="499" t="str">
        <f>A30</f>
        <v>5 - Acompañar el 100% la incorporación del enfoque de género y  la implementación de siete derechos de la PPMyEG</v>
      </c>
      <c r="B34" s="481">
        <v>0.2</v>
      </c>
      <c r="C34" s="239" t="s">
        <v>62</v>
      </c>
      <c r="D34" s="238">
        <v>1</v>
      </c>
      <c r="E34" s="238">
        <v>1</v>
      </c>
      <c r="F34" s="238">
        <v>1</v>
      </c>
      <c r="G34" s="238">
        <v>1</v>
      </c>
      <c r="H34" s="238">
        <v>1</v>
      </c>
      <c r="I34" s="238">
        <v>1</v>
      </c>
      <c r="J34" s="238">
        <v>1</v>
      </c>
      <c r="K34" s="238">
        <v>1</v>
      </c>
      <c r="L34" s="238">
        <v>1</v>
      </c>
      <c r="M34" s="238">
        <v>1</v>
      </c>
      <c r="N34" s="238">
        <v>1</v>
      </c>
      <c r="O34" s="238">
        <v>1</v>
      </c>
      <c r="P34" s="238">
        <v>1</v>
      </c>
      <c r="Q34" s="729" t="s">
        <v>538</v>
      </c>
      <c r="R34" s="730"/>
      <c r="S34" s="731"/>
      <c r="T34" s="730" t="s">
        <v>539</v>
      </c>
      <c r="U34" s="730"/>
      <c r="V34" s="731"/>
      <c r="W34" s="528" t="s">
        <v>63</v>
      </c>
      <c r="X34" s="529"/>
      <c r="Y34" s="529"/>
      <c r="Z34" s="530"/>
      <c r="AA34" s="513" t="s">
        <v>104</v>
      </c>
      <c r="AB34" s="514"/>
      <c r="AC34" s="514"/>
      <c r="AD34" s="515"/>
      <c r="AG34" s="87"/>
      <c r="AH34" s="87"/>
      <c r="AI34" s="87"/>
      <c r="AJ34" s="87"/>
      <c r="AK34" s="87"/>
      <c r="AL34" s="87"/>
      <c r="AM34" s="87"/>
      <c r="AN34" s="87"/>
      <c r="AO34" s="87"/>
    </row>
    <row r="35" spans="1:41" ht="148.5" customHeight="1" x14ac:dyDescent="0.25">
      <c r="A35" s="500"/>
      <c r="B35" s="482"/>
      <c r="C35" s="242" t="s">
        <v>65</v>
      </c>
      <c r="D35" s="263">
        <v>1</v>
      </c>
      <c r="E35" s="263">
        <v>1</v>
      </c>
      <c r="F35" s="263">
        <v>1</v>
      </c>
      <c r="G35" s="244"/>
      <c r="H35" s="244"/>
      <c r="I35" s="244"/>
      <c r="J35" s="244"/>
      <c r="K35" s="244"/>
      <c r="L35" s="244"/>
      <c r="M35" s="244"/>
      <c r="N35" s="244"/>
      <c r="O35" s="244"/>
      <c r="P35" s="264"/>
      <c r="Q35" s="732"/>
      <c r="R35" s="733"/>
      <c r="S35" s="734"/>
      <c r="T35" s="733"/>
      <c r="U35" s="733"/>
      <c r="V35" s="734"/>
      <c r="W35" s="531"/>
      <c r="X35" s="532"/>
      <c r="Y35" s="532"/>
      <c r="Z35" s="533"/>
      <c r="AA35" s="525"/>
      <c r="AB35" s="526"/>
      <c r="AC35" s="526"/>
      <c r="AD35" s="527"/>
      <c r="AE35" s="49"/>
      <c r="AG35" s="87"/>
      <c r="AH35" s="87"/>
      <c r="AI35" s="87"/>
      <c r="AJ35" s="87"/>
      <c r="AK35" s="87"/>
      <c r="AL35" s="87"/>
      <c r="AM35" s="87"/>
      <c r="AN35" s="87"/>
      <c r="AO35" s="87"/>
    </row>
    <row r="36" spans="1:41" ht="26.1" customHeight="1" x14ac:dyDescent="0.25">
      <c r="A36" s="470" t="s">
        <v>66</v>
      </c>
      <c r="B36" s="472" t="s">
        <v>67</v>
      </c>
      <c r="C36" s="474" t="s">
        <v>68</v>
      </c>
      <c r="D36" s="474"/>
      <c r="E36" s="474"/>
      <c r="F36" s="474"/>
      <c r="G36" s="474"/>
      <c r="H36" s="474"/>
      <c r="I36" s="474"/>
      <c r="J36" s="474"/>
      <c r="K36" s="474"/>
      <c r="L36" s="474"/>
      <c r="M36" s="474"/>
      <c r="N36" s="474"/>
      <c r="O36" s="474"/>
      <c r="P36" s="474"/>
      <c r="Q36" s="475" t="s">
        <v>69</v>
      </c>
      <c r="R36" s="476"/>
      <c r="S36" s="476"/>
      <c r="T36" s="476"/>
      <c r="U36" s="476"/>
      <c r="V36" s="476"/>
      <c r="W36" s="476"/>
      <c r="X36" s="476"/>
      <c r="Y36" s="476"/>
      <c r="Z36" s="476"/>
      <c r="AA36" s="476"/>
      <c r="AB36" s="476"/>
      <c r="AC36" s="476"/>
      <c r="AD36" s="477"/>
      <c r="AG36" s="87"/>
      <c r="AH36" s="87"/>
      <c r="AI36" s="87"/>
      <c r="AJ36" s="87"/>
      <c r="AK36" s="87"/>
      <c r="AL36" s="87"/>
      <c r="AM36" s="87"/>
      <c r="AN36" s="87"/>
      <c r="AO36" s="87"/>
    </row>
    <row r="37" spans="1:41" ht="26.1" customHeight="1" x14ac:dyDescent="0.25">
      <c r="A37" s="471"/>
      <c r="B37" s="473"/>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78" t="s">
        <v>84</v>
      </c>
      <c r="R37" s="479"/>
      <c r="S37" s="479"/>
      <c r="T37" s="479"/>
      <c r="U37" s="479"/>
      <c r="V37" s="479"/>
      <c r="W37" s="479"/>
      <c r="X37" s="479"/>
      <c r="Y37" s="479"/>
      <c r="Z37" s="479"/>
      <c r="AA37" s="479"/>
      <c r="AB37" s="479"/>
      <c r="AC37" s="479"/>
      <c r="AD37" s="480"/>
      <c r="AG37" s="94"/>
      <c r="AH37" s="94"/>
      <c r="AI37" s="94"/>
      <c r="AJ37" s="94"/>
      <c r="AK37" s="94"/>
      <c r="AL37" s="94"/>
      <c r="AM37" s="94"/>
      <c r="AN37" s="94"/>
      <c r="AO37" s="94"/>
    </row>
    <row r="38" spans="1:41" ht="61.5" customHeight="1" x14ac:dyDescent="0.25">
      <c r="A38" s="483" t="s">
        <v>105</v>
      </c>
      <c r="B38" s="485">
        <v>7</v>
      </c>
      <c r="C38" s="239" t="s">
        <v>62</v>
      </c>
      <c r="D38" s="247">
        <v>0.05</v>
      </c>
      <c r="E38" s="247">
        <v>0.09</v>
      </c>
      <c r="F38" s="247">
        <v>0.09</v>
      </c>
      <c r="G38" s="247">
        <v>0.09</v>
      </c>
      <c r="H38" s="247">
        <v>0.09</v>
      </c>
      <c r="I38" s="247">
        <v>0.09</v>
      </c>
      <c r="J38" s="247">
        <v>0.09</v>
      </c>
      <c r="K38" s="247">
        <v>0.09</v>
      </c>
      <c r="L38" s="247">
        <v>0.09</v>
      </c>
      <c r="M38" s="247">
        <v>0.09</v>
      </c>
      <c r="N38" s="247">
        <v>0.09</v>
      </c>
      <c r="O38" s="247">
        <v>0.05</v>
      </c>
      <c r="P38" s="248">
        <f t="shared" ref="P38:P45" si="1">SUM(D38:O38)</f>
        <v>0.99999999999999989</v>
      </c>
      <c r="Q38" s="513" t="s">
        <v>523</v>
      </c>
      <c r="R38" s="514"/>
      <c r="S38" s="514"/>
      <c r="T38" s="514"/>
      <c r="U38" s="514"/>
      <c r="V38" s="514"/>
      <c r="W38" s="514"/>
      <c r="X38" s="514"/>
      <c r="Y38" s="514"/>
      <c r="Z38" s="514"/>
      <c r="AA38" s="514"/>
      <c r="AB38" s="514"/>
      <c r="AC38" s="514"/>
      <c r="AD38" s="515"/>
      <c r="AE38" s="97"/>
      <c r="AG38" s="98"/>
      <c r="AH38" s="98"/>
      <c r="AI38" s="98"/>
      <c r="AJ38" s="98"/>
      <c r="AK38" s="98"/>
      <c r="AL38" s="98"/>
      <c r="AM38" s="98"/>
      <c r="AN38" s="98"/>
      <c r="AO38" s="98"/>
    </row>
    <row r="39" spans="1:41" ht="142.5" customHeight="1" x14ac:dyDescent="0.25">
      <c r="A39" s="484"/>
      <c r="B39" s="486"/>
      <c r="C39" s="249" t="s">
        <v>65</v>
      </c>
      <c r="D39" s="250">
        <v>0.05</v>
      </c>
      <c r="E39" s="250">
        <v>0.09</v>
      </c>
      <c r="F39" s="250">
        <v>0.09</v>
      </c>
      <c r="G39" s="250"/>
      <c r="H39" s="250"/>
      <c r="I39" s="250"/>
      <c r="J39" s="250"/>
      <c r="K39" s="250"/>
      <c r="L39" s="250"/>
      <c r="M39" s="250"/>
      <c r="N39" s="250"/>
      <c r="O39" s="250"/>
      <c r="P39" s="251">
        <f t="shared" si="1"/>
        <v>0.23</v>
      </c>
      <c r="Q39" s="516"/>
      <c r="R39" s="517"/>
      <c r="S39" s="517"/>
      <c r="T39" s="517"/>
      <c r="U39" s="517"/>
      <c r="V39" s="517"/>
      <c r="W39" s="517"/>
      <c r="X39" s="517"/>
      <c r="Y39" s="517"/>
      <c r="Z39" s="517"/>
      <c r="AA39" s="517"/>
      <c r="AB39" s="517"/>
      <c r="AC39" s="517"/>
      <c r="AD39" s="518"/>
      <c r="AE39" s="97"/>
    </row>
    <row r="40" spans="1:41" ht="57.75" customHeight="1" x14ac:dyDescent="0.25">
      <c r="A40" s="484" t="s">
        <v>106</v>
      </c>
      <c r="B40" s="463">
        <v>3</v>
      </c>
      <c r="C40" s="252" t="s">
        <v>62</v>
      </c>
      <c r="D40" s="255">
        <v>0</v>
      </c>
      <c r="E40" s="255">
        <v>0</v>
      </c>
      <c r="F40" s="255">
        <v>0.25</v>
      </c>
      <c r="G40" s="255">
        <v>0</v>
      </c>
      <c r="H40" s="255">
        <v>0</v>
      </c>
      <c r="I40" s="255">
        <v>0.25</v>
      </c>
      <c r="J40" s="255">
        <v>0</v>
      </c>
      <c r="K40" s="255">
        <v>0</v>
      </c>
      <c r="L40" s="255">
        <v>0.25</v>
      </c>
      <c r="M40" s="255">
        <v>0</v>
      </c>
      <c r="N40" s="255">
        <v>0</v>
      </c>
      <c r="O40" s="255">
        <v>0.25</v>
      </c>
      <c r="P40" s="251">
        <f t="shared" si="1"/>
        <v>1</v>
      </c>
      <c r="Q40" s="513" t="s">
        <v>524</v>
      </c>
      <c r="R40" s="514"/>
      <c r="S40" s="514"/>
      <c r="T40" s="514"/>
      <c r="U40" s="514"/>
      <c r="V40" s="514"/>
      <c r="W40" s="514"/>
      <c r="X40" s="514"/>
      <c r="Y40" s="514"/>
      <c r="Z40" s="514"/>
      <c r="AA40" s="514"/>
      <c r="AB40" s="514"/>
      <c r="AC40" s="514"/>
      <c r="AD40" s="515"/>
      <c r="AE40" s="97"/>
    </row>
    <row r="41" spans="1:41" ht="53.25" customHeight="1" x14ac:dyDescent="0.25">
      <c r="A41" s="484"/>
      <c r="B41" s="486"/>
      <c r="C41" s="249" t="s">
        <v>65</v>
      </c>
      <c r="D41" s="250">
        <v>0</v>
      </c>
      <c r="E41" s="250">
        <v>0</v>
      </c>
      <c r="F41" s="250">
        <v>0.25</v>
      </c>
      <c r="G41" s="250"/>
      <c r="H41" s="250"/>
      <c r="I41" s="250"/>
      <c r="J41" s="250"/>
      <c r="K41" s="250"/>
      <c r="L41" s="253"/>
      <c r="M41" s="253"/>
      <c r="N41" s="253"/>
      <c r="O41" s="253"/>
      <c r="P41" s="251">
        <f t="shared" si="1"/>
        <v>0.25</v>
      </c>
      <c r="Q41" s="516"/>
      <c r="R41" s="517"/>
      <c r="S41" s="517"/>
      <c r="T41" s="517"/>
      <c r="U41" s="517"/>
      <c r="V41" s="517"/>
      <c r="W41" s="517"/>
      <c r="X41" s="517"/>
      <c r="Y41" s="517"/>
      <c r="Z41" s="517"/>
      <c r="AA41" s="517"/>
      <c r="AB41" s="517"/>
      <c r="AC41" s="517"/>
      <c r="AD41" s="518"/>
      <c r="AE41" s="97"/>
    </row>
    <row r="42" spans="1:41" ht="57.75" customHeight="1" x14ac:dyDescent="0.25">
      <c r="A42" s="484" t="s">
        <v>107</v>
      </c>
      <c r="B42" s="463">
        <v>5</v>
      </c>
      <c r="C42" s="252" t="s">
        <v>62</v>
      </c>
      <c r="D42" s="255">
        <v>0</v>
      </c>
      <c r="E42" s="255">
        <v>0.1</v>
      </c>
      <c r="F42" s="255">
        <v>0.1</v>
      </c>
      <c r="G42" s="255">
        <v>0.1</v>
      </c>
      <c r="H42" s="255">
        <v>0.1</v>
      </c>
      <c r="I42" s="255">
        <v>0.1</v>
      </c>
      <c r="J42" s="255">
        <v>0.1</v>
      </c>
      <c r="K42" s="255">
        <v>0.1</v>
      </c>
      <c r="L42" s="255">
        <v>0.1</v>
      </c>
      <c r="M42" s="255">
        <v>0.1</v>
      </c>
      <c r="N42" s="255">
        <v>0.1</v>
      </c>
      <c r="O42" s="255">
        <v>0</v>
      </c>
      <c r="P42" s="251">
        <f t="shared" si="1"/>
        <v>0.99999999999999989</v>
      </c>
      <c r="Q42" s="513" t="s">
        <v>525</v>
      </c>
      <c r="R42" s="514"/>
      <c r="S42" s="514"/>
      <c r="T42" s="514"/>
      <c r="U42" s="514"/>
      <c r="V42" s="514"/>
      <c r="W42" s="514"/>
      <c r="X42" s="514"/>
      <c r="Y42" s="514"/>
      <c r="Z42" s="514"/>
      <c r="AA42" s="514"/>
      <c r="AB42" s="514"/>
      <c r="AC42" s="514"/>
      <c r="AD42" s="515"/>
      <c r="AE42" s="97"/>
    </row>
    <row r="43" spans="1:41" ht="53.25" customHeight="1" x14ac:dyDescent="0.25">
      <c r="A43" s="484"/>
      <c r="B43" s="486"/>
      <c r="C43" s="249" t="s">
        <v>65</v>
      </c>
      <c r="D43" s="250">
        <v>0</v>
      </c>
      <c r="E43" s="250">
        <v>0.1</v>
      </c>
      <c r="F43" s="250">
        <v>0.1</v>
      </c>
      <c r="G43" s="250"/>
      <c r="H43" s="250"/>
      <c r="I43" s="250"/>
      <c r="J43" s="250"/>
      <c r="K43" s="250"/>
      <c r="L43" s="253"/>
      <c r="M43" s="253"/>
      <c r="N43" s="253"/>
      <c r="O43" s="253"/>
      <c r="P43" s="251">
        <f t="shared" si="1"/>
        <v>0.2</v>
      </c>
      <c r="Q43" s="516"/>
      <c r="R43" s="517"/>
      <c r="S43" s="517"/>
      <c r="T43" s="517"/>
      <c r="U43" s="517"/>
      <c r="V43" s="517"/>
      <c r="W43" s="517"/>
      <c r="X43" s="517"/>
      <c r="Y43" s="517"/>
      <c r="Z43" s="517"/>
      <c r="AA43" s="517"/>
      <c r="AB43" s="517"/>
      <c r="AC43" s="517"/>
      <c r="AD43" s="518"/>
      <c r="AE43" s="97"/>
    </row>
    <row r="44" spans="1:41" ht="58.5" customHeight="1" x14ac:dyDescent="0.25">
      <c r="A44" s="461" t="s">
        <v>108</v>
      </c>
      <c r="B44" s="463">
        <v>5</v>
      </c>
      <c r="C44" s="252" t="s">
        <v>62</v>
      </c>
      <c r="D44" s="254">
        <v>0</v>
      </c>
      <c r="E44" s="254">
        <v>0</v>
      </c>
      <c r="F44" s="254">
        <v>0.12</v>
      </c>
      <c r="G44" s="254">
        <v>0.12</v>
      </c>
      <c r="H44" s="254">
        <v>0.13</v>
      </c>
      <c r="I44" s="254">
        <v>0.13</v>
      </c>
      <c r="J44" s="254">
        <v>0.12</v>
      </c>
      <c r="K44" s="254">
        <v>0</v>
      </c>
      <c r="L44" s="254">
        <v>0.13</v>
      </c>
      <c r="M44" s="254">
        <v>0</v>
      </c>
      <c r="N44" s="254">
        <v>0.12</v>
      </c>
      <c r="O44" s="254">
        <v>0.13</v>
      </c>
      <c r="P44" s="251">
        <f t="shared" si="1"/>
        <v>1</v>
      </c>
      <c r="Q44" s="519" t="s">
        <v>109</v>
      </c>
      <c r="R44" s="520"/>
      <c r="S44" s="520"/>
      <c r="T44" s="520"/>
      <c r="U44" s="520"/>
      <c r="V44" s="520"/>
      <c r="W44" s="520"/>
      <c r="X44" s="520"/>
      <c r="Y44" s="520"/>
      <c r="Z44" s="520"/>
      <c r="AA44" s="520"/>
      <c r="AB44" s="520"/>
      <c r="AC44" s="520"/>
      <c r="AD44" s="521"/>
      <c r="AE44" s="97"/>
    </row>
    <row r="45" spans="1:41" ht="58.5" customHeight="1" x14ac:dyDescent="0.25">
      <c r="A45" s="462"/>
      <c r="B45" s="464"/>
      <c r="C45" s="242" t="s">
        <v>65</v>
      </c>
      <c r="D45" s="256">
        <v>0</v>
      </c>
      <c r="E45" s="256">
        <v>0</v>
      </c>
      <c r="F45" s="256">
        <v>0.12</v>
      </c>
      <c r="G45" s="256"/>
      <c r="H45" s="256"/>
      <c r="I45" s="256"/>
      <c r="J45" s="256"/>
      <c r="K45" s="256"/>
      <c r="L45" s="257"/>
      <c r="M45" s="257"/>
      <c r="N45" s="257"/>
      <c r="O45" s="257"/>
      <c r="P45" s="258">
        <f t="shared" si="1"/>
        <v>0.12</v>
      </c>
      <c r="Q45" s="522"/>
      <c r="R45" s="523"/>
      <c r="S45" s="523"/>
      <c r="T45" s="523"/>
      <c r="U45" s="523"/>
      <c r="V45" s="523"/>
      <c r="W45" s="523"/>
      <c r="X45" s="523"/>
      <c r="Y45" s="523"/>
      <c r="Z45" s="523"/>
      <c r="AA45" s="523"/>
      <c r="AB45" s="523"/>
      <c r="AC45" s="523"/>
      <c r="AD45" s="524"/>
      <c r="AE45" s="97"/>
    </row>
    <row r="46" spans="1:41" x14ac:dyDescent="0.25">
      <c r="A46" s="259" t="s">
        <v>98</v>
      </c>
      <c r="B46" s="259"/>
      <c r="C46" s="259"/>
      <c r="D46" s="259"/>
      <c r="E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row>
  </sheetData>
  <mergeCells count="82">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4:A45"/>
    <mergeCell ref="B44:B45"/>
    <mergeCell ref="Q44:AD45"/>
    <mergeCell ref="A42:A43"/>
    <mergeCell ref="B42:B43"/>
    <mergeCell ref="Q42:AD43"/>
    <mergeCell ref="A40:A41"/>
    <mergeCell ref="B40:B41"/>
    <mergeCell ref="Q40:AD41"/>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10"/>
      <c r="B1" s="625" t="s">
        <v>0</v>
      </c>
      <c r="C1" s="626"/>
      <c r="D1" s="626"/>
      <c r="E1" s="626"/>
      <c r="F1" s="626"/>
      <c r="G1" s="626"/>
      <c r="H1" s="626"/>
      <c r="I1" s="626"/>
      <c r="J1" s="626"/>
      <c r="K1" s="626"/>
      <c r="L1" s="626"/>
      <c r="M1" s="626"/>
      <c r="N1" s="626"/>
      <c r="O1" s="626"/>
      <c r="P1" s="626"/>
      <c r="Q1" s="626"/>
      <c r="R1" s="626"/>
      <c r="S1" s="626"/>
      <c r="T1" s="626"/>
      <c r="U1" s="626"/>
      <c r="V1" s="626"/>
      <c r="W1" s="626"/>
      <c r="X1" s="626"/>
      <c r="Y1" s="627"/>
      <c r="Z1" s="622" t="s">
        <v>110</v>
      </c>
      <c r="AA1" s="623"/>
      <c r="AB1" s="624"/>
    </row>
    <row r="2" spans="1:28" ht="30.75" customHeight="1" x14ac:dyDescent="0.25">
      <c r="A2" s="611"/>
      <c r="B2" s="599" t="s">
        <v>2</v>
      </c>
      <c r="C2" s="600"/>
      <c r="D2" s="600"/>
      <c r="E2" s="600"/>
      <c r="F2" s="600"/>
      <c r="G2" s="600"/>
      <c r="H2" s="600"/>
      <c r="I2" s="600"/>
      <c r="J2" s="600"/>
      <c r="K2" s="600"/>
      <c r="L2" s="600"/>
      <c r="M2" s="600"/>
      <c r="N2" s="600"/>
      <c r="O2" s="600"/>
      <c r="P2" s="600"/>
      <c r="Q2" s="600"/>
      <c r="R2" s="600"/>
      <c r="S2" s="600"/>
      <c r="T2" s="600"/>
      <c r="U2" s="600"/>
      <c r="V2" s="600"/>
      <c r="W2" s="600"/>
      <c r="X2" s="600"/>
      <c r="Y2" s="601"/>
      <c r="Z2" s="613" t="s">
        <v>111</v>
      </c>
      <c r="AA2" s="614"/>
      <c r="AB2" s="615"/>
    </row>
    <row r="3" spans="1:28" ht="24" customHeight="1" x14ac:dyDescent="0.25">
      <c r="A3" s="611"/>
      <c r="B3" s="413" t="s">
        <v>4</v>
      </c>
      <c r="C3" s="414"/>
      <c r="D3" s="414"/>
      <c r="E3" s="414"/>
      <c r="F3" s="414"/>
      <c r="G3" s="414"/>
      <c r="H3" s="414"/>
      <c r="I3" s="414"/>
      <c r="J3" s="414"/>
      <c r="K3" s="414"/>
      <c r="L3" s="414"/>
      <c r="M3" s="414"/>
      <c r="N3" s="414"/>
      <c r="O3" s="414"/>
      <c r="P3" s="414"/>
      <c r="Q3" s="414"/>
      <c r="R3" s="414"/>
      <c r="S3" s="414"/>
      <c r="T3" s="414"/>
      <c r="U3" s="414"/>
      <c r="V3" s="414"/>
      <c r="W3" s="414"/>
      <c r="X3" s="414"/>
      <c r="Y3" s="415"/>
      <c r="Z3" s="613" t="s">
        <v>112</v>
      </c>
      <c r="AA3" s="614"/>
      <c r="AB3" s="615"/>
    </row>
    <row r="4" spans="1:28" ht="15.75" customHeight="1" thickBot="1" x14ac:dyDescent="0.3">
      <c r="A4" s="612"/>
      <c r="B4" s="416"/>
      <c r="C4" s="417"/>
      <c r="D4" s="417"/>
      <c r="E4" s="417"/>
      <c r="F4" s="417"/>
      <c r="G4" s="417"/>
      <c r="H4" s="417"/>
      <c r="I4" s="417"/>
      <c r="J4" s="417"/>
      <c r="K4" s="417"/>
      <c r="L4" s="417"/>
      <c r="M4" s="417"/>
      <c r="N4" s="417"/>
      <c r="O4" s="417"/>
      <c r="P4" s="417"/>
      <c r="Q4" s="417"/>
      <c r="R4" s="417"/>
      <c r="S4" s="417"/>
      <c r="T4" s="417"/>
      <c r="U4" s="417"/>
      <c r="V4" s="417"/>
      <c r="W4" s="417"/>
      <c r="X4" s="417"/>
      <c r="Y4" s="418"/>
      <c r="Z4" s="616" t="s">
        <v>6</v>
      </c>
      <c r="AA4" s="617"/>
      <c r="AB4" s="618"/>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04" t="s">
        <v>15</v>
      </c>
      <c r="B7" s="405"/>
      <c r="C7" s="410"/>
      <c r="D7" s="411"/>
      <c r="E7" s="411"/>
      <c r="F7" s="411"/>
      <c r="G7" s="411"/>
      <c r="H7" s="411"/>
      <c r="I7" s="411"/>
      <c r="J7" s="411"/>
      <c r="K7" s="412"/>
      <c r="L7" s="62"/>
      <c r="M7" s="63"/>
      <c r="N7" s="63"/>
      <c r="O7" s="63"/>
      <c r="P7" s="63"/>
      <c r="Q7" s="64"/>
      <c r="R7" s="619" t="s">
        <v>9</v>
      </c>
      <c r="S7" s="620"/>
      <c r="T7" s="621"/>
      <c r="U7" s="628" t="s">
        <v>113</v>
      </c>
      <c r="V7" s="426"/>
      <c r="W7" s="619" t="s">
        <v>10</v>
      </c>
      <c r="X7" s="621"/>
      <c r="Y7" s="459" t="s">
        <v>11</v>
      </c>
      <c r="Z7" s="460"/>
      <c r="AA7" s="453"/>
      <c r="AB7" s="454"/>
    </row>
    <row r="8" spans="1:28" ht="15" customHeight="1" x14ac:dyDescent="0.25">
      <c r="A8" s="406"/>
      <c r="B8" s="407"/>
      <c r="C8" s="413"/>
      <c r="D8" s="414"/>
      <c r="E8" s="414"/>
      <c r="F8" s="414"/>
      <c r="G8" s="414"/>
      <c r="H8" s="414"/>
      <c r="I8" s="414"/>
      <c r="J8" s="414"/>
      <c r="K8" s="415"/>
      <c r="L8" s="62"/>
      <c r="M8" s="63"/>
      <c r="N8" s="63"/>
      <c r="O8" s="63"/>
      <c r="P8" s="63"/>
      <c r="Q8" s="64"/>
      <c r="R8" s="382"/>
      <c r="S8" s="383"/>
      <c r="T8" s="384"/>
      <c r="U8" s="427"/>
      <c r="V8" s="428"/>
      <c r="W8" s="382"/>
      <c r="X8" s="384"/>
      <c r="Y8" s="455" t="s">
        <v>12</v>
      </c>
      <c r="Z8" s="456"/>
      <c r="AA8" s="457"/>
      <c r="AB8" s="458"/>
    </row>
    <row r="9" spans="1:28" ht="15" customHeight="1" thickBot="1" x14ac:dyDescent="0.3">
      <c r="A9" s="408"/>
      <c r="B9" s="409"/>
      <c r="C9" s="416"/>
      <c r="D9" s="417"/>
      <c r="E9" s="417"/>
      <c r="F9" s="417"/>
      <c r="G9" s="417"/>
      <c r="H9" s="417"/>
      <c r="I9" s="417"/>
      <c r="J9" s="417"/>
      <c r="K9" s="418"/>
      <c r="L9" s="62"/>
      <c r="M9" s="63"/>
      <c r="N9" s="63"/>
      <c r="O9" s="63"/>
      <c r="P9" s="63"/>
      <c r="Q9" s="64"/>
      <c r="R9" s="379"/>
      <c r="S9" s="380"/>
      <c r="T9" s="381"/>
      <c r="U9" s="429"/>
      <c r="V9" s="430"/>
      <c r="W9" s="379"/>
      <c r="X9" s="381"/>
      <c r="Y9" s="431" t="s">
        <v>13</v>
      </c>
      <c r="Z9" s="432"/>
      <c r="AA9" s="433"/>
      <c r="AB9" s="434"/>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89" t="s">
        <v>17</v>
      </c>
      <c r="B11" s="390"/>
      <c r="C11" s="398"/>
      <c r="D11" s="399"/>
      <c r="E11" s="399"/>
      <c r="F11" s="399"/>
      <c r="G11" s="399"/>
      <c r="H11" s="399"/>
      <c r="I11" s="399"/>
      <c r="J11" s="399"/>
      <c r="K11" s="400"/>
      <c r="L11" s="72"/>
      <c r="M11" s="376" t="s">
        <v>19</v>
      </c>
      <c r="N11" s="377"/>
      <c r="O11" s="377"/>
      <c r="P11" s="377"/>
      <c r="Q11" s="378"/>
      <c r="R11" s="401"/>
      <c r="S11" s="402"/>
      <c r="T11" s="402"/>
      <c r="U11" s="402"/>
      <c r="V11" s="403"/>
      <c r="W11" s="376" t="s">
        <v>21</v>
      </c>
      <c r="X11" s="378"/>
      <c r="Y11" s="385"/>
      <c r="Z11" s="386"/>
      <c r="AA11" s="386"/>
      <c r="AB11" s="387"/>
    </row>
    <row r="12" spans="1:28" ht="9" customHeight="1" thickBot="1" x14ac:dyDescent="0.3">
      <c r="A12" s="59"/>
      <c r="B12" s="54"/>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73"/>
      <c r="AB12" s="74"/>
    </row>
    <row r="13" spans="1:28" s="76" customFormat="1" ht="37.5" customHeight="1" thickBot="1" x14ac:dyDescent="0.3">
      <c r="A13" s="389" t="s">
        <v>23</v>
      </c>
      <c r="B13" s="390"/>
      <c r="C13" s="391"/>
      <c r="D13" s="392"/>
      <c r="E13" s="392"/>
      <c r="F13" s="392"/>
      <c r="G13" s="392"/>
      <c r="H13" s="392"/>
      <c r="I13" s="392"/>
      <c r="J13" s="392"/>
      <c r="K13" s="392"/>
      <c r="L13" s="392"/>
      <c r="M13" s="392"/>
      <c r="N13" s="392"/>
      <c r="O13" s="392"/>
      <c r="P13" s="392"/>
      <c r="Q13" s="393"/>
      <c r="R13" s="54"/>
      <c r="S13" s="588" t="s">
        <v>114</v>
      </c>
      <c r="T13" s="588"/>
      <c r="U13" s="75"/>
      <c r="V13" s="587" t="s">
        <v>26</v>
      </c>
      <c r="W13" s="588"/>
      <c r="X13" s="588"/>
      <c r="Y13" s="588"/>
      <c r="Z13" s="54"/>
      <c r="AA13" s="396"/>
      <c r="AB13" s="39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04" t="s">
        <v>7</v>
      </c>
      <c r="B15" s="405"/>
      <c r="C15" s="608" t="s">
        <v>115</v>
      </c>
      <c r="D15" s="80"/>
      <c r="E15" s="80"/>
      <c r="F15" s="80"/>
      <c r="G15" s="80"/>
      <c r="H15" s="80"/>
      <c r="I15" s="80"/>
      <c r="J15" s="70"/>
      <c r="K15" s="81"/>
      <c r="L15" s="70"/>
      <c r="M15" s="60"/>
      <c r="N15" s="60"/>
      <c r="O15" s="60"/>
      <c r="P15" s="60"/>
      <c r="Q15" s="589" t="s">
        <v>27</v>
      </c>
      <c r="R15" s="590"/>
      <c r="S15" s="590"/>
      <c r="T15" s="590"/>
      <c r="U15" s="590"/>
      <c r="V15" s="590"/>
      <c r="W15" s="590"/>
      <c r="X15" s="590"/>
      <c r="Y15" s="590"/>
      <c r="Z15" s="590"/>
      <c r="AA15" s="590"/>
      <c r="AB15" s="591"/>
    </row>
    <row r="16" spans="1:28" ht="35.25" customHeight="1" thickBot="1" x14ac:dyDescent="0.3">
      <c r="A16" s="408"/>
      <c r="B16" s="409"/>
      <c r="C16" s="609"/>
      <c r="D16" s="80"/>
      <c r="E16" s="80"/>
      <c r="F16" s="80"/>
      <c r="G16" s="80"/>
      <c r="H16" s="80"/>
      <c r="I16" s="80"/>
      <c r="J16" s="70"/>
      <c r="K16" s="70"/>
      <c r="L16" s="70"/>
      <c r="M16" s="60"/>
      <c r="N16" s="60"/>
      <c r="O16" s="60"/>
      <c r="P16" s="60"/>
      <c r="Q16" s="629" t="s">
        <v>116</v>
      </c>
      <c r="R16" s="576"/>
      <c r="S16" s="576"/>
      <c r="T16" s="576"/>
      <c r="U16" s="576"/>
      <c r="V16" s="630"/>
      <c r="W16" s="575" t="s">
        <v>117</v>
      </c>
      <c r="X16" s="576"/>
      <c r="Y16" s="576"/>
      <c r="Z16" s="576"/>
      <c r="AA16" s="576"/>
      <c r="AB16" s="577"/>
    </row>
    <row r="17" spans="1:39" ht="27" customHeight="1" x14ac:dyDescent="0.25">
      <c r="A17" s="82"/>
      <c r="B17" s="60"/>
      <c r="C17" s="60"/>
      <c r="D17" s="80"/>
      <c r="E17" s="80"/>
      <c r="F17" s="80"/>
      <c r="G17" s="80"/>
      <c r="H17" s="80"/>
      <c r="I17" s="80"/>
      <c r="J17" s="80"/>
      <c r="K17" s="80"/>
      <c r="L17" s="80"/>
      <c r="M17" s="60"/>
      <c r="N17" s="60"/>
      <c r="O17" s="60"/>
      <c r="P17" s="60"/>
      <c r="Q17" s="553" t="s">
        <v>118</v>
      </c>
      <c r="R17" s="554"/>
      <c r="S17" s="555"/>
      <c r="T17" s="578" t="s">
        <v>119</v>
      </c>
      <c r="U17" s="579"/>
      <c r="V17" s="580"/>
      <c r="W17" s="583" t="s">
        <v>118</v>
      </c>
      <c r="X17" s="555"/>
      <c r="Y17" s="583" t="s">
        <v>120</v>
      </c>
      <c r="Z17" s="555"/>
      <c r="AA17" s="578" t="s">
        <v>121</v>
      </c>
      <c r="AB17" s="594"/>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578"/>
      <c r="U18" s="579"/>
      <c r="V18" s="580"/>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584"/>
      <c r="R19" s="573"/>
      <c r="S19" s="574"/>
      <c r="T19" s="572"/>
      <c r="U19" s="573"/>
      <c r="V19" s="574"/>
      <c r="W19" s="592"/>
      <c r="X19" s="593"/>
      <c r="Y19" s="581"/>
      <c r="Z19" s="582"/>
      <c r="AA19" s="595"/>
      <c r="AB19" s="596"/>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67" t="s">
        <v>47</v>
      </c>
      <c r="B21" s="368"/>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70"/>
    </row>
    <row r="22" spans="1:39" ht="15" customHeight="1" x14ac:dyDescent="0.25">
      <c r="A22" s="371" t="s">
        <v>48</v>
      </c>
      <c r="B22" s="373" t="s">
        <v>49</v>
      </c>
      <c r="C22" s="374"/>
      <c r="D22" s="341" t="s">
        <v>122</v>
      </c>
      <c r="E22" s="342"/>
      <c r="F22" s="342"/>
      <c r="G22" s="342"/>
      <c r="H22" s="342"/>
      <c r="I22" s="342"/>
      <c r="J22" s="342"/>
      <c r="K22" s="342"/>
      <c r="L22" s="342"/>
      <c r="M22" s="342"/>
      <c r="N22" s="342"/>
      <c r="O22" s="375"/>
      <c r="P22" s="358" t="s">
        <v>41</v>
      </c>
      <c r="Q22" s="358" t="s">
        <v>51</v>
      </c>
      <c r="R22" s="358"/>
      <c r="S22" s="358"/>
      <c r="T22" s="358"/>
      <c r="U22" s="358"/>
      <c r="V22" s="358"/>
      <c r="W22" s="358"/>
      <c r="X22" s="358"/>
      <c r="Y22" s="358"/>
      <c r="Z22" s="358"/>
      <c r="AA22" s="358"/>
      <c r="AB22" s="360"/>
    </row>
    <row r="23" spans="1:39" ht="27" customHeight="1" x14ac:dyDescent="0.25">
      <c r="A23" s="372"/>
      <c r="B23" s="361"/>
      <c r="C23" s="363"/>
      <c r="D23" s="88" t="s">
        <v>30</v>
      </c>
      <c r="E23" s="88" t="s">
        <v>31</v>
      </c>
      <c r="F23" s="88" t="s">
        <v>8</v>
      </c>
      <c r="G23" s="88" t="s">
        <v>32</v>
      </c>
      <c r="H23" s="88" t="s">
        <v>33</v>
      </c>
      <c r="I23" s="88" t="s">
        <v>34</v>
      </c>
      <c r="J23" s="88" t="s">
        <v>35</v>
      </c>
      <c r="K23" s="88" t="s">
        <v>36</v>
      </c>
      <c r="L23" s="88" t="s">
        <v>37</v>
      </c>
      <c r="M23" s="88" t="s">
        <v>38</v>
      </c>
      <c r="N23" s="88" t="s">
        <v>39</v>
      </c>
      <c r="O23" s="88" t="s">
        <v>40</v>
      </c>
      <c r="P23" s="375"/>
      <c r="Q23" s="358"/>
      <c r="R23" s="358"/>
      <c r="S23" s="358"/>
      <c r="T23" s="358"/>
      <c r="U23" s="358"/>
      <c r="V23" s="358"/>
      <c r="W23" s="358"/>
      <c r="X23" s="358"/>
      <c r="Y23" s="358"/>
      <c r="Z23" s="358"/>
      <c r="AA23" s="358"/>
      <c r="AB23" s="360"/>
    </row>
    <row r="24" spans="1:39" ht="42" customHeight="1" thickBot="1" x14ac:dyDescent="0.3">
      <c r="A24" s="85"/>
      <c r="B24" s="351"/>
      <c r="C24" s="352"/>
      <c r="D24" s="89"/>
      <c r="E24" s="89"/>
      <c r="F24" s="89"/>
      <c r="G24" s="89"/>
      <c r="H24" s="89"/>
      <c r="I24" s="89"/>
      <c r="J24" s="89"/>
      <c r="K24" s="89"/>
      <c r="L24" s="89"/>
      <c r="M24" s="89"/>
      <c r="N24" s="89"/>
      <c r="O24" s="89"/>
      <c r="P24" s="86">
        <f>SUM(D24:O24)</f>
        <v>0</v>
      </c>
      <c r="Q24" s="353" t="s">
        <v>123</v>
      </c>
      <c r="R24" s="353"/>
      <c r="S24" s="353"/>
      <c r="T24" s="353"/>
      <c r="U24" s="353"/>
      <c r="V24" s="353"/>
      <c r="W24" s="353"/>
      <c r="X24" s="353"/>
      <c r="Y24" s="353"/>
      <c r="Z24" s="353"/>
      <c r="AA24" s="353"/>
      <c r="AB24" s="354"/>
    </row>
    <row r="25" spans="1:39" ht="21.95" customHeight="1" x14ac:dyDescent="0.25">
      <c r="A25" s="355" t="s">
        <v>53</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7"/>
    </row>
    <row r="26" spans="1:39" ht="23.1" customHeight="1" x14ac:dyDescent="0.25">
      <c r="A26" s="334" t="s">
        <v>54</v>
      </c>
      <c r="B26" s="358" t="s">
        <v>55</v>
      </c>
      <c r="C26" s="358" t="s">
        <v>49</v>
      </c>
      <c r="D26" s="358" t="s">
        <v>56</v>
      </c>
      <c r="E26" s="358"/>
      <c r="F26" s="358"/>
      <c r="G26" s="358"/>
      <c r="H26" s="358"/>
      <c r="I26" s="358"/>
      <c r="J26" s="358"/>
      <c r="K26" s="358"/>
      <c r="L26" s="358"/>
      <c r="M26" s="358"/>
      <c r="N26" s="358"/>
      <c r="O26" s="358"/>
      <c r="P26" s="358"/>
      <c r="Q26" s="358" t="s">
        <v>57</v>
      </c>
      <c r="R26" s="358"/>
      <c r="S26" s="358"/>
      <c r="T26" s="358"/>
      <c r="U26" s="358"/>
      <c r="V26" s="358"/>
      <c r="W26" s="358"/>
      <c r="X26" s="358"/>
      <c r="Y26" s="358"/>
      <c r="Z26" s="358"/>
      <c r="AA26" s="358"/>
      <c r="AB26" s="360"/>
      <c r="AE26" s="87"/>
      <c r="AF26" s="87"/>
      <c r="AG26" s="87"/>
      <c r="AH26" s="87"/>
      <c r="AI26" s="87"/>
      <c r="AJ26" s="87"/>
      <c r="AK26" s="87"/>
      <c r="AL26" s="87"/>
      <c r="AM26" s="87"/>
    </row>
    <row r="27" spans="1:39" ht="23.1" customHeight="1" x14ac:dyDescent="0.25">
      <c r="A27" s="334"/>
      <c r="B27" s="358"/>
      <c r="C27" s="359"/>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361" t="s">
        <v>124</v>
      </c>
      <c r="R27" s="362"/>
      <c r="S27" s="362"/>
      <c r="T27" s="363"/>
      <c r="U27" s="361" t="s">
        <v>60</v>
      </c>
      <c r="V27" s="362"/>
      <c r="W27" s="362"/>
      <c r="X27" s="363"/>
      <c r="Y27" s="361" t="s">
        <v>61</v>
      </c>
      <c r="Z27" s="362"/>
      <c r="AA27" s="362"/>
      <c r="AB27" s="364"/>
      <c r="AE27" s="87"/>
      <c r="AF27" s="87"/>
      <c r="AG27" s="87"/>
      <c r="AH27" s="87"/>
      <c r="AI27" s="87"/>
      <c r="AJ27" s="87"/>
      <c r="AK27" s="87"/>
      <c r="AL27" s="87"/>
      <c r="AM27" s="87"/>
    </row>
    <row r="28" spans="1:39" ht="33" customHeight="1" x14ac:dyDescent="0.25">
      <c r="A28" s="344"/>
      <c r="B28" s="562"/>
      <c r="C28" s="90" t="s">
        <v>62</v>
      </c>
      <c r="D28" s="89"/>
      <c r="E28" s="89"/>
      <c r="F28" s="89"/>
      <c r="G28" s="89"/>
      <c r="H28" s="89"/>
      <c r="I28" s="89"/>
      <c r="J28" s="89"/>
      <c r="K28" s="89"/>
      <c r="L28" s="89"/>
      <c r="M28" s="89"/>
      <c r="N28" s="89"/>
      <c r="O28" s="89"/>
      <c r="P28" s="163">
        <f>SUM(D28:O28)</f>
        <v>0</v>
      </c>
      <c r="Q28" s="556" t="s">
        <v>125</v>
      </c>
      <c r="R28" s="557"/>
      <c r="S28" s="557"/>
      <c r="T28" s="558"/>
      <c r="U28" s="556" t="s">
        <v>126</v>
      </c>
      <c r="V28" s="557"/>
      <c r="W28" s="557"/>
      <c r="X28" s="558"/>
      <c r="Y28" s="556" t="s">
        <v>127</v>
      </c>
      <c r="Z28" s="557"/>
      <c r="AA28" s="557"/>
      <c r="AB28" s="597"/>
      <c r="AE28" s="87"/>
      <c r="AF28" s="87"/>
      <c r="AG28" s="87"/>
      <c r="AH28" s="87"/>
      <c r="AI28" s="87"/>
      <c r="AJ28" s="87"/>
      <c r="AK28" s="87"/>
      <c r="AL28" s="87"/>
      <c r="AM28" s="87"/>
    </row>
    <row r="29" spans="1:39" ht="33.950000000000003" customHeight="1" thickBot="1" x14ac:dyDescent="0.3">
      <c r="A29" s="345"/>
      <c r="B29" s="347"/>
      <c r="C29" s="91" t="s">
        <v>65</v>
      </c>
      <c r="D29" s="92"/>
      <c r="E29" s="92"/>
      <c r="F29" s="92"/>
      <c r="G29" s="93"/>
      <c r="H29" s="93"/>
      <c r="I29" s="93"/>
      <c r="J29" s="93"/>
      <c r="K29" s="93"/>
      <c r="L29" s="93"/>
      <c r="M29" s="93"/>
      <c r="N29" s="93"/>
      <c r="O29" s="93"/>
      <c r="P29" s="164">
        <f>SUM(D29:O29)</f>
        <v>0</v>
      </c>
      <c r="Q29" s="559"/>
      <c r="R29" s="560"/>
      <c r="S29" s="560"/>
      <c r="T29" s="561"/>
      <c r="U29" s="559"/>
      <c r="V29" s="560"/>
      <c r="W29" s="560"/>
      <c r="X29" s="561"/>
      <c r="Y29" s="559"/>
      <c r="Z29" s="560"/>
      <c r="AA29" s="560"/>
      <c r="AB29" s="598"/>
      <c r="AC29" s="49"/>
      <c r="AE29" s="87"/>
      <c r="AF29" s="87"/>
      <c r="AG29" s="87"/>
      <c r="AH29" s="87"/>
      <c r="AI29" s="87"/>
      <c r="AJ29" s="87"/>
      <c r="AK29" s="87"/>
      <c r="AL29" s="87"/>
      <c r="AM29" s="87"/>
    </row>
    <row r="30" spans="1:39" ht="26.1" customHeight="1" x14ac:dyDescent="0.25">
      <c r="A30" s="333" t="s">
        <v>66</v>
      </c>
      <c r="B30" s="335" t="s">
        <v>67</v>
      </c>
      <c r="C30" s="337" t="s">
        <v>68</v>
      </c>
      <c r="D30" s="337"/>
      <c r="E30" s="337"/>
      <c r="F30" s="337"/>
      <c r="G30" s="337"/>
      <c r="H30" s="337"/>
      <c r="I30" s="337"/>
      <c r="J30" s="337"/>
      <c r="K30" s="337"/>
      <c r="L30" s="337"/>
      <c r="M30" s="337"/>
      <c r="N30" s="337"/>
      <c r="O30" s="337"/>
      <c r="P30" s="337"/>
      <c r="Q30" s="338" t="s">
        <v>69</v>
      </c>
      <c r="R30" s="339"/>
      <c r="S30" s="339"/>
      <c r="T30" s="339"/>
      <c r="U30" s="339"/>
      <c r="V30" s="339"/>
      <c r="W30" s="339"/>
      <c r="X30" s="339"/>
      <c r="Y30" s="339"/>
      <c r="Z30" s="339"/>
      <c r="AA30" s="339"/>
      <c r="AB30" s="340"/>
      <c r="AE30" s="87"/>
      <c r="AF30" s="87"/>
      <c r="AG30" s="87"/>
      <c r="AH30" s="87"/>
      <c r="AI30" s="87"/>
      <c r="AJ30" s="87"/>
      <c r="AK30" s="87"/>
      <c r="AL30" s="87"/>
      <c r="AM30" s="87"/>
    </row>
    <row r="31" spans="1:39" ht="26.1" customHeight="1" x14ac:dyDescent="0.25">
      <c r="A31" s="334"/>
      <c r="B31" s="336"/>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41" t="s">
        <v>84</v>
      </c>
      <c r="R31" s="342"/>
      <c r="S31" s="342"/>
      <c r="T31" s="342"/>
      <c r="U31" s="342"/>
      <c r="V31" s="342"/>
      <c r="W31" s="342"/>
      <c r="X31" s="342"/>
      <c r="Y31" s="342"/>
      <c r="Z31" s="342"/>
      <c r="AA31" s="342"/>
      <c r="AB31" s="343"/>
      <c r="AE31" s="94"/>
      <c r="AF31" s="94"/>
      <c r="AG31" s="94"/>
      <c r="AH31" s="94"/>
      <c r="AI31" s="94"/>
      <c r="AJ31" s="94"/>
      <c r="AK31" s="94"/>
      <c r="AL31" s="94"/>
      <c r="AM31" s="94"/>
    </row>
    <row r="32" spans="1:39" ht="28.5" customHeight="1" x14ac:dyDescent="0.25">
      <c r="A32" s="320"/>
      <c r="B32" s="310"/>
      <c r="C32" s="90" t="s">
        <v>62</v>
      </c>
      <c r="D32" s="95"/>
      <c r="E32" s="95"/>
      <c r="F32" s="95"/>
      <c r="G32" s="95"/>
      <c r="H32" s="95"/>
      <c r="I32" s="95"/>
      <c r="J32" s="95"/>
      <c r="K32" s="95"/>
      <c r="L32" s="95"/>
      <c r="M32" s="95"/>
      <c r="N32" s="95"/>
      <c r="O32" s="95"/>
      <c r="P32" s="96">
        <f t="shared" ref="P32:P39" si="0">SUM(D32:O32)</f>
        <v>0</v>
      </c>
      <c r="Q32" s="602" t="s">
        <v>128</v>
      </c>
      <c r="R32" s="603"/>
      <c r="S32" s="603"/>
      <c r="T32" s="603"/>
      <c r="U32" s="603"/>
      <c r="V32" s="603"/>
      <c r="W32" s="603"/>
      <c r="X32" s="603"/>
      <c r="Y32" s="603"/>
      <c r="Z32" s="603"/>
      <c r="AA32" s="603"/>
      <c r="AB32" s="604"/>
      <c r="AC32" s="97"/>
      <c r="AE32" s="98"/>
      <c r="AF32" s="98"/>
      <c r="AG32" s="98"/>
      <c r="AH32" s="98"/>
      <c r="AI32" s="98"/>
      <c r="AJ32" s="98"/>
      <c r="AK32" s="98"/>
      <c r="AL32" s="98"/>
      <c r="AM32" s="98"/>
    </row>
    <row r="33" spans="1:29" ht="28.5" customHeight="1" x14ac:dyDescent="0.25">
      <c r="A33" s="321"/>
      <c r="B33" s="322"/>
      <c r="C33" s="99" t="s">
        <v>65</v>
      </c>
      <c r="D33" s="100"/>
      <c r="E33" s="100"/>
      <c r="F33" s="100"/>
      <c r="G33" s="100"/>
      <c r="H33" s="100"/>
      <c r="I33" s="100"/>
      <c r="J33" s="100"/>
      <c r="K33" s="100"/>
      <c r="L33" s="100"/>
      <c r="M33" s="100"/>
      <c r="N33" s="100"/>
      <c r="O33" s="100"/>
      <c r="P33" s="101">
        <f t="shared" si="0"/>
        <v>0</v>
      </c>
      <c r="Q33" s="605"/>
      <c r="R33" s="606"/>
      <c r="S33" s="606"/>
      <c r="T33" s="606"/>
      <c r="U33" s="606"/>
      <c r="V33" s="606"/>
      <c r="W33" s="606"/>
      <c r="X33" s="606"/>
      <c r="Y33" s="606"/>
      <c r="Z33" s="606"/>
      <c r="AA33" s="606"/>
      <c r="AB33" s="607"/>
      <c r="AC33" s="97"/>
    </row>
    <row r="34" spans="1:29" ht="28.5" customHeight="1" x14ac:dyDescent="0.25">
      <c r="A34" s="321"/>
      <c r="B34" s="324"/>
      <c r="C34" s="102" t="s">
        <v>62</v>
      </c>
      <c r="D34" s="103"/>
      <c r="E34" s="103"/>
      <c r="F34" s="103"/>
      <c r="G34" s="103"/>
      <c r="H34" s="103"/>
      <c r="I34" s="103"/>
      <c r="J34" s="103"/>
      <c r="K34" s="103"/>
      <c r="L34" s="103"/>
      <c r="M34" s="103"/>
      <c r="N34" s="103"/>
      <c r="O34" s="103"/>
      <c r="P34" s="101">
        <f t="shared" si="0"/>
        <v>0</v>
      </c>
      <c r="Q34" s="563"/>
      <c r="R34" s="564"/>
      <c r="S34" s="564"/>
      <c r="T34" s="564"/>
      <c r="U34" s="564"/>
      <c r="V34" s="564"/>
      <c r="W34" s="564"/>
      <c r="X34" s="564"/>
      <c r="Y34" s="564"/>
      <c r="Z34" s="564"/>
      <c r="AA34" s="564"/>
      <c r="AB34" s="565"/>
      <c r="AC34" s="97"/>
    </row>
    <row r="35" spans="1:29" ht="28.5" customHeight="1" x14ac:dyDescent="0.25">
      <c r="A35" s="321"/>
      <c r="B35" s="322"/>
      <c r="C35" s="99" t="s">
        <v>65</v>
      </c>
      <c r="D35" s="100"/>
      <c r="E35" s="100"/>
      <c r="F35" s="100"/>
      <c r="G35" s="100"/>
      <c r="H35" s="100"/>
      <c r="I35" s="100"/>
      <c r="J35" s="100"/>
      <c r="K35" s="100"/>
      <c r="L35" s="104"/>
      <c r="M35" s="104"/>
      <c r="N35" s="104"/>
      <c r="O35" s="104"/>
      <c r="P35" s="101">
        <f t="shared" si="0"/>
        <v>0</v>
      </c>
      <c r="Q35" s="569"/>
      <c r="R35" s="570"/>
      <c r="S35" s="570"/>
      <c r="T35" s="570"/>
      <c r="U35" s="570"/>
      <c r="V35" s="570"/>
      <c r="W35" s="570"/>
      <c r="X35" s="570"/>
      <c r="Y35" s="570"/>
      <c r="Z35" s="570"/>
      <c r="AA35" s="570"/>
      <c r="AB35" s="571"/>
      <c r="AC35" s="97"/>
    </row>
    <row r="36" spans="1:29" ht="28.5" customHeight="1" x14ac:dyDescent="0.25">
      <c r="A36" s="551"/>
      <c r="B36" s="324"/>
      <c r="C36" s="102" t="s">
        <v>62</v>
      </c>
      <c r="D36" s="103"/>
      <c r="E36" s="103"/>
      <c r="F36" s="103"/>
      <c r="G36" s="103"/>
      <c r="H36" s="103"/>
      <c r="I36" s="103"/>
      <c r="J36" s="103"/>
      <c r="K36" s="103"/>
      <c r="L36" s="103"/>
      <c r="M36" s="103"/>
      <c r="N36" s="103"/>
      <c r="O36" s="103"/>
      <c r="P36" s="101">
        <f t="shared" si="0"/>
        <v>0</v>
      </c>
      <c r="Q36" s="563"/>
      <c r="R36" s="564"/>
      <c r="S36" s="564"/>
      <c r="T36" s="564"/>
      <c r="U36" s="564"/>
      <c r="V36" s="564"/>
      <c r="W36" s="564"/>
      <c r="X36" s="564"/>
      <c r="Y36" s="564"/>
      <c r="Z36" s="564"/>
      <c r="AA36" s="564"/>
      <c r="AB36" s="565"/>
      <c r="AC36" s="97"/>
    </row>
    <row r="37" spans="1:29" ht="28.5" customHeight="1" x14ac:dyDescent="0.25">
      <c r="A37" s="552"/>
      <c r="B37" s="322"/>
      <c r="C37" s="99" t="s">
        <v>65</v>
      </c>
      <c r="D37" s="100"/>
      <c r="E37" s="100"/>
      <c r="F37" s="100"/>
      <c r="G37" s="100"/>
      <c r="H37" s="100"/>
      <c r="I37" s="100"/>
      <c r="J37" s="100"/>
      <c r="K37" s="100"/>
      <c r="L37" s="104"/>
      <c r="M37" s="104"/>
      <c r="N37" s="104"/>
      <c r="O37" s="104"/>
      <c r="P37" s="101">
        <f t="shared" si="0"/>
        <v>0</v>
      </c>
      <c r="Q37" s="569"/>
      <c r="R37" s="570"/>
      <c r="S37" s="570"/>
      <c r="T37" s="570"/>
      <c r="U37" s="570"/>
      <c r="V37" s="570"/>
      <c r="W37" s="570"/>
      <c r="X37" s="570"/>
      <c r="Y37" s="570"/>
      <c r="Z37" s="570"/>
      <c r="AA37" s="570"/>
      <c r="AB37" s="571"/>
      <c r="AC37" s="97"/>
    </row>
    <row r="38" spans="1:29" ht="28.5" customHeight="1" x14ac:dyDescent="0.25">
      <c r="A38" s="585"/>
      <c r="B38" s="324"/>
      <c r="C38" s="102" t="s">
        <v>62</v>
      </c>
      <c r="D38" s="103"/>
      <c r="E38" s="103"/>
      <c r="F38" s="103"/>
      <c r="G38" s="103"/>
      <c r="H38" s="103"/>
      <c r="I38" s="103"/>
      <c r="J38" s="103"/>
      <c r="K38" s="103"/>
      <c r="L38" s="103"/>
      <c r="M38" s="103"/>
      <c r="N38" s="103"/>
      <c r="O38" s="103"/>
      <c r="P38" s="101">
        <f t="shared" si="0"/>
        <v>0</v>
      </c>
      <c r="Q38" s="563"/>
      <c r="R38" s="564"/>
      <c r="S38" s="564"/>
      <c r="T38" s="564"/>
      <c r="U38" s="564"/>
      <c r="V38" s="564"/>
      <c r="W38" s="564"/>
      <c r="X38" s="564"/>
      <c r="Y38" s="564"/>
      <c r="Z38" s="564"/>
      <c r="AA38" s="564"/>
      <c r="AB38" s="565"/>
      <c r="AC38" s="97"/>
    </row>
    <row r="39" spans="1:29" ht="28.5" customHeight="1" thickBot="1" x14ac:dyDescent="0.3">
      <c r="A39" s="586"/>
      <c r="B39" s="311"/>
      <c r="C39" s="91" t="s">
        <v>65</v>
      </c>
      <c r="D39" s="105"/>
      <c r="E39" s="105"/>
      <c r="F39" s="105"/>
      <c r="G39" s="105"/>
      <c r="H39" s="105"/>
      <c r="I39" s="105"/>
      <c r="J39" s="105"/>
      <c r="K39" s="105"/>
      <c r="L39" s="106"/>
      <c r="M39" s="106"/>
      <c r="N39" s="106"/>
      <c r="O39" s="106"/>
      <c r="P39" s="107">
        <f t="shared" si="0"/>
        <v>0</v>
      </c>
      <c r="Q39" s="566"/>
      <c r="R39" s="567"/>
      <c r="S39" s="567"/>
      <c r="T39" s="567"/>
      <c r="U39" s="567"/>
      <c r="V39" s="567"/>
      <c r="W39" s="567"/>
      <c r="X39" s="567"/>
      <c r="Y39" s="567"/>
      <c r="Z39" s="567"/>
      <c r="AA39" s="567"/>
      <c r="AB39" s="568"/>
      <c r="AC39" s="97"/>
    </row>
    <row r="40" spans="1:29" x14ac:dyDescent="0.25">
      <c r="A40" s="50" t="s">
        <v>98</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H35" zoomScale="70" zoomScaleNormal="70" workbookViewId="0">
      <selection activeCell="H34" sqref="H34:S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0"/>
      <c r="B1" s="438" t="s">
        <v>0</v>
      </c>
      <c r="C1" s="439"/>
      <c r="D1" s="439"/>
      <c r="E1" s="439"/>
      <c r="F1" s="439"/>
      <c r="G1" s="439"/>
      <c r="H1" s="439"/>
      <c r="I1" s="439"/>
      <c r="J1" s="439"/>
      <c r="K1" s="439"/>
      <c r="L1" s="439"/>
      <c r="M1" s="439"/>
      <c r="N1" s="439"/>
      <c r="O1" s="439"/>
      <c r="P1" s="439"/>
      <c r="Q1" s="439"/>
      <c r="R1" s="439"/>
      <c r="S1" s="439"/>
      <c r="T1" s="439"/>
      <c r="U1" s="439"/>
      <c r="V1" s="439"/>
      <c r="W1" s="439"/>
      <c r="X1" s="439"/>
      <c r="Y1" s="439"/>
      <c r="Z1" s="439"/>
      <c r="AA1" s="440"/>
      <c r="AB1" s="435" t="s">
        <v>1</v>
      </c>
      <c r="AC1" s="436"/>
      <c r="AD1" s="437"/>
    </row>
    <row r="2" spans="1:30" ht="30.75" customHeight="1" thickBot="1" x14ac:dyDescent="0.3">
      <c r="A2" s="451"/>
      <c r="B2" s="438" t="s">
        <v>2</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3</v>
      </c>
      <c r="AC2" s="442"/>
      <c r="AD2" s="443"/>
    </row>
    <row r="3" spans="1:30" ht="24" customHeight="1" x14ac:dyDescent="0.25">
      <c r="A3" s="451"/>
      <c r="B3" s="355" t="s">
        <v>4</v>
      </c>
      <c r="C3" s="356"/>
      <c r="D3" s="356"/>
      <c r="E3" s="356"/>
      <c r="F3" s="356"/>
      <c r="G3" s="356"/>
      <c r="H3" s="356"/>
      <c r="I3" s="356"/>
      <c r="J3" s="356"/>
      <c r="K3" s="356"/>
      <c r="L3" s="356"/>
      <c r="M3" s="356"/>
      <c r="N3" s="356"/>
      <c r="O3" s="356"/>
      <c r="P3" s="356"/>
      <c r="Q3" s="356"/>
      <c r="R3" s="356"/>
      <c r="S3" s="356"/>
      <c r="T3" s="356"/>
      <c r="U3" s="356"/>
      <c r="V3" s="356"/>
      <c r="W3" s="356"/>
      <c r="X3" s="356"/>
      <c r="Y3" s="356"/>
      <c r="Z3" s="356"/>
      <c r="AA3" s="357"/>
      <c r="AB3" s="441" t="s">
        <v>5</v>
      </c>
      <c r="AC3" s="442"/>
      <c r="AD3" s="443"/>
    </row>
    <row r="4" spans="1:30" ht="21.95" customHeight="1" thickBot="1" x14ac:dyDescent="0.3">
      <c r="A4" s="452"/>
      <c r="B4" s="444"/>
      <c r="C4" s="445"/>
      <c r="D4" s="445"/>
      <c r="E4" s="445"/>
      <c r="F4" s="445"/>
      <c r="G4" s="445"/>
      <c r="H4" s="445"/>
      <c r="I4" s="445"/>
      <c r="J4" s="445"/>
      <c r="K4" s="445"/>
      <c r="L4" s="445"/>
      <c r="M4" s="445"/>
      <c r="N4" s="445"/>
      <c r="O4" s="445"/>
      <c r="P4" s="445"/>
      <c r="Q4" s="445"/>
      <c r="R4" s="445"/>
      <c r="S4" s="445"/>
      <c r="T4" s="445"/>
      <c r="U4" s="445"/>
      <c r="V4" s="445"/>
      <c r="W4" s="445"/>
      <c r="X4" s="445"/>
      <c r="Y4" s="445"/>
      <c r="Z4" s="445"/>
      <c r="AA4" s="446"/>
      <c r="AB4" s="447" t="s">
        <v>6</v>
      </c>
      <c r="AC4" s="448"/>
      <c r="AD4" s="449"/>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4" t="s">
        <v>7</v>
      </c>
      <c r="B7" s="405"/>
      <c r="C7" s="631" t="s">
        <v>8</v>
      </c>
      <c r="D7" s="404" t="s">
        <v>9</v>
      </c>
      <c r="E7" s="422"/>
      <c r="F7" s="422"/>
      <c r="G7" s="422"/>
      <c r="H7" s="405"/>
      <c r="I7" s="425">
        <v>45021</v>
      </c>
      <c r="J7" s="426"/>
      <c r="K7" s="404" t="s">
        <v>10</v>
      </c>
      <c r="L7" s="405"/>
      <c r="M7" s="459" t="s">
        <v>11</v>
      </c>
      <c r="N7" s="460"/>
      <c r="O7" s="453"/>
      <c r="P7" s="454"/>
      <c r="Q7" s="54"/>
      <c r="R7" s="54"/>
      <c r="S7" s="54"/>
      <c r="T7" s="54"/>
      <c r="U7" s="54"/>
      <c r="V7" s="54"/>
      <c r="W7" s="54"/>
      <c r="X7" s="54"/>
      <c r="Y7" s="54"/>
      <c r="Z7" s="55"/>
      <c r="AA7" s="54"/>
      <c r="AB7" s="54"/>
      <c r="AC7" s="60"/>
      <c r="AD7" s="61"/>
    </row>
    <row r="8" spans="1:30" x14ac:dyDescent="0.25">
      <c r="A8" s="406"/>
      <c r="B8" s="407"/>
      <c r="C8" s="420"/>
      <c r="D8" s="406"/>
      <c r="E8" s="423"/>
      <c r="F8" s="423"/>
      <c r="G8" s="423"/>
      <c r="H8" s="407"/>
      <c r="I8" s="427"/>
      <c r="J8" s="428"/>
      <c r="K8" s="406"/>
      <c r="L8" s="407"/>
      <c r="M8" s="455" t="s">
        <v>12</v>
      </c>
      <c r="N8" s="456"/>
      <c r="O8" s="457"/>
      <c r="P8" s="458"/>
      <c r="Q8" s="54"/>
      <c r="R8" s="54"/>
      <c r="S8" s="54"/>
      <c r="T8" s="54"/>
      <c r="U8" s="54"/>
      <c r="V8" s="54"/>
      <c r="W8" s="54"/>
      <c r="X8" s="54"/>
      <c r="Y8" s="54"/>
      <c r="Z8" s="55"/>
      <c r="AA8" s="54"/>
      <c r="AB8" s="54"/>
      <c r="AC8" s="60"/>
      <c r="AD8" s="61"/>
    </row>
    <row r="9" spans="1:30" ht="15.75" thickBot="1" x14ac:dyDescent="0.3">
      <c r="A9" s="408"/>
      <c r="B9" s="409"/>
      <c r="C9" s="421"/>
      <c r="D9" s="408"/>
      <c r="E9" s="424"/>
      <c r="F9" s="424"/>
      <c r="G9" s="424"/>
      <c r="H9" s="409"/>
      <c r="I9" s="429"/>
      <c r="J9" s="430"/>
      <c r="K9" s="408"/>
      <c r="L9" s="409"/>
      <c r="M9" s="431" t="s">
        <v>13</v>
      </c>
      <c r="N9" s="432"/>
      <c r="O9" s="433" t="s">
        <v>14</v>
      </c>
      <c r="P9" s="434"/>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4" t="s">
        <v>15</v>
      </c>
      <c r="B11" s="405"/>
      <c r="C11" s="410" t="s">
        <v>16</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x14ac:dyDescent="0.25">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x14ac:dyDescent="0.3">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89" t="s">
        <v>17</v>
      </c>
      <c r="B15" s="390"/>
      <c r="C15" s="398" t="s">
        <v>18</v>
      </c>
      <c r="D15" s="399"/>
      <c r="E15" s="399"/>
      <c r="F15" s="399"/>
      <c r="G15" s="399"/>
      <c r="H15" s="399"/>
      <c r="I15" s="399"/>
      <c r="J15" s="399"/>
      <c r="K15" s="400"/>
      <c r="L15" s="376" t="s">
        <v>19</v>
      </c>
      <c r="M15" s="377"/>
      <c r="N15" s="377"/>
      <c r="O15" s="377"/>
      <c r="P15" s="377"/>
      <c r="Q15" s="378"/>
      <c r="R15" s="401" t="s">
        <v>20</v>
      </c>
      <c r="S15" s="402"/>
      <c r="T15" s="402"/>
      <c r="U15" s="402"/>
      <c r="V15" s="402"/>
      <c r="W15" s="402"/>
      <c r="X15" s="403"/>
      <c r="Y15" s="376" t="s">
        <v>21</v>
      </c>
      <c r="Z15" s="378"/>
      <c r="AA15" s="385" t="s">
        <v>22</v>
      </c>
      <c r="AB15" s="386"/>
      <c r="AC15" s="386"/>
      <c r="AD15" s="387"/>
    </row>
    <row r="16" spans="1:30" ht="9" customHeight="1" thickBot="1" x14ac:dyDescent="0.3">
      <c r="A16" s="59"/>
      <c r="B16" s="5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73"/>
      <c r="AD16" s="74"/>
    </row>
    <row r="17" spans="1:41" s="76" customFormat="1" ht="37.5" customHeight="1" thickBot="1" x14ac:dyDescent="0.3">
      <c r="A17" s="389" t="s">
        <v>23</v>
      </c>
      <c r="B17" s="390"/>
      <c r="C17" s="391" t="s">
        <v>129</v>
      </c>
      <c r="D17" s="392"/>
      <c r="E17" s="392"/>
      <c r="F17" s="392"/>
      <c r="G17" s="392"/>
      <c r="H17" s="392"/>
      <c r="I17" s="392"/>
      <c r="J17" s="392"/>
      <c r="K17" s="392"/>
      <c r="L17" s="392"/>
      <c r="M17" s="392"/>
      <c r="N17" s="392"/>
      <c r="O17" s="392"/>
      <c r="P17" s="392"/>
      <c r="Q17" s="393"/>
      <c r="R17" s="376" t="s">
        <v>25</v>
      </c>
      <c r="S17" s="377"/>
      <c r="T17" s="377"/>
      <c r="U17" s="377"/>
      <c r="V17" s="378"/>
      <c r="W17" s="549">
        <v>1</v>
      </c>
      <c r="X17" s="550"/>
      <c r="Y17" s="377" t="s">
        <v>26</v>
      </c>
      <c r="Z17" s="377"/>
      <c r="AA17" s="377"/>
      <c r="AB17" s="378"/>
      <c r="AC17" s="396">
        <v>0.2</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6" t="s">
        <v>27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E19" s="83"/>
      <c r="AF19" s="83"/>
    </row>
    <row r="20" spans="1:41" ht="32.1" customHeight="1" thickBot="1" x14ac:dyDescent="0.3">
      <c r="A20" s="82"/>
      <c r="B20" s="60"/>
      <c r="C20" s="379" t="s">
        <v>28</v>
      </c>
      <c r="D20" s="380"/>
      <c r="E20" s="380"/>
      <c r="F20" s="380"/>
      <c r="G20" s="380"/>
      <c r="H20" s="380"/>
      <c r="I20" s="380"/>
      <c r="J20" s="380"/>
      <c r="K20" s="380"/>
      <c r="L20" s="380"/>
      <c r="M20" s="380"/>
      <c r="N20" s="380"/>
      <c r="O20" s="380"/>
      <c r="P20" s="381"/>
      <c r="Q20" s="382" t="s">
        <v>29</v>
      </c>
      <c r="R20" s="383"/>
      <c r="S20" s="383"/>
      <c r="T20" s="383"/>
      <c r="U20" s="383"/>
      <c r="V20" s="383"/>
      <c r="W20" s="383"/>
      <c r="X20" s="383"/>
      <c r="Y20" s="383"/>
      <c r="Z20" s="383"/>
      <c r="AA20" s="383"/>
      <c r="AB20" s="383"/>
      <c r="AC20" s="383"/>
      <c r="AD20" s="384"/>
      <c r="AE20" s="83"/>
      <c r="AF20" s="83"/>
    </row>
    <row r="21" spans="1:41" ht="32.1" customHeight="1" thickBot="1" x14ac:dyDescent="0.3">
      <c r="A21" s="59"/>
      <c r="B21" s="54"/>
      <c r="C21" s="160" t="s">
        <v>30</v>
      </c>
      <c r="D21" s="161" t="s">
        <v>31</v>
      </c>
      <c r="E21" s="161" t="s">
        <v>8</v>
      </c>
      <c r="F21" s="161" t="s">
        <v>32</v>
      </c>
      <c r="G21" s="161" t="s">
        <v>33</v>
      </c>
      <c r="H21" s="161" t="s">
        <v>34</v>
      </c>
      <c r="I21" s="161" t="s">
        <v>35</v>
      </c>
      <c r="J21" s="161" t="s">
        <v>36</v>
      </c>
      <c r="K21" s="161" t="s">
        <v>37</v>
      </c>
      <c r="L21" s="161" t="s">
        <v>38</v>
      </c>
      <c r="M21" s="161" t="s">
        <v>39</v>
      </c>
      <c r="N21" s="161" t="s">
        <v>40</v>
      </c>
      <c r="O21" s="161" t="s">
        <v>41</v>
      </c>
      <c r="P21" s="162" t="s">
        <v>42</v>
      </c>
      <c r="Q21" s="160" t="s">
        <v>30</v>
      </c>
      <c r="R21" s="161" t="s">
        <v>31</v>
      </c>
      <c r="S21" s="161" t="s">
        <v>8</v>
      </c>
      <c r="T21" s="161" t="s">
        <v>32</v>
      </c>
      <c r="U21" s="161" t="s">
        <v>33</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33" t="s">
        <v>43</v>
      </c>
      <c r="B22" s="338"/>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41" ht="32.1" customHeight="1" x14ac:dyDescent="0.25">
      <c r="A23" s="334" t="s">
        <v>44</v>
      </c>
      <c r="B23" s="341"/>
      <c r="C23" s="177"/>
      <c r="D23" s="176"/>
      <c r="E23" s="176"/>
      <c r="F23" s="176"/>
      <c r="G23" s="176"/>
      <c r="H23" s="176"/>
      <c r="I23" s="176"/>
      <c r="J23" s="176"/>
      <c r="K23" s="176"/>
      <c r="L23" s="176"/>
      <c r="M23" s="176"/>
      <c r="N23" s="176"/>
      <c r="O23" s="176">
        <f>SUM(C23:N23)</f>
        <v>0</v>
      </c>
      <c r="P23" s="195" t="str">
        <f>IFERROR(O23/(SUMIF(C23:N23,"&gt;0",C22:N22))," ")</f>
        <v xml:space="preserve"> </v>
      </c>
      <c r="Q23" s="177">
        <v>369956700</v>
      </c>
      <c r="R23" s="176">
        <v>159030000</v>
      </c>
      <c r="S23" s="176">
        <v>-5203670</v>
      </c>
      <c r="T23" s="176"/>
      <c r="U23" s="176"/>
      <c r="V23" s="176"/>
      <c r="W23" s="176"/>
      <c r="X23" s="176"/>
      <c r="Y23" s="176"/>
      <c r="Z23" s="176"/>
      <c r="AA23" s="176"/>
      <c r="AB23" s="176"/>
      <c r="AC23" s="176">
        <f>SUM(Q23:AB23)</f>
        <v>523783030</v>
      </c>
      <c r="AD23" s="185">
        <f>IFERROR(AC23/(SUMIF(Q23:AB23,"&gt;0",Q22:AB22))," ")</f>
        <v>0.99016294738601174</v>
      </c>
      <c r="AE23" s="3"/>
      <c r="AF23" s="3"/>
    </row>
    <row r="24" spans="1:41" ht="32.1" customHeight="1" x14ac:dyDescent="0.25">
      <c r="A24" s="334" t="s">
        <v>45</v>
      </c>
      <c r="B24" s="341"/>
      <c r="C24" s="177">
        <v>812468</v>
      </c>
      <c r="D24" s="176">
        <f>1000000+104706</f>
        <v>1104706</v>
      </c>
      <c r="E24" s="176"/>
      <c r="F24" s="176">
        <v>2500000</v>
      </c>
      <c r="G24" s="176"/>
      <c r="H24" s="176"/>
      <c r="I24" s="176"/>
      <c r="J24" s="176"/>
      <c r="K24" s="176"/>
      <c r="L24" s="176"/>
      <c r="M24" s="176"/>
      <c r="N24" s="176"/>
      <c r="O24" s="267">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41" ht="32.1" customHeight="1" thickBot="1" x14ac:dyDescent="0.3">
      <c r="A25" s="365" t="s">
        <v>46</v>
      </c>
      <c r="B25" s="366"/>
      <c r="C25" s="178">
        <v>866628</v>
      </c>
      <c r="D25" s="179">
        <v>1000000</v>
      </c>
      <c r="E25" s="179">
        <v>50546</v>
      </c>
      <c r="F25" s="179"/>
      <c r="G25" s="179"/>
      <c r="H25" s="179"/>
      <c r="I25" s="179"/>
      <c r="J25" s="179"/>
      <c r="K25" s="179"/>
      <c r="L25" s="179"/>
      <c r="M25" s="179"/>
      <c r="N25" s="179"/>
      <c r="O25" s="179">
        <f>SUM(C25:N25)</f>
        <v>1917174</v>
      </c>
      <c r="P25" s="184">
        <f>IFERROR(O25/(SUMIF(C25:N25,"&gt;0",C24:N24))," ")</f>
        <v>1</v>
      </c>
      <c r="Q25" s="178"/>
      <c r="R25" s="179">
        <v>14911130</v>
      </c>
      <c r="S25" s="179">
        <v>39265300</v>
      </c>
      <c r="T25" s="179"/>
      <c r="U25" s="179"/>
      <c r="V25" s="179"/>
      <c r="W25" s="179"/>
      <c r="X25" s="179"/>
      <c r="Y25" s="179"/>
      <c r="Z25" s="179"/>
      <c r="AA25" s="179"/>
      <c r="AB25" s="179"/>
      <c r="AC25" s="179">
        <f>SUM(Q25:AB25)</f>
        <v>54176430</v>
      </c>
      <c r="AD25" s="186">
        <f>IFERROR(AC25/(SUMIF(Q25:AB25,"&gt;0",Q24:AB24))," ")</f>
        <v>0.79045713260215855</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67" t="s">
        <v>47</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5">
      <c r="A28" s="371" t="s">
        <v>48</v>
      </c>
      <c r="B28" s="373" t="s">
        <v>49</v>
      </c>
      <c r="C28" s="374"/>
      <c r="D28" s="341" t="s">
        <v>50</v>
      </c>
      <c r="E28" s="342"/>
      <c r="F28" s="342"/>
      <c r="G28" s="342"/>
      <c r="H28" s="342"/>
      <c r="I28" s="342"/>
      <c r="J28" s="342"/>
      <c r="K28" s="342"/>
      <c r="L28" s="342"/>
      <c r="M28" s="342"/>
      <c r="N28" s="342"/>
      <c r="O28" s="375"/>
      <c r="P28" s="358" t="s">
        <v>41</v>
      </c>
      <c r="Q28" s="358" t="s">
        <v>51</v>
      </c>
      <c r="R28" s="358"/>
      <c r="S28" s="358"/>
      <c r="T28" s="358"/>
      <c r="U28" s="358"/>
      <c r="V28" s="358"/>
      <c r="W28" s="358"/>
      <c r="X28" s="358"/>
      <c r="Y28" s="358"/>
      <c r="Z28" s="358"/>
      <c r="AA28" s="358"/>
      <c r="AB28" s="358"/>
      <c r="AC28" s="358"/>
      <c r="AD28" s="360"/>
    </row>
    <row r="29" spans="1:41" ht="27" customHeight="1" x14ac:dyDescent="0.25">
      <c r="A29" s="372"/>
      <c r="B29" s="361"/>
      <c r="C29" s="363"/>
      <c r="D29" s="88" t="s">
        <v>30</v>
      </c>
      <c r="E29" s="88" t="s">
        <v>31</v>
      </c>
      <c r="F29" s="88" t="s">
        <v>8</v>
      </c>
      <c r="G29" s="88" t="s">
        <v>32</v>
      </c>
      <c r="H29" s="88" t="s">
        <v>33</v>
      </c>
      <c r="I29" s="88" t="s">
        <v>34</v>
      </c>
      <c r="J29" s="88" t="s">
        <v>35</v>
      </c>
      <c r="K29" s="88" t="s">
        <v>36</v>
      </c>
      <c r="L29" s="88" t="s">
        <v>37</v>
      </c>
      <c r="M29" s="88" t="s">
        <v>38</v>
      </c>
      <c r="N29" s="88" t="s">
        <v>39</v>
      </c>
      <c r="O29" s="88" t="s">
        <v>40</v>
      </c>
      <c r="P29" s="375"/>
      <c r="Q29" s="358"/>
      <c r="R29" s="358"/>
      <c r="S29" s="358"/>
      <c r="T29" s="358"/>
      <c r="U29" s="358"/>
      <c r="V29" s="358"/>
      <c r="W29" s="358"/>
      <c r="X29" s="358"/>
      <c r="Y29" s="358"/>
      <c r="Z29" s="358"/>
      <c r="AA29" s="358"/>
      <c r="AB29" s="358"/>
      <c r="AC29" s="358"/>
      <c r="AD29" s="360"/>
    </row>
    <row r="30" spans="1:41" ht="82.5" customHeight="1" thickBot="1" x14ac:dyDescent="0.3">
      <c r="A30" s="261" t="str">
        <f>C17</f>
        <v>6 - Acompañar el 100 por ciento  la implementación de las  Políticas Públicas de PPMYEG y PPASP y de los productos que la SDMujer es responsable</v>
      </c>
      <c r="B30" s="534"/>
      <c r="C30" s="535"/>
      <c r="D30" s="240"/>
      <c r="E30" s="240"/>
      <c r="F30" s="240"/>
      <c r="G30" s="240"/>
      <c r="H30" s="240"/>
      <c r="I30" s="240"/>
      <c r="J30" s="240"/>
      <c r="K30" s="240"/>
      <c r="L30" s="240"/>
      <c r="M30" s="240"/>
      <c r="N30" s="240"/>
      <c r="O30" s="240"/>
      <c r="P30" s="262">
        <f>SUM(D30:O30)</f>
        <v>0</v>
      </c>
      <c r="Q30" s="536"/>
      <c r="R30" s="536"/>
      <c r="S30" s="536"/>
      <c r="T30" s="536"/>
      <c r="U30" s="536"/>
      <c r="V30" s="536"/>
      <c r="W30" s="536"/>
      <c r="X30" s="536"/>
      <c r="Y30" s="536"/>
      <c r="Z30" s="536"/>
      <c r="AA30" s="536"/>
      <c r="AB30" s="536"/>
      <c r="AC30" s="536"/>
      <c r="AD30" s="537"/>
    </row>
    <row r="31" spans="1:41" ht="45" customHeight="1" x14ac:dyDescent="0.25">
      <c r="A31" s="538" t="s">
        <v>53</v>
      </c>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row>
    <row r="32" spans="1:41" ht="23.1" customHeight="1" x14ac:dyDescent="0.25">
      <c r="A32" s="471" t="s">
        <v>54</v>
      </c>
      <c r="B32" s="541" t="s">
        <v>55</v>
      </c>
      <c r="C32" s="541" t="s">
        <v>49</v>
      </c>
      <c r="D32" s="541" t="s">
        <v>56</v>
      </c>
      <c r="E32" s="541"/>
      <c r="F32" s="541"/>
      <c r="G32" s="541"/>
      <c r="H32" s="541"/>
      <c r="I32" s="541"/>
      <c r="J32" s="541"/>
      <c r="K32" s="541"/>
      <c r="L32" s="541"/>
      <c r="M32" s="541"/>
      <c r="N32" s="541"/>
      <c r="O32" s="541"/>
      <c r="P32" s="541"/>
      <c r="Q32" s="541" t="s">
        <v>57</v>
      </c>
      <c r="R32" s="541"/>
      <c r="S32" s="541"/>
      <c r="T32" s="541"/>
      <c r="U32" s="541"/>
      <c r="V32" s="541"/>
      <c r="W32" s="541"/>
      <c r="X32" s="541"/>
      <c r="Y32" s="541"/>
      <c r="Z32" s="541"/>
      <c r="AA32" s="541"/>
      <c r="AB32" s="541"/>
      <c r="AC32" s="541"/>
      <c r="AD32" s="632"/>
      <c r="AG32" s="87"/>
      <c r="AH32" s="87"/>
      <c r="AI32" s="87"/>
      <c r="AJ32" s="87"/>
      <c r="AK32" s="87"/>
      <c r="AL32" s="87"/>
      <c r="AM32" s="87"/>
      <c r="AN32" s="87"/>
      <c r="AO32" s="87"/>
    </row>
    <row r="33" spans="1:41" ht="27" customHeight="1" x14ac:dyDescent="0.25">
      <c r="A33" s="471"/>
      <c r="B33" s="541"/>
      <c r="C33" s="542"/>
      <c r="D33" s="246" t="s">
        <v>30</v>
      </c>
      <c r="E33" s="246" t="s">
        <v>31</v>
      </c>
      <c r="F33" s="246" t="s">
        <v>8</v>
      </c>
      <c r="G33" s="246" t="s">
        <v>32</v>
      </c>
      <c r="H33" s="246" t="s">
        <v>33</v>
      </c>
      <c r="I33" s="246" t="s">
        <v>34</v>
      </c>
      <c r="J33" s="246" t="s">
        <v>35</v>
      </c>
      <c r="K33" s="246" t="s">
        <v>36</v>
      </c>
      <c r="L33" s="246" t="s">
        <v>37</v>
      </c>
      <c r="M33" s="246" t="s">
        <v>38</v>
      </c>
      <c r="N33" s="246" t="s">
        <v>39</v>
      </c>
      <c r="O33" s="246" t="s">
        <v>40</v>
      </c>
      <c r="P33" s="246" t="s">
        <v>41</v>
      </c>
      <c r="Q33" s="541" t="s">
        <v>58</v>
      </c>
      <c r="R33" s="541"/>
      <c r="S33" s="541"/>
      <c r="T33" s="541" t="s">
        <v>59</v>
      </c>
      <c r="U33" s="541"/>
      <c r="V33" s="541"/>
      <c r="W33" s="545" t="s">
        <v>60</v>
      </c>
      <c r="X33" s="546"/>
      <c r="Y33" s="546"/>
      <c r="Z33" s="547"/>
      <c r="AA33" s="545" t="s">
        <v>61</v>
      </c>
      <c r="AB33" s="546"/>
      <c r="AC33" s="546"/>
      <c r="AD33" s="548"/>
      <c r="AG33" s="87"/>
      <c r="AH33" s="87"/>
      <c r="AI33" s="87"/>
      <c r="AJ33" s="87"/>
      <c r="AK33" s="87"/>
      <c r="AL33" s="87"/>
      <c r="AM33" s="87"/>
      <c r="AN33" s="87"/>
      <c r="AO33" s="87"/>
    </row>
    <row r="34" spans="1:41" ht="45" customHeight="1" x14ac:dyDescent="0.25">
      <c r="A34" s="499" t="str">
        <f>A30</f>
        <v>6 - Acompañar el 100 por ciento  la implementación de las  Políticas Públicas de PPMYEG y PPASP y de los productos que la SDMujer es responsable</v>
      </c>
      <c r="B34" s="481">
        <v>0.2</v>
      </c>
      <c r="C34" s="239" t="s">
        <v>62</v>
      </c>
      <c r="D34" s="265">
        <v>1</v>
      </c>
      <c r="E34" s="265">
        <v>1</v>
      </c>
      <c r="F34" s="265">
        <v>1</v>
      </c>
      <c r="G34" s="265">
        <v>1</v>
      </c>
      <c r="H34" s="265">
        <v>1</v>
      </c>
      <c r="I34" s="265">
        <v>1</v>
      </c>
      <c r="J34" s="265">
        <v>1</v>
      </c>
      <c r="K34" s="265">
        <v>1</v>
      </c>
      <c r="L34" s="265">
        <v>1</v>
      </c>
      <c r="M34" s="265">
        <v>1</v>
      </c>
      <c r="N34" s="265">
        <v>1</v>
      </c>
      <c r="O34" s="265">
        <v>1</v>
      </c>
      <c r="P34" s="265">
        <v>1</v>
      </c>
      <c r="Q34" s="491" t="s">
        <v>528</v>
      </c>
      <c r="R34" s="492"/>
      <c r="S34" s="493"/>
      <c r="T34" s="491" t="s">
        <v>529</v>
      </c>
      <c r="U34" s="492"/>
      <c r="V34" s="493"/>
      <c r="W34" s="491" t="s">
        <v>63</v>
      </c>
      <c r="X34" s="492"/>
      <c r="Y34" s="492"/>
      <c r="Z34" s="493"/>
      <c r="AA34" s="491" t="s">
        <v>130</v>
      </c>
      <c r="AB34" s="492"/>
      <c r="AC34" s="492"/>
      <c r="AD34" s="497"/>
      <c r="AG34" s="87"/>
      <c r="AH34" s="87"/>
      <c r="AI34" s="87"/>
      <c r="AJ34" s="87"/>
      <c r="AK34" s="87"/>
      <c r="AL34" s="87"/>
      <c r="AM34" s="87"/>
      <c r="AN34" s="87"/>
      <c r="AO34" s="87"/>
    </row>
    <row r="35" spans="1:41" ht="141" customHeight="1" x14ac:dyDescent="0.25">
      <c r="A35" s="500"/>
      <c r="B35" s="482"/>
      <c r="C35" s="242" t="s">
        <v>65</v>
      </c>
      <c r="D35" s="243">
        <v>1</v>
      </c>
      <c r="E35" s="243">
        <v>1</v>
      </c>
      <c r="F35" s="243">
        <v>1</v>
      </c>
      <c r="G35" s="244"/>
      <c r="H35" s="244"/>
      <c r="I35" s="244"/>
      <c r="J35" s="244"/>
      <c r="K35" s="244"/>
      <c r="L35" s="244"/>
      <c r="M35" s="244"/>
      <c r="N35" s="244"/>
      <c r="O35" s="244"/>
      <c r="P35" s="264"/>
      <c r="Q35" s="494"/>
      <c r="R35" s="495"/>
      <c r="S35" s="496"/>
      <c r="T35" s="494"/>
      <c r="U35" s="495"/>
      <c r="V35" s="496"/>
      <c r="W35" s="494"/>
      <c r="X35" s="495"/>
      <c r="Y35" s="495"/>
      <c r="Z35" s="496"/>
      <c r="AA35" s="494"/>
      <c r="AB35" s="495"/>
      <c r="AC35" s="495"/>
      <c r="AD35" s="498"/>
      <c r="AE35" s="49"/>
      <c r="AG35" s="87"/>
      <c r="AH35" s="87"/>
      <c r="AI35" s="87"/>
      <c r="AJ35" s="87"/>
      <c r="AK35" s="87"/>
      <c r="AL35" s="87"/>
      <c r="AM35" s="87"/>
      <c r="AN35" s="87"/>
      <c r="AO35" s="87"/>
    </row>
    <row r="36" spans="1:41" ht="26.1" customHeight="1" x14ac:dyDescent="0.25">
      <c r="A36" s="470" t="s">
        <v>66</v>
      </c>
      <c r="B36" s="472" t="s">
        <v>67</v>
      </c>
      <c r="C36" s="474" t="s">
        <v>68</v>
      </c>
      <c r="D36" s="474"/>
      <c r="E36" s="474"/>
      <c r="F36" s="474"/>
      <c r="G36" s="474"/>
      <c r="H36" s="474"/>
      <c r="I36" s="474"/>
      <c r="J36" s="474"/>
      <c r="K36" s="474"/>
      <c r="L36" s="474"/>
      <c r="M36" s="474"/>
      <c r="N36" s="474"/>
      <c r="O36" s="474"/>
      <c r="P36" s="474"/>
      <c r="Q36" s="475" t="s">
        <v>69</v>
      </c>
      <c r="R36" s="476"/>
      <c r="S36" s="476"/>
      <c r="T36" s="476"/>
      <c r="U36" s="476"/>
      <c r="V36" s="476"/>
      <c r="W36" s="476"/>
      <c r="X36" s="476"/>
      <c r="Y36" s="476"/>
      <c r="Z36" s="476"/>
      <c r="AA36" s="476"/>
      <c r="AB36" s="476"/>
      <c r="AC36" s="476"/>
      <c r="AD36" s="477"/>
      <c r="AG36" s="87"/>
      <c r="AH36" s="87"/>
      <c r="AI36" s="87"/>
      <c r="AJ36" s="87"/>
      <c r="AK36" s="87"/>
      <c r="AL36" s="87"/>
      <c r="AM36" s="87"/>
      <c r="AN36" s="87"/>
      <c r="AO36" s="87"/>
    </row>
    <row r="37" spans="1:41" ht="26.1" customHeight="1" x14ac:dyDescent="0.25">
      <c r="A37" s="471"/>
      <c r="B37" s="473"/>
      <c r="C37" s="246" t="s">
        <v>70</v>
      </c>
      <c r="D37" s="246" t="s">
        <v>71</v>
      </c>
      <c r="E37" s="246" t="s">
        <v>72</v>
      </c>
      <c r="F37" s="246" t="s">
        <v>73</v>
      </c>
      <c r="G37" s="246" t="s">
        <v>74</v>
      </c>
      <c r="H37" s="246" t="s">
        <v>75</v>
      </c>
      <c r="I37" s="246" t="s">
        <v>76</v>
      </c>
      <c r="J37" s="246" t="s">
        <v>77</v>
      </c>
      <c r="K37" s="246" t="s">
        <v>78</v>
      </c>
      <c r="L37" s="246" t="s">
        <v>79</v>
      </c>
      <c r="M37" s="246" t="s">
        <v>80</v>
      </c>
      <c r="N37" s="246" t="s">
        <v>81</v>
      </c>
      <c r="O37" s="246" t="s">
        <v>82</v>
      </c>
      <c r="P37" s="246" t="s">
        <v>83</v>
      </c>
      <c r="Q37" s="478" t="s">
        <v>84</v>
      </c>
      <c r="R37" s="479"/>
      <c r="S37" s="479"/>
      <c r="T37" s="479"/>
      <c r="U37" s="479"/>
      <c r="V37" s="479"/>
      <c r="W37" s="479"/>
      <c r="X37" s="479"/>
      <c r="Y37" s="479"/>
      <c r="Z37" s="479"/>
      <c r="AA37" s="479"/>
      <c r="AB37" s="479"/>
      <c r="AC37" s="479"/>
      <c r="AD37" s="480"/>
      <c r="AG37" s="94"/>
      <c r="AH37" s="94"/>
      <c r="AI37" s="94"/>
      <c r="AJ37" s="94"/>
      <c r="AK37" s="94"/>
      <c r="AL37" s="94"/>
      <c r="AM37" s="94"/>
      <c r="AN37" s="94"/>
      <c r="AO37" s="94"/>
    </row>
    <row r="38" spans="1:41" ht="39" customHeight="1" x14ac:dyDescent="0.25">
      <c r="A38" s="483" t="s">
        <v>131</v>
      </c>
      <c r="B38" s="485">
        <v>7</v>
      </c>
      <c r="C38" s="239" t="s">
        <v>62</v>
      </c>
      <c r="D38" s="208">
        <v>0.03</v>
      </c>
      <c r="E38" s="208">
        <v>0.09</v>
      </c>
      <c r="F38" s="208">
        <v>0.08</v>
      </c>
      <c r="G38" s="208">
        <v>0.09</v>
      </c>
      <c r="H38" s="208">
        <v>0.08</v>
      </c>
      <c r="I38" s="208">
        <v>0.08</v>
      </c>
      <c r="J38" s="208">
        <v>0.09</v>
      </c>
      <c r="K38" s="208">
        <v>0.08</v>
      </c>
      <c r="L38" s="208">
        <v>0.1</v>
      </c>
      <c r="M38" s="208">
        <v>0.09</v>
      </c>
      <c r="N38" s="208">
        <v>0.08</v>
      </c>
      <c r="O38" s="208">
        <v>0.11</v>
      </c>
      <c r="P38" s="248">
        <f t="shared" ref="P38:P43" si="1">SUM(D38:O38)</f>
        <v>0.99999999999999989</v>
      </c>
      <c r="Q38" s="633" t="s">
        <v>526</v>
      </c>
      <c r="R38" s="634"/>
      <c r="S38" s="634"/>
      <c r="T38" s="634"/>
      <c r="U38" s="634"/>
      <c r="V38" s="634"/>
      <c r="W38" s="634"/>
      <c r="X38" s="634"/>
      <c r="Y38" s="634"/>
      <c r="Z38" s="634"/>
      <c r="AA38" s="634"/>
      <c r="AB38" s="634"/>
      <c r="AC38" s="634"/>
      <c r="AD38" s="635"/>
      <c r="AE38" s="97"/>
      <c r="AG38" s="98"/>
      <c r="AH38" s="98"/>
      <c r="AI38" s="98"/>
      <c r="AJ38" s="98"/>
      <c r="AK38" s="98"/>
      <c r="AL38" s="98"/>
      <c r="AM38" s="98"/>
      <c r="AN38" s="98"/>
      <c r="AO38" s="98"/>
    </row>
    <row r="39" spans="1:41" ht="66.75" customHeight="1" x14ac:dyDescent="0.25">
      <c r="A39" s="484"/>
      <c r="B39" s="486"/>
      <c r="C39" s="249" t="s">
        <v>65</v>
      </c>
      <c r="D39" s="250">
        <v>0.03</v>
      </c>
      <c r="E39" s="250">
        <v>0.09</v>
      </c>
      <c r="F39" s="250">
        <v>0.08</v>
      </c>
      <c r="G39" s="250"/>
      <c r="H39" s="250"/>
      <c r="I39" s="250"/>
      <c r="J39" s="250"/>
      <c r="K39" s="250"/>
      <c r="L39" s="250"/>
      <c r="M39" s="250"/>
      <c r="N39" s="250"/>
      <c r="O39" s="250"/>
      <c r="P39" s="251">
        <f t="shared" si="1"/>
        <v>0.2</v>
      </c>
      <c r="Q39" s="636"/>
      <c r="R39" s="637"/>
      <c r="S39" s="637"/>
      <c r="T39" s="637"/>
      <c r="U39" s="637"/>
      <c r="V39" s="637"/>
      <c r="W39" s="637"/>
      <c r="X39" s="637"/>
      <c r="Y39" s="637"/>
      <c r="Z39" s="637"/>
      <c r="AA39" s="637"/>
      <c r="AB39" s="637"/>
      <c r="AC39" s="637"/>
      <c r="AD39" s="638"/>
      <c r="AE39" s="97"/>
    </row>
    <row r="40" spans="1:41" ht="35.25" customHeight="1" x14ac:dyDescent="0.25">
      <c r="A40" s="484" t="s">
        <v>132</v>
      </c>
      <c r="B40" s="463">
        <v>7</v>
      </c>
      <c r="C40" s="252" t="s">
        <v>62</v>
      </c>
      <c r="D40" s="208">
        <v>0.03</v>
      </c>
      <c r="E40" s="208">
        <v>0.09</v>
      </c>
      <c r="F40" s="208">
        <v>0.08</v>
      </c>
      <c r="G40" s="208">
        <v>0.09</v>
      </c>
      <c r="H40" s="208">
        <v>0.08</v>
      </c>
      <c r="I40" s="208">
        <v>0.08</v>
      </c>
      <c r="J40" s="208">
        <v>0.09</v>
      </c>
      <c r="K40" s="208">
        <v>0.08</v>
      </c>
      <c r="L40" s="208">
        <v>0.1</v>
      </c>
      <c r="M40" s="208">
        <v>0.09</v>
      </c>
      <c r="N40" s="208">
        <v>0.08</v>
      </c>
      <c r="O40" s="208">
        <v>0.11</v>
      </c>
      <c r="P40" s="251">
        <f t="shared" si="1"/>
        <v>0.99999999999999989</v>
      </c>
      <c r="Q40" s="642" t="s">
        <v>133</v>
      </c>
      <c r="R40" s="634"/>
      <c r="S40" s="634"/>
      <c r="T40" s="634"/>
      <c r="U40" s="634"/>
      <c r="V40" s="634"/>
      <c r="W40" s="634"/>
      <c r="X40" s="634"/>
      <c r="Y40" s="634"/>
      <c r="Z40" s="634"/>
      <c r="AA40" s="634"/>
      <c r="AB40" s="634"/>
      <c r="AC40" s="634"/>
      <c r="AD40" s="635"/>
      <c r="AE40" s="97"/>
    </row>
    <row r="41" spans="1:41" ht="77.25" customHeight="1" x14ac:dyDescent="0.25">
      <c r="A41" s="484"/>
      <c r="B41" s="486"/>
      <c r="C41" s="249" t="s">
        <v>65</v>
      </c>
      <c r="D41" s="250">
        <v>0.03</v>
      </c>
      <c r="E41" s="250">
        <v>0.09</v>
      </c>
      <c r="F41" s="250">
        <v>0.08</v>
      </c>
      <c r="G41" s="250"/>
      <c r="H41" s="250"/>
      <c r="I41" s="250"/>
      <c r="J41" s="250"/>
      <c r="K41" s="250"/>
      <c r="L41" s="253"/>
      <c r="M41" s="253"/>
      <c r="N41" s="253"/>
      <c r="O41" s="253"/>
      <c r="P41" s="251">
        <f t="shared" si="1"/>
        <v>0.2</v>
      </c>
      <c r="Q41" s="636"/>
      <c r="R41" s="637"/>
      <c r="S41" s="637"/>
      <c r="T41" s="637"/>
      <c r="U41" s="637"/>
      <c r="V41" s="637"/>
      <c r="W41" s="637"/>
      <c r="X41" s="637"/>
      <c r="Y41" s="637"/>
      <c r="Z41" s="637"/>
      <c r="AA41" s="637"/>
      <c r="AB41" s="637"/>
      <c r="AC41" s="637"/>
      <c r="AD41" s="638"/>
      <c r="AE41" s="97"/>
    </row>
    <row r="42" spans="1:41" ht="81.75" customHeight="1" x14ac:dyDescent="0.25">
      <c r="A42" s="461" t="s">
        <v>134</v>
      </c>
      <c r="B42" s="463">
        <v>6</v>
      </c>
      <c r="C42" s="252" t="s">
        <v>62</v>
      </c>
      <c r="D42" s="254">
        <v>0.03</v>
      </c>
      <c r="E42" s="254">
        <v>0.12</v>
      </c>
      <c r="F42" s="254">
        <v>7.0000000000000007E-2</v>
      </c>
      <c r="G42" s="254">
        <v>0.12</v>
      </c>
      <c r="H42" s="254">
        <v>7.0000000000000007E-2</v>
      </c>
      <c r="I42" s="254">
        <v>7.0000000000000007E-2</v>
      </c>
      <c r="J42" s="254">
        <v>0.12</v>
      </c>
      <c r="K42" s="254">
        <v>7.0000000000000007E-2</v>
      </c>
      <c r="L42" s="254">
        <v>7.0000000000000007E-2</v>
      </c>
      <c r="M42" s="254">
        <v>0.12</v>
      </c>
      <c r="N42" s="254">
        <v>7.0000000000000007E-2</v>
      </c>
      <c r="O42" s="254">
        <v>7.0000000000000007E-2</v>
      </c>
      <c r="P42" s="251">
        <f t="shared" si="1"/>
        <v>1</v>
      </c>
      <c r="Q42" s="633" t="s">
        <v>527</v>
      </c>
      <c r="R42" s="634"/>
      <c r="S42" s="634"/>
      <c r="T42" s="634"/>
      <c r="U42" s="634"/>
      <c r="V42" s="634"/>
      <c r="W42" s="634"/>
      <c r="X42" s="634"/>
      <c r="Y42" s="634"/>
      <c r="Z42" s="634"/>
      <c r="AA42" s="634"/>
      <c r="AB42" s="634"/>
      <c r="AC42" s="634"/>
      <c r="AD42" s="635"/>
      <c r="AE42" s="97"/>
    </row>
    <row r="43" spans="1:41" ht="78" customHeight="1" thickBot="1" x14ac:dyDescent="0.3">
      <c r="A43" s="462"/>
      <c r="B43" s="464"/>
      <c r="C43" s="242" t="s">
        <v>65</v>
      </c>
      <c r="D43" s="256">
        <v>0.03</v>
      </c>
      <c r="E43" s="256">
        <v>0.12</v>
      </c>
      <c r="F43" s="256">
        <v>7.0000000000000007E-2</v>
      </c>
      <c r="G43" s="256"/>
      <c r="H43" s="256"/>
      <c r="I43" s="256"/>
      <c r="J43" s="256"/>
      <c r="K43" s="256"/>
      <c r="L43" s="257"/>
      <c r="M43" s="257"/>
      <c r="N43" s="257"/>
      <c r="O43" s="257"/>
      <c r="P43" s="258">
        <f t="shared" si="1"/>
        <v>0.22</v>
      </c>
      <c r="Q43" s="639"/>
      <c r="R43" s="640"/>
      <c r="S43" s="640"/>
      <c r="T43" s="640"/>
      <c r="U43" s="640"/>
      <c r="V43" s="640"/>
      <c r="W43" s="640"/>
      <c r="X43" s="640"/>
      <c r="Y43" s="640"/>
      <c r="Z43" s="640"/>
      <c r="AA43" s="640"/>
      <c r="AB43" s="640"/>
      <c r="AC43" s="640"/>
      <c r="AD43" s="641"/>
      <c r="AE43" s="97"/>
    </row>
    <row r="44" spans="1:41" x14ac:dyDescent="0.25">
      <c r="A44" s="259" t="s">
        <v>98</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row>
    <row r="45" spans="1:41" x14ac:dyDescent="0.2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row>
    <row r="46" spans="1:41" x14ac:dyDescent="0.25">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row>
  </sheetData>
  <mergeCells count="79">
    <mergeCell ref="A42:A43"/>
    <mergeCell ref="B42:B43"/>
    <mergeCell ref="Q42:AD43"/>
    <mergeCell ref="A40:A41"/>
    <mergeCell ref="B40:B41"/>
    <mergeCell ref="Q40:AD41"/>
    <mergeCell ref="A38:A39"/>
    <mergeCell ref="B38:B39"/>
    <mergeCell ref="Q38:AD39"/>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38:AD43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B35"/>
  <sheetViews>
    <sheetView tabSelected="1" topLeftCell="A10" zoomScale="70" zoomScaleNormal="70" workbookViewId="0">
      <pane xSplit="1" ySplit="3" topLeftCell="AN13" activePane="bottomRight" state="frozen"/>
      <selection activeCell="BI4" sqref="BI4:BK4"/>
      <selection pane="topRight" activeCell="BI4" sqref="BI4:BK4"/>
      <selection pane="bottomLeft" activeCell="BI4" sqref="BI4:BK4"/>
      <selection pane="bottomRight" activeCell="AX14" sqref="AX14"/>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7" width="8.28515625" style="108" customWidth="1"/>
    <col min="8" max="9" width="14.7109375" style="108" customWidth="1"/>
    <col min="10" max="11" width="29.28515625" style="108" customWidth="1"/>
    <col min="12" max="12" width="16.85546875" style="108" customWidth="1"/>
    <col min="13" max="14" width="15.28515625" style="108" customWidth="1"/>
    <col min="15" max="15" width="21.140625" style="108" customWidth="1"/>
    <col min="16" max="20" width="8.7109375" style="108" customWidth="1"/>
    <col min="21" max="21" width="22.28515625" style="108" customWidth="1"/>
    <col min="22" max="22" width="17" style="108" customWidth="1"/>
    <col min="23" max="46" width="5.85546875" style="108" customWidth="1"/>
    <col min="47" max="47" width="17.140625" style="108" customWidth="1"/>
    <col min="48" max="48" width="15.85546875" style="198" customWidth="1"/>
    <col min="49" max="49" width="55" style="237" customWidth="1"/>
    <col min="50" max="50" width="59.28515625" style="108" customWidth="1"/>
    <col min="51" max="52" width="24.42578125" style="108" customWidth="1"/>
    <col min="53" max="16384" width="10.85546875" style="108"/>
  </cols>
  <sheetData>
    <row r="1" spans="1:54" ht="15.95" customHeight="1" x14ac:dyDescent="0.25">
      <c r="B1" s="679" t="s">
        <v>0</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1"/>
      <c r="AY1" s="622" t="s">
        <v>1</v>
      </c>
      <c r="AZ1" s="623"/>
    </row>
    <row r="2" spans="1:54" ht="15.95" customHeight="1" x14ac:dyDescent="0.25">
      <c r="B2" s="682" t="s">
        <v>2</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4"/>
      <c r="AY2" s="676" t="s">
        <v>3</v>
      </c>
      <c r="AZ2" s="677"/>
    </row>
    <row r="3" spans="1:54" ht="15" customHeight="1" x14ac:dyDescent="0.25">
      <c r="B3" s="685" t="s">
        <v>135</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7"/>
      <c r="AY3" s="676" t="s">
        <v>5</v>
      </c>
      <c r="AZ3" s="677"/>
    </row>
    <row r="4" spans="1:54" ht="15.95" customHeight="1" x14ac:dyDescent="0.25">
      <c r="B4" s="679"/>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1"/>
      <c r="AY4" s="678" t="s">
        <v>136</v>
      </c>
      <c r="AZ4" s="678"/>
    </row>
    <row r="5" spans="1:54" ht="15" customHeight="1" x14ac:dyDescent="0.25">
      <c r="B5" s="650" t="s">
        <v>137</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2"/>
      <c r="AI5" s="665" t="s">
        <v>13</v>
      </c>
      <c r="AJ5" s="689"/>
      <c r="AK5" s="689"/>
      <c r="AL5" s="689"/>
      <c r="AM5" s="689"/>
      <c r="AN5" s="689"/>
      <c r="AO5" s="689"/>
      <c r="AP5" s="689"/>
      <c r="AQ5" s="689"/>
      <c r="AR5" s="689"/>
      <c r="AS5" s="689"/>
      <c r="AT5" s="689"/>
      <c r="AU5" s="689"/>
      <c r="AV5" s="666"/>
      <c r="AW5" s="643" t="s">
        <v>138</v>
      </c>
      <c r="AX5" s="643" t="s">
        <v>139</v>
      </c>
      <c r="AY5" s="643" t="s">
        <v>140</v>
      </c>
      <c r="AZ5" s="643" t="s">
        <v>141</v>
      </c>
    </row>
    <row r="6" spans="1:54" ht="15" customHeight="1" x14ac:dyDescent="0.25">
      <c r="B6" s="688" t="s">
        <v>9</v>
      </c>
      <c r="C6" s="688"/>
      <c r="D6" s="688"/>
      <c r="E6" s="692">
        <v>45015</v>
      </c>
      <c r="F6" s="693"/>
      <c r="G6" s="665" t="s">
        <v>10</v>
      </c>
      <c r="H6" s="666"/>
      <c r="I6" s="661" t="s">
        <v>11</v>
      </c>
      <c r="J6" s="661"/>
      <c r="K6" s="116"/>
      <c r="L6" s="665"/>
      <c r="M6" s="689"/>
      <c r="N6" s="689"/>
      <c r="O6" s="689"/>
      <c r="P6" s="689"/>
      <c r="Q6" s="689"/>
      <c r="R6" s="689"/>
      <c r="S6" s="689"/>
      <c r="T6" s="689"/>
      <c r="U6" s="689"/>
      <c r="V6" s="689"/>
      <c r="W6" s="109"/>
      <c r="X6" s="109"/>
      <c r="Y6" s="109"/>
      <c r="Z6" s="109"/>
      <c r="AA6" s="109"/>
      <c r="AB6" s="109"/>
      <c r="AC6" s="109"/>
      <c r="AD6" s="109"/>
      <c r="AE6" s="109"/>
      <c r="AF6" s="109"/>
      <c r="AG6" s="109"/>
      <c r="AH6" s="110"/>
      <c r="AI6" s="667"/>
      <c r="AJ6" s="690"/>
      <c r="AK6" s="690"/>
      <c r="AL6" s="690"/>
      <c r="AM6" s="690"/>
      <c r="AN6" s="690"/>
      <c r="AO6" s="690"/>
      <c r="AP6" s="690"/>
      <c r="AQ6" s="690"/>
      <c r="AR6" s="690"/>
      <c r="AS6" s="690"/>
      <c r="AT6" s="690"/>
      <c r="AU6" s="690"/>
      <c r="AV6" s="668"/>
      <c r="AW6" s="660"/>
      <c r="AX6" s="660"/>
      <c r="AY6" s="660"/>
      <c r="AZ6" s="660"/>
    </row>
    <row r="7" spans="1:54" ht="15" customHeight="1" x14ac:dyDescent="0.25">
      <c r="B7" s="688"/>
      <c r="C7" s="688"/>
      <c r="D7" s="688"/>
      <c r="E7" s="693"/>
      <c r="F7" s="693"/>
      <c r="G7" s="667"/>
      <c r="H7" s="668"/>
      <c r="I7" s="661" t="s">
        <v>12</v>
      </c>
      <c r="J7" s="661"/>
      <c r="K7" s="116"/>
      <c r="L7" s="667"/>
      <c r="M7" s="690"/>
      <c r="N7" s="690"/>
      <c r="O7" s="690"/>
      <c r="P7" s="690"/>
      <c r="Q7" s="690"/>
      <c r="R7" s="690"/>
      <c r="S7" s="690"/>
      <c r="T7" s="690"/>
      <c r="U7" s="690"/>
      <c r="V7" s="690"/>
      <c r="W7" s="111"/>
      <c r="X7" s="111"/>
      <c r="Y7" s="111"/>
      <c r="Z7" s="111"/>
      <c r="AA7" s="111"/>
      <c r="AB7" s="111"/>
      <c r="AC7" s="111"/>
      <c r="AD7" s="111"/>
      <c r="AE7" s="111"/>
      <c r="AF7" s="111"/>
      <c r="AG7" s="111"/>
      <c r="AH7" s="112"/>
      <c r="AI7" s="667"/>
      <c r="AJ7" s="690"/>
      <c r="AK7" s="690"/>
      <c r="AL7" s="690"/>
      <c r="AM7" s="690"/>
      <c r="AN7" s="690"/>
      <c r="AO7" s="690"/>
      <c r="AP7" s="690"/>
      <c r="AQ7" s="690"/>
      <c r="AR7" s="690"/>
      <c r="AS7" s="690"/>
      <c r="AT7" s="690"/>
      <c r="AU7" s="690"/>
      <c r="AV7" s="668"/>
      <c r="AW7" s="660"/>
      <c r="AX7" s="660"/>
      <c r="AY7" s="660"/>
      <c r="AZ7" s="660"/>
    </row>
    <row r="8" spans="1:54" ht="15" customHeight="1" x14ac:dyDescent="0.25">
      <c r="B8" s="688"/>
      <c r="C8" s="688"/>
      <c r="D8" s="688"/>
      <c r="E8" s="693"/>
      <c r="F8" s="693"/>
      <c r="G8" s="669"/>
      <c r="H8" s="670"/>
      <c r="I8" s="661" t="s">
        <v>13</v>
      </c>
      <c r="J8" s="661"/>
      <c r="K8" s="116" t="s">
        <v>14</v>
      </c>
      <c r="L8" s="669"/>
      <c r="M8" s="691"/>
      <c r="N8" s="691"/>
      <c r="O8" s="691"/>
      <c r="P8" s="691"/>
      <c r="Q8" s="691"/>
      <c r="R8" s="691"/>
      <c r="S8" s="691"/>
      <c r="T8" s="691"/>
      <c r="U8" s="691"/>
      <c r="V8" s="691"/>
      <c r="W8" s="113"/>
      <c r="X8" s="113"/>
      <c r="Y8" s="113"/>
      <c r="Z8" s="113"/>
      <c r="AA8" s="113"/>
      <c r="AB8" s="113"/>
      <c r="AC8" s="113"/>
      <c r="AD8" s="113"/>
      <c r="AE8" s="113"/>
      <c r="AF8" s="113"/>
      <c r="AG8" s="113"/>
      <c r="AH8" s="114"/>
      <c r="AI8" s="667"/>
      <c r="AJ8" s="690"/>
      <c r="AK8" s="690"/>
      <c r="AL8" s="690"/>
      <c r="AM8" s="690"/>
      <c r="AN8" s="690"/>
      <c r="AO8" s="690"/>
      <c r="AP8" s="690"/>
      <c r="AQ8" s="690"/>
      <c r="AR8" s="690"/>
      <c r="AS8" s="690"/>
      <c r="AT8" s="690"/>
      <c r="AU8" s="690"/>
      <c r="AV8" s="668"/>
      <c r="AW8" s="660"/>
      <c r="AX8" s="660"/>
      <c r="AY8" s="660"/>
      <c r="AZ8" s="660"/>
    </row>
    <row r="9" spans="1:54" ht="15" customHeight="1" x14ac:dyDescent="0.25">
      <c r="B9" s="662" t="s">
        <v>142</v>
      </c>
      <c r="C9" s="663"/>
      <c r="D9" s="664"/>
      <c r="E9" s="674"/>
      <c r="F9" s="675"/>
      <c r="G9" s="675"/>
      <c r="H9" s="675"/>
      <c r="I9" s="675"/>
      <c r="J9" s="675"/>
      <c r="K9" s="675"/>
      <c r="L9" s="658"/>
      <c r="M9" s="658"/>
      <c r="N9" s="658"/>
      <c r="O9" s="658"/>
      <c r="P9" s="658"/>
      <c r="Q9" s="658"/>
      <c r="R9" s="658"/>
      <c r="S9" s="658"/>
      <c r="T9" s="658"/>
      <c r="U9" s="658"/>
      <c r="V9" s="658"/>
      <c r="W9" s="658"/>
      <c r="X9" s="658"/>
      <c r="Y9" s="658"/>
      <c r="Z9" s="658"/>
      <c r="AA9" s="658"/>
      <c r="AB9" s="658"/>
      <c r="AC9" s="658"/>
      <c r="AD9" s="658"/>
      <c r="AE9" s="658"/>
      <c r="AF9" s="658"/>
      <c r="AG9" s="658"/>
      <c r="AH9" s="659"/>
      <c r="AI9" s="667"/>
      <c r="AJ9" s="690"/>
      <c r="AK9" s="690"/>
      <c r="AL9" s="690"/>
      <c r="AM9" s="690"/>
      <c r="AN9" s="690"/>
      <c r="AO9" s="690"/>
      <c r="AP9" s="690"/>
      <c r="AQ9" s="690"/>
      <c r="AR9" s="690"/>
      <c r="AS9" s="690"/>
      <c r="AT9" s="690"/>
      <c r="AU9" s="690"/>
      <c r="AV9" s="668"/>
      <c r="AW9" s="660"/>
      <c r="AX9" s="660"/>
      <c r="AY9" s="660"/>
      <c r="AZ9" s="660"/>
    </row>
    <row r="10" spans="1:54" ht="15" customHeight="1" x14ac:dyDescent="0.25">
      <c r="B10" s="671" t="s">
        <v>143</v>
      </c>
      <c r="C10" s="672"/>
      <c r="D10" s="673"/>
      <c r="E10" s="657" t="s">
        <v>144</v>
      </c>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9"/>
      <c r="AI10" s="669"/>
      <c r="AJ10" s="691"/>
      <c r="AK10" s="691"/>
      <c r="AL10" s="691"/>
      <c r="AM10" s="691"/>
      <c r="AN10" s="691"/>
      <c r="AO10" s="691"/>
      <c r="AP10" s="691"/>
      <c r="AQ10" s="691"/>
      <c r="AR10" s="691"/>
      <c r="AS10" s="691"/>
      <c r="AT10" s="691"/>
      <c r="AU10" s="691"/>
      <c r="AV10" s="670"/>
      <c r="AW10" s="660"/>
      <c r="AX10" s="660"/>
      <c r="AY10" s="660"/>
      <c r="AZ10" s="660"/>
    </row>
    <row r="11" spans="1:54" ht="39.950000000000003" customHeight="1" x14ac:dyDescent="0.25">
      <c r="B11" s="645" t="s">
        <v>145</v>
      </c>
      <c r="C11" s="653"/>
      <c r="D11" s="653"/>
      <c r="E11" s="653"/>
      <c r="F11" s="653"/>
      <c r="G11" s="646"/>
      <c r="H11" s="645" t="s">
        <v>146</v>
      </c>
      <c r="I11" s="646"/>
      <c r="J11" s="643" t="s">
        <v>147</v>
      </c>
      <c r="K11" s="643" t="s">
        <v>148</v>
      </c>
      <c r="L11" s="643" t="s">
        <v>149</v>
      </c>
      <c r="M11" s="643" t="s">
        <v>150</v>
      </c>
      <c r="N11" s="643" t="s">
        <v>151</v>
      </c>
      <c r="O11" s="643" t="s">
        <v>152</v>
      </c>
      <c r="P11" s="645" t="s">
        <v>153</v>
      </c>
      <c r="Q11" s="653"/>
      <c r="R11" s="653"/>
      <c r="S11" s="653"/>
      <c r="T11" s="646"/>
      <c r="U11" s="643" t="s">
        <v>154</v>
      </c>
      <c r="V11" s="643" t="s">
        <v>155</v>
      </c>
      <c r="W11" s="650" t="s">
        <v>156</v>
      </c>
      <c r="X11" s="651"/>
      <c r="Y11" s="651"/>
      <c r="Z11" s="651"/>
      <c r="AA11" s="651"/>
      <c r="AB11" s="651"/>
      <c r="AC11" s="651"/>
      <c r="AD11" s="651"/>
      <c r="AE11" s="651"/>
      <c r="AF11" s="651"/>
      <c r="AG11" s="651"/>
      <c r="AH11" s="652"/>
      <c r="AI11" s="650" t="s">
        <v>157</v>
      </c>
      <c r="AJ11" s="651"/>
      <c r="AK11" s="651"/>
      <c r="AL11" s="651"/>
      <c r="AM11" s="651"/>
      <c r="AN11" s="651"/>
      <c r="AO11" s="651"/>
      <c r="AP11" s="651"/>
      <c r="AQ11" s="651"/>
      <c r="AR11" s="651"/>
      <c r="AS11" s="651"/>
      <c r="AT11" s="652"/>
      <c r="AU11" s="645" t="s">
        <v>41</v>
      </c>
      <c r="AV11" s="646"/>
      <c r="AW11" s="660"/>
      <c r="AX11" s="660"/>
      <c r="AY11" s="660"/>
      <c r="AZ11" s="660"/>
    </row>
    <row r="12" spans="1:54" ht="42.75" x14ac:dyDescent="0.25">
      <c r="B12" s="115" t="s">
        <v>158</v>
      </c>
      <c r="C12" s="115" t="s">
        <v>159</v>
      </c>
      <c r="D12" s="115" t="s">
        <v>160</v>
      </c>
      <c r="E12" s="115" t="s">
        <v>161</v>
      </c>
      <c r="F12" s="115" t="s">
        <v>162</v>
      </c>
      <c r="G12" s="115" t="s">
        <v>163</v>
      </c>
      <c r="H12" s="115" t="s">
        <v>164</v>
      </c>
      <c r="I12" s="115" t="s">
        <v>165</v>
      </c>
      <c r="J12" s="644"/>
      <c r="K12" s="644"/>
      <c r="L12" s="644"/>
      <c r="M12" s="644"/>
      <c r="N12" s="644"/>
      <c r="O12" s="644"/>
      <c r="P12" s="115">
        <v>2020</v>
      </c>
      <c r="Q12" s="115">
        <v>2021</v>
      </c>
      <c r="R12" s="115">
        <v>2022</v>
      </c>
      <c r="S12" s="115">
        <v>2023</v>
      </c>
      <c r="T12" s="115">
        <v>2024</v>
      </c>
      <c r="U12" s="644"/>
      <c r="V12" s="644"/>
      <c r="W12" s="121" t="s">
        <v>30</v>
      </c>
      <c r="X12" s="121" t="s">
        <v>31</v>
      </c>
      <c r="Y12" s="121" t="s">
        <v>8</v>
      </c>
      <c r="Z12" s="121" t="s">
        <v>32</v>
      </c>
      <c r="AA12" s="121" t="s">
        <v>33</v>
      </c>
      <c r="AB12" s="121" t="s">
        <v>34</v>
      </c>
      <c r="AC12" s="121" t="s">
        <v>35</v>
      </c>
      <c r="AD12" s="121" t="s">
        <v>36</v>
      </c>
      <c r="AE12" s="121" t="s">
        <v>37</v>
      </c>
      <c r="AF12" s="121" t="s">
        <v>38</v>
      </c>
      <c r="AG12" s="121" t="s">
        <v>39</v>
      </c>
      <c r="AH12" s="121" t="s">
        <v>40</v>
      </c>
      <c r="AI12" s="121" t="s">
        <v>30</v>
      </c>
      <c r="AJ12" s="121" t="s">
        <v>31</v>
      </c>
      <c r="AK12" s="121" t="s">
        <v>8</v>
      </c>
      <c r="AL12" s="121" t="s">
        <v>32</v>
      </c>
      <c r="AM12" s="121" t="s">
        <v>33</v>
      </c>
      <c r="AN12" s="121" t="s">
        <v>34</v>
      </c>
      <c r="AO12" s="121" t="s">
        <v>35</v>
      </c>
      <c r="AP12" s="121" t="s">
        <v>36</v>
      </c>
      <c r="AQ12" s="121" t="s">
        <v>37</v>
      </c>
      <c r="AR12" s="121" t="s">
        <v>38</v>
      </c>
      <c r="AS12" s="121" t="s">
        <v>39</v>
      </c>
      <c r="AT12" s="121" t="s">
        <v>40</v>
      </c>
      <c r="AU12" s="115" t="s">
        <v>166</v>
      </c>
      <c r="AV12" s="197" t="s">
        <v>167</v>
      </c>
      <c r="AW12" s="644"/>
      <c r="AX12" s="644"/>
      <c r="AY12" s="644"/>
      <c r="AZ12" s="644"/>
    </row>
    <row r="13" spans="1:54" ht="50.25" customHeight="1" x14ac:dyDescent="0.25">
      <c r="A13" s="229">
        <v>1</v>
      </c>
      <c r="B13" s="230">
        <v>38</v>
      </c>
      <c r="C13" s="117"/>
      <c r="D13" s="117"/>
      <c r="E13" s="117"/>
      <c r="F13" s="117"/>
      <c r="G13" s="117"/>
      <c r="H13" s="117"/>
      <c r="I13" s="117" t="s">
        <v>52</v>
      </c>
      <c r="J13" s="138" t="s">
        <v>168</v>
      </c>
      <c r="K13" s="138" t="s">
        <v>169</v>
      </c>
      <c r="L13" s="117" t="s">
        <v>170</v>
      </c>
      <c r="M13" s="117">
        <v>1</v>
      </c>
      <c r="N13" s="117" t="s">
        <v>171</v>
      </c>
      <c r="O13" s="117" t="s">
        <v>172</v>
      </c>
      <c r="P13" s="209">
        <v>1</v>
      </c>
      <c r="Q13" s="209">
        <v>1</v>
      </c>
      <c r="R13" s="209">
        <v>1</v>
      </c>
      <c r="S13" s="209">
        <v>1</v>
      </c>
      <c r="T13" s="209">
        <v>1</v>
      </c>
      <c r="U13" s="209" t="s">
        <v>173</v>
      </c>
      <c r="V13" s="210" t="s">
        <v>174</v>
      </c>
      <c r="W13" s="212">
        <v>0.05</v>
      </c>
      <c r="X13" s="212">
        <v>0.05</v>
      </c>
      <c r="Y13" s="212">
        <v>0.1</v>
      </c>
      <c r="Z13" s="212">
        <v>0.1</v>
      </c>
      <c r="AA13" s="212">
        <v>0.05</v>
      </c>
      <c r="AB13" s="212">
        <v>0.05</v>
      </c>
      <c r="AC13" s="212">
        <v>0.1</v>
      </c>
      <c r="AD13" s="212">
        <v>0.1</v>
      </c>
      <c r="AE13" s="117">
        <v>0.1</v>
      </c>
      <c r="AF13" s="117">
        <v>0.1</v>
      </c>
      <c r="AG13" s="117">
        <v>0.1</v>
      </c>
      <c r="AH13" s="117">
        <v>0.1</v>
      </c>
      <c r="AI13" s="118">
        <v>0.05</v>
      </c>
      <c r="AJ13" s="285">
        <v>0.05</v>
      </c>
      <c r="AK13" s="118">
        <v>0.1</v>
      </c>
      <c r="AL13" s="118"/>
      <c r="AM13" s="118"/>
      <c r="AN13" s="118"/>
      <c r="AO13" s="118"/>
      <c r="AP13" s="118"/>
      <c r="AQ13" s="118"/>
      <c r="AR13" s="118"/>
      <c r="AS13" s="118"/>
      <c r="AT13" s="118"/>
      <c r="AU13" s="285">
        <f>SUM(AI13:AT13)</f>
        <v>0.2</v>
      </c>
      <c r="AV13" s="286">
        <f>+AU13/S13</f>
        <v>0.2</v>
      </c>
      <c r="AW13" s="235" t="s">
        <v>530</v>
      </c>
      <c r="AX13" s="235" t="s">
        <v>531</v>
      </c>
      <c r="AY13" s="119" t="s">
        <v>52</v>
      </c>
      <c r="AZ13" s="233" t="s">
        <v>52</v>
      </c>
    </row>
    <row r="14" spans="1:54" ht="50.25" customHeight="1" x14ac:dyDescent="0.25">
      <c r="A14" s="277">
        <v>2</v>
      </c>
      <c r="B14" s="278">
        <v>39</v>
      </c>
      <c r="C14" s="220"/>
      <c r="D14" s="220"/>
      <c r="E14" s="220"/>
      <c r="F14" s="220"/>
      <c r="G14" s="220"/>
      <c r="H14" s="220"/>
      <c r="I14" s="220" t="s">
        <v>52</v>
      </c>
      <c r="J14" s="279" t="s">
        <v>175</v>
      </c>
      <c r="K14" s="279" t="s">
        <v>176</v>
      </c>
      <c r="L14" s="220" t="s">
        <v>170</v>
      </c>
      <c r="M14" s="220">
        <v>1</v>
      </c>
      <c r="N14" s="220" t="s">
        <v>177</v>
      </c>
      <c r="O14" s="220" t="s">
        <v>178</v>
      </c>
      <c r="P14" s="280">
        <v>1</v>
      </c>
      <c r="Q14" s="280">
        <v>1</v>
      </c>
      <c r="R14" s="280">
        <v>1</v>
      </c>
      <c r="S14" s="280">
        <v>1</v>
      </c>
      <c r="T14" s="280">
        <v>1</v>
      </c>
      <c r="U14" s="220" t="s">
        <v>173</v>
      </c>
      <c r="V14" s="220" t="s">
        <v>179</v>
      </c>
      <c r="W14" s="279">
        <v>0.05</v>
      </c>
      <c r="X14" s="284">
        <v>0.05</v>
      </c>
      <c r="Y14" s="279">
        <v>0.05</v>
      </c>
      <c r="Z14" s="279">
        <v>0.1</v>
      </c>
      <c r="AA14" s="279">
        <v>0.1</v>
      </c>
      <c r="AB14" s="279">
        <v>0.1</v>
      </c>
      <c r="AC14" s="279">
        <v>0.1</v>
      </c>
      <c r="AD14" s="279">
        <v>0.1</v>
      </c>
      <c r="AE14" s="279">
        <v>0.1</v>
      </c>
      <c r="AF14" s="279">
        <v>0.1</v>
      </c>
      <c r="AG14" s="279">
        <v>0.1</v>
      </c>
      <c r="AH14" s="279">
        <v>0.05</v>
      </c>
      <c r="AI14" s="214">
        <v>0.05</v>
      </c>
      <c r="AJ14" s="214">
        <v>0.05</v>
      </c>
      <c r="AK14" s="214">
        <v>0.05</v>
      </c>
      <c r="AL14" s="214"/>
      <c r="AM14" s="214"/>
      <c r="AN14" s="214"/>
      <c r="AO14" s="214"/>
      <c r="AP14" s="214"/>
      <c r="AQ14" s="214"/>
      <c r="AR14" s="214"/>
      <c r="AS14" s="214"/>
      <c r="AT14" s="214"/>
      <c r="AU14" s="283">
        <f t="shared" ref="AU14:AU19" si="0">SUM(AI14:AT14)</f>
        <v>0.15000000000000002</v>
      </c>
      <c r="AV14" s="281">
        <f t="shared" ref="AV14:AV19" si="1">+AU14/S14</f>
        <v>0.15000000000000002</v>
      </c>
      <c r="AW14" s="727" t="s">
        <v>540</v>
      </c>
      <c r="AX14" s="728" t="s">
        <v>541</v>
      </c>
      <c r="AY14" s="281" t="s">
        <v>52</v>
      </c>
      <c r="AZ14" s="214" t="s">
        <v>52</v>
      </c>
      <c r="BA14" s="282"/>
      <c r="BB14" s="282"/>
    </row>
    <row r="15" spans="1:54" ht="50.25" customHeight="1" x14ac:dyDescent="0.25">
      <c r="A15" s="229">
        <v>3</v>
      </c>
      <c r="B15" s="231"/>
      <c r="C15" s="211"/>
      <c r="D15" s="211"/>
      <c r="E15" s="211"/>
      <c r="F15" s="211"/>
      <c r="G15" s="211"/>
      <c r="H15" s="212" t="s">
        <v>180</v>
      </c>
      <c r="I15" s="117" t="s">
        <v>52</v>
      </c>
      <c r="J15" s="213" t="s">
        <v>181</v>
      </c>
      <c r="K15" s="213" t="s">
        <v>182</v>
      </c>
      <c r="L15" s="212" t="s">
        <v>183</v>
      </c>
      <c r="M15" s="212">
        <v>1</v>
      </c>
      <c r="N15" s="212" t="s">
        <v>184</v>
      </c>
      <c r="O15" s="212" t="s">
        <v>185</v>
      </c>
      <c r="P15" s="214">
        <v>0</v>
      </c>
      <c r="Q15" s="214">
        <v>0</v>
      </c>
      <c r="R15" s="214">
        <v>0</v>
      </c>
      <c r="S15" s="214">
        <v>1</v>
      </c>
      <c r="T15" s="214">
        <v>0</v>
      </c>
      <c r="U15" s="211" t="s">
        <v>186</v>
      </c>
      <c r="V15" s="212" t="s">
        <v>187</v>
      </c>
      <c r="W15" s="211">
        <v>0</v>
      </c>
      <c r="X15" s="211">
        <v>0</v>
      </c>
      <c r="Y15" s="211">
        <v>0</v>
      </c>
      <c r="Z15" s="211">
        <v>0</v>
      </c>
      <c r="AA15" s="211">
        <v>0</v>
      </c>
      <c r="AB15" s="211">
        <v>0</v>
      </c>
      <c r="AC15" s="211">
        <v>0</v>
      </c>
      <c r="AD15" s="211">
        <v>1</v>
      </c>
      <c r="AE15" s="211">
        <v>0</v>
      </c>
      <c r="AF15" s="211">
        <v>0</v>
      </c>
      <c r="AG15" s="211">
        <v>0</v>
      </c>
      <c r="AH15" s="211">
        <v>0</v>
      </c>
      <c r="AI15" s="118">
        <v>0</v>
      </c>
      <c r="AJ15" s="118">
        <v>0</v>
      </c>
      <c r="AK15" s="118">
        <v>0</v>
      </c>
      <c r="AL15" s="118"/>
      <c r="AM15" s="118"/>
      <c r="AN15" s="118"/>
      <c r="AO15" s="118"/>
      <c r="AP15" s="118"/>
      <c r="AQ15" s="118"/>
      <c r="AR15" s="118"/>
      <c r="AS15" s="118"/>
      <c r="AT15" s="118"/>
      <c r="AU15" s="118">
        <f>SUM(AI15:AT15)</f>
        <v>0</v>
      </c>
      <c r="AV15" s="120">
        <f t="shared" si="1"/>
        <v>0</v>
      </c>
      <c r="AW15" s="236" t="s">
        <v>536</v>
      </c>
      <c r="AX15" s="236" t="s">
        <v>188</v>
      </c>
      <c r="AY15" s="120" t="s">
        <v>52</v>
      </c>
      <c r="AZ15" s="118" t="s">
        <v>52</v>
      </c>
    </row>
    <row r="16" spans="1:54" ht="50.25" customHeight="1" x14ac:dyDescent="0.25">
      <c r="A16" s="229">
        <v>4</v>
      </c>
      <c r="B16" s="227"/>
      <c r="C16" s="116"/>
      <c r="D16" s="116"/>
      <c r="E16" s="116"/>
      <c r="F16" s="116"/>
      <c r="G16" s="116"/>
      <c r="H16" s="212" t="s">
        <v>189</v>
      </c>
      <c r="I16" s="117" t="s">
        <v>52</v>
      </c>
      <c r="J16" s="213" t="s">
        <v>190</v>
      </c>
      <c r="K16" s="213" t="s">
        <v>191</v>
      </c>
      <c r="L16" s="212" t="s">
        <v>183</v>
      </c>
      <c r="M16" s="212" t="s">
        <v>52</v>
      </c>
      <c r="N16" s="212" t="s">
        <v>192</v>
      </c>
      <c r="O16" s="212" t="s">
        <v>193</v>
      </c>
      <c r="P16" s="215">
        <v>0</v>
      </c>
      <c r="Q16" s="215">
        <v>0</v>
      </c>
      <c r="R16" s="215">
        <v>0</v>
      </c>
      <c r="S16" s="215">
        <v>1</v>
      </c>
      <c r="T16" s="216">
        <v>0</v>
      </c>
      <c r="U16" s="212" t="s">
        <v>194</v>
      </c>
      <c r="V16" s="213" t="s">
        <v>195</v>
      </c>
      <c r="W16" s="207">
        <v>0</v>
      </c>
      <c r="X16" s="207">
        <v>0</v>
      </c>
      <c r="Y16" s="207">
        <v>0.25</v>
      </c>
      <c r="Z16" s="207">
        <v>0</v>
      </c>
      <c r="AA16" s="207">
        <v>0</v>
      </c>
      <c r="AB16" s="207">
        <v>0.25</v>
      </c>
      <c r="AC16" s="207">
        <v>0</v>
      </c>
      <c r="AD16" s="207">
        <v>0</v>
      </c>
      <c r="AE16" s="207">
        <v>0.25</v>
      </c>
      <c r="AF16" s="207">
        <v>0</v>
      </c>
      <c r="AG16" s="207">
        <v>0</v>
      </c>
      <c r="AH16" s="207">
        <v>0.25</v>
      </c>
      <c r="AI16" s="232">
        <v>0</v>
      </c>
      <c r="AJ16" s="232">
        <v>0</v>
      </c>
      <c r="AK16" s="255">
        <v>0.25</v>
      </c>
      <c r="AL16" s="118"/>
      <c r="AM16" s="118"/>
      <c r="AN16" s="118"/>
      <c r="AO16" s="118"/>
      <c r="AP16" s="118"/>
      <c r="AQ16" s="118"/>
      <c r="AR16" s="118"/>
      <c r="AS16" s="118"/>
      <c r="AT16" s="118"/>
      <c r="AU16" s="120">
        <f t="shared" si="0"/>
        <v>0.25</v>
      </c>
      <c r="AV16" s="120">
        <f t="shared" si="1"/>
        <v>0.25</v>
      </c>
      <c r="AW16" s="233" t="s">
        <v>196</v>
      </c>
      <c r="AX16" s="233" t="s">
        <v>197</v>
      </c>
      <c r="AY16" s="234" t="s">
        <v>52</v>
      </c>
      <c r="AZ16" s="234" t="s">
        <v>52</v>
      </c>
    </row>
    <row r="17" spans="1:52" ht="50.25" customHeight="1" x14ac:dyDescent="0.25">
      <c r="A17" s="229">
        <v>5</v>
      </c>
      <c r="B17" s="227"/>
      <c r="C17" s="116"/>
      <c r="D17" s="116"/>
      <c r="E17" s="116"/>
      <c r="F17" s="116"/>
      <c r="G17" s="116"/>
      <c r="H17" s="212" t="s">
        <v>189</v>
      </c>
      <c r="I17" s="117" t="s">
        <v>52</v>
      </c>
      <c r="J17" s="213" t="s">
        <v>198</v>
      </c>
      <c r="K17" s="213" t="s">
        <v>199</v>
      </c>
      <c r="L17" s="116" t="s">
        <v>200</v>
      </c>
      <c r="M17" s="212" t="s">
        <v>52</v>
      </c>
      <c r="N17" s="212" t="s">
        <v>192</v>
      </c>
      <c r="O17" s="212" t="s">
        <v>201</v>
      </c>
      <c r="P17" s="120">
        <v>0</v>
      </c>
      <c r="Q17" s="120">
        <v>0</v>
      </c>
      <c r="R17" s="217">
        <v>1</v>
      </c>
      <c r="S17" s="217">
        <v>1</v>
      </c>
      <c r="T17" s="217">
        <v>1</v>
      </c>
      <c r="U17" s="116" t="s">
        <v>194</v>
      </c>
      <c r="V17" s="213" t="s">
        <v>202</v>
      </c>
      <c r="W17" s="218">
        <v>0</v>
      </c>
      <c r="X17" s="218">
        <v>0</v>
      </c>
      <c r="Y17" s="218">
        <v>0.25</v>
      </c>
      <c r="Z17" s="218">
        <v>0</v>
      </c>
      <c r="AA17" s="218">
        <v>0</v>
      </c>
      <c r="AB17" s="218">
        <v>0.25</v>
      </c>
      <c r="AC17" s="218">
        <v>0</v>
      </c>
      <c r="AD17" s="218">
        <v>0</v>
      </c>
      <c r="AE17" s="218">
        <v>0.25</v>
      </c>
      <c r="AF17" s="218">
        <v>0</v>
      </c>
      <c r="AG17" s="218">
        <v>0</v>
      </c>
      <c r="AH17" s="218">
        <v>0.25</v>
      </c>
      <c r="AI17" s="218">
        <v>0</v>
      </c>
      <c r="AJ17" s="232">
        <v>0</v>
      </c>
      <c r="AK17" s="255">
        <v>0.25</v>
      </c>
      <c r="AL17" s="118"/>
      <c r="AM17" s="118"/>
      <c r="AN17" s="118"/>
      <c r="AO17" s="118"/>
      <c r="AP17" s="118"/>
      <c r="AQ17" s="118"/>
      <c r="AR17" s="118"/>
      <c r="AS17" s="118"/>
      <c r="AT17" s="118"/>
      <c r="AU17" s="120">
        <f t="shared" si="0"/>
        <v>0.25</v>
      </c>
      <c r="AV17" s="120">
        <v>0.25</v>
      </c>
      <c r="AW17" s="297" t="s">
        <v>534</v>
      </c>
      <c r="AX17" s="297" t="s">
        <v>534</v>
      </c>
      <c r="AY17" s="234" t="s">
        <v>52</v>
      </c>
      <c r="AZ17" s="234" t="s">
        <v>52</v>
      </c>
    </row>
    <row r="18" spans="1:52" ht="50.25" customHeight="1" x14ac:dyDescent="0.25">
      <c r="A18" s="229">
        <v>6</v>
      </c>
      <c r="B18" s="227"/>
      <c r="C18" s="116"/>
      <c r="D18" s="116"/>
      <c r="E18" s="116"/>
      <c r="F18" s="116"/>
      <c r="G18" s="116"/>
      <c r="H18" s="212" t="s">
        <v>189</v>
      </c>
      <c r="I18" s="117" t="s">
        <v>52</v>
      </c>
      <c r="J18" s="219" t="s">
        <v>203</v>
      </c>
      <c r="K18" s="213" t="s">
        <v>204</v>
      </c>
      <c r="L18" s="116" t="s">
        <v>200</v>
      </c>
      <c r="M18" s="212" t="s">
        <v>52</v>
      </c>
      <c r="N18" s="116" t="s">
        <v>205</v>
      </c>
      <c r="O18" s="212" t="s">
        <v>206</v>
      </c>
      <c r="P18" s="118">
        <v>0</v>
      </c>
      <c r="Q18" s="118">
        <v>0</v>
      </c>
      <c r="R18" s="118">
        <v>3</v>
      </c>
      <c r="S18" s="118">
        <v>3</v>
      </c>
      <c r="T18" s="118">
        <v>3</v>
      </c>
      <c r="U18" s="212" t="s">
        <v>207</v>
      </c>
      <c r="V18" s="213" t="s">
        <v>208</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c r="AM18" s="118"/>
      <c r="AN18" s="118"/>
      <c r="AO18" s="118"/>
      <c r="AP18" s="118"/>
      <c r="AQ18" s="118"/>
      <c r="AR18" s="118"/>
      <c r="AS18" s="118"/>
      <c r="AT18" s="118"/>
      <c r="AU18" s="118">
        <f t="shared" si="0"/>
        <v>0</v>
      </c>
      <c r="AV18" s="120">
        <f t="shared" si="1"/>
        <v>0</v>
      </c>
      <c r="AW18" s="296" t="s">
        <v>209</v>
      </c>
      <c r="AX18" s="236" t="s">
        <v>188</v>
      </c>
      <c r="AY18" s="234" t="s">
        <v>52</v>
      </c>
      <c r="AZ18" s="118" t="s">
        <v>52</v>
      </c>
    </row>
    <row r="19" spans="1:52" ht="50.25" customHeight="1" x14ac:dyDescent="0.25">
      <c r="A19" s="229">
        <v>7</v>
      </c>
      <c r="B19" s="227"/>
      <c r="C19" s="116"/>
      <c r="D19" s="116"/>
      <c r="E19" s="116"/>
      <c r="F19" s="116"/>
      <c r="G19" s="116"/>
      <c r="H19" s="212" t="s">
        <v>189</v>
      </c>
      <c r="I19" s="117" t="s">
        <v>52</v>
      </c>
      <c r="J19" s="213" t="s">
        <v>210</v>
      </c>
      <c r="K19" s="213" t="s">
        <v>211</v>
      </c>
      <c r="L19" s="116" t="s">
        <v>183</v>
      </c>
      <c r="M19" s="212" t="s">
        <v>52</v>
      </c>
      <c r="N19" s="116" t="s">
        <v>205</v>
      </c>
      <c r="O19" s="212" t="s">
        <v>212</v>
      </c>
      <c r="P19" s="118">
        <v>0</v>
      </c>
      <c r="Q19" s="118">
        <v>0</v>
      </c>
      <c r="R19" s="118">
        <v>12</v>
      </c>
      <c r="S19" s="118">
        <v>12</v>
      </c>
      <c r="T19" s="118">
        <v>12</v>
      </c>
      <c r="U19" s="116" t="s">
        <v>173</v>
      </c>
      <c r="V19" s="213" t="s">
        <v>213</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c r="AM19" s="118"/>
      <c r="AN19" s="118"/>
      <c r="AO19" s="118"/>
      <c r="AP19" s="118"/>
      <c r="AQ19" s="118"/>
      <c r="AR19" s="118"/>
      <c r="AS19" s="118"/>
      <c r="AT19" s="118"/>
      <c r="AU19" s="285">
        <f t="shared" si="0"/>
        <v>3</v>
      </c>
      <c r="AV19" s="286">
        <f t="shared" si="1"/>
        <v>0.25</v>
      </c>
      <c r="AW19" s="236" t="s">
        <v>532</v>
      </c>
      <c r="AX19" s="266" t="s">
        <v>533</v>
      </c>
      <c r="AY19" s="234" t="s">
        <v>52</v>
      </c>
      <c r="AZ19" s="118" t="s">
        <v>52</v>
      </c>
    </row>
    <row r="20" spans="1:52" x14ac:dyDescent="0.25">
      <c r="B20" s="654" t="s">
        <v>98</v>
      </c>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5"/>
      <c r="AY20" s="655"/>
      <c r="AZ20" s="656"/>
    </row>
    <row r="21" spans="1:52" x14ac:dyDescent="0.25">
      <c r="B21" s="647" t="s">
        <v>214</v>
      </c>
      <c r="C21" s="647"/>
      <c r="D21" s="647"/>
      <c r="E21" s="649" t="s">
        <v>215</v>
      </c>
      <c r="F21" s="649"/>
      <c r="G21" s="649"/>
      <c r="H21" s="649"/>
      <c r="I21" s="649"/>
      <c r="J21" s="649"/>
      <c r="K21" s="648" t="s">
        <v>216</v>
      </c>
      <c r="L21" s="648"/>
      <c r="M21" s="648"/>
      <c r="N21" s="648"/>
      <c r="O21" s="648"/>
      <c r="P21" s="648"/>
      <c r="Q21" s="649" t="s">
        <v>217</v>
      </c>
      <c r="R21" s="649"/>
      <c r="S21" s="649"/>
      <c r="T21" s="649"/>
      <c r="U21" s="649"/>
      <c r="V21" s="649"/>
      <c r="W21" s="649" t="s">
        <v>217</v>
      </c>
      <c r="X21" s="649"/>
      <c r="Y21" s="649"/>
      <c r="Z21" s="649"/>
      <c r="AA21" s="649"/>
      <c r="AB21" s="649"/>
      <c r="AC21" s="649"/>
      <c r="AD21" s="649"/>
      <c r="AE21" s="649" t="s">
        <v>217</v>
      </c>
      <c r="AF21" s="649"/>
      <c r="AG21" s="649"/>
      <c r="AH21" s="649"/>
      <c r="AI21" s="649"/>
      <c r="AJ21" s="649"/>
      <c r="AK21" s="649"/>
      <c r="AL21" s="649"/>
      <c r="AM21" s="649"/>
      <c r="AN21" s="649"/>
      <c r="AO21" s="649"/>
      <c r="AP21" s="649"/>
      <c r="AQ21" s="648" t="s">
        <v>218</v>
      </c>
      <c r="AR21" s="648"/>
      <c r="AS21" s="648"/>
      <c r="AT21" s="648"/>
      <c r="AU21" s="649" t="s">
        <v>219</v>
      </c>
      <c r="AV21" s="649"/>
      <c r="AW21" s="649"/>
      <c r="AX21" s="649"/>
      <c r="AY21" s="649"/>
      <c r="AZ21" s="649"/>
    </row>
    <row r="22" spans="1:52" ht="18.75" customHeight="1" x14ac:dyDescent="0.25">
      <c r="B22" s="647"/>
      <c r="C22" s="647"/>
      <c r="D22" s="647"/>
      <c r="E22" s="649" t="s">
        <v>220</v>
      </c>
      <c r="F22" s="649"/>
      <c r="G22" s="649"/>
      <c r="H22" s="649"/>
      <c r="I22" s="649"/>
      <c r="J22" s="649"/>
      <c r="K22" s="648"/>
      <c r="L22" s="648"/>
      <c r="M22" s="648"/>
      <c r="N22" s="648"/>
      <c r="O22" s="648"/>
      <c r="P22" s="648"/>
      <c r="Q22" s="649" t="s">
        <v>221</v>
      </c>
      <c r="R22" s="649"/>
      <c r="S22" s="649"/>
      <c r="T22" s="649"/>
      <c r="U22" s="649"/>
      <c r="V22" s="649"/>
      <c r="W22" s="649" t="s">
        <v>222</v>
      </c>
      <c r="X22" s="649"/>
      <c r="Y22" s="649"/>
      <c r="Z22" s="649"/>
      <c r="AA22" s="649"/>
      <c r="AB22" s="649"/>
      <c r="AC22" s="649"/>
      <c r="AD22" s="649"/>
      <c r="AE22" s="649" t="s">
        <v>223</v>
      </c>
      <c r="AF22" s="649"/>
      <c r="AG22" s="649"/>
      <c r="AH22" s="649"/>
      <c r="AI22" s="649"/>
      <c r="AJ22" s="649"/>
      <c r="AK22" s="649"/>
      <c r="AL22" s="649"/>
      <c r="AM22" s="649"/>
      <c r="AN22" s="649"/>
      <c r="AO22" s="649"/>
      <c r="AP22" s="649"/>
      <c r="AQ22" s="648"/>
      <c r="AR22" s="648"/>
      <c r="AS22" s="648"/>
      <c r="AT22" s="648"/>
      <c r="AU22" s="649" t="s">
        <v>224</v>
      </c>
      <c r="AV22" s="649"/>
      <c r="AW22" s="649"/>
      <c r="AX22" s="649"/>
      <c r="AY22" s="649"/>
      <c r="AZ22" s="649"/>
    </row>
    <row r="23" spans="1:52" ht="41.25" customHeight="1" x14ac:dyDescent="0.25">
      <c r="B23" s="647"/>
      <c r="C23" s="647"/>
      <c r="D23" s="647"/>
      <c r="E23" s="649" t="s">
        <v>225</v>
      </c>
      <c r="F23" s="649"/>
      <c r="G23" s="649"/>
      <c r="H23" s="649"/>
      <c r="I23" s="649"/>
      <c r="J23" s="649"/>
      <c r="K23" s="648"/>
      <c r="L23" s="648"/>
      <c r="M23" s="648"/>
      <c r="N23" s="648"/>
      <c r="O23" s="648"/>
      <c r="P23" s="648"/>
      <c r="Q23" s="649" t="s">
        <v>226</v>
      </c>
      <c r="R23" s="649"/>
      <c r="S23" s="649"/>
      <c r="T23" s="649"/>
      <c r="U23" s="649"/>
      <c r="V23" s="649"/>
      <c r="W23" s="649" t="s">
        <v>227</v>
      </c>
      <c r="X23" s="649"/>
      <c r="Y23" s="649"/>
      <c r="Z23" s="649"/>
      <c r="AA23" s="649"/>
      <c r="AB23" s="649"/>
      <c r="AC23" s="649"/>
      <c r="AD23" s="649"/>
      <c r="AE23" s="649" t="s">
        <v>228</v>
      </c>
      <c r="AF23" s="649"/>
      <c r="AG23" s="649"/>
      <c r="AH23" s="649"/>
      <c r="AI23" s="649"/>
      <c r="AJ23" s="649"/>
      <c r="AK23" s="649"/>
      <c r="AL23" s="649"/>
      <c r="AM23" s="649"/>
      <c r="AN23" s="649"/>
      <c r="AO23" s="649"/>
      <c r="AP23" s="649"/>
      <c r="AQ23" s="648"/>
      <c r="AR23" s="648"/>
      <c r="AS23" s="648"/>
      <c r="AT23" s="648"/>
      <c r="AU23" s="649" t="s">
        <v>229</v>
      </c>
      <c r="AV23" s="649"/>
      <c r="AW23" s="649"/>
      <c r="AX23" s="649"/>
      <c r="AY23" s="649"/>
      <c r="AZ23" s="649"/>
    </row>
    <row r="34" spans="17:19" x14ac:dyDescent="0.25">
      <c r="Q34" s="298"/>
      <c r="R34" s="298"/>
      <c r="S34" s="298"/>
    </row>
    <row r="35" spans="17:19" x14ac:dyDescent="0.25">
      <c r="Q35" s="298"/>
      <c r="R35" s="298"/>
      <c r="S35" s="298"/>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K58"/>
  <sheetViews>
    <sheetView zoomScale="60" zoomScaleNormal="60" workbookViewId="0">
      <selection activeCell="BI4" sqref="BI4:BK4"/>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02" t="s">
        <v>0</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6" t="s">
        <v>110</v>
      </c>
      <c r="BJ1" s="706"/>
      <c r="BK1" s="706"/>
    </row>
    <row r="2" spans="1:63" ht="15.95" customHeight="1" x14ac:dyDescent="0.25">
      <c r="A2" s="702" t="s">
        <v>2</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6" t="s">
        <v>3</v>
      </c>
      <c r="BJ2" s="706"/>
      <c r="BK2" s="706"/>
    </row>
    <row r="3" spans="1:63" ht="26.1" customHeight="1" x14ac:dyDescent="0.25">
      <c r="A3" s="702" t="s">
        <v>230</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6" t="s">
        <v>5</v>
      </c>
      <c r="BJ3" s="706"/>
      <c r="BK3" s="706"/>
    </row>
    <row r="4" spans="1:63" ht="15.95" customHeight="1" x14ac:dyDescent="0.25">
      <c r="A4" s="702" t="s">
        <v>231</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02"/>
      <c r="BA4" s="702"/>
      <c r="BB4" s="702"/>
      <c r="BC4" s="702"/>
      <c r="BD4" s="702"/>
      <c r="BE4" s="702"/>
      <c r="BF4" s="702"/>
      <c r="BG4" s="702"/>
      <c r="BH4" s="702"/>
      <c r="BI4" s="699" t="s">
        <v>232</v>
      </c>
      <c r="BJ4" s="700"/>
      <c r="BK4" s="701"/>
    </row>
    <row r="5" spans="1:63" ht="26.1" customHeight="1" x14ac:dyDescent="0.25">
      <c r="A5" s="703" t="s">
        <v>233</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G5" s="703" t="s">
        <v>234</v>
      </c>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4"/>
      <c r="BJ5" s="704"/>
      <c r="BK5" s="704"/>
    </row>
    <row r="6" spans="1:63" ht="31.5" customHeight="1" x14ac:dyDescent="0.25">
      <c r="A6" s="156" t="s">
        <v>235</v>
      </c>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row>
    <row r="7" spans="1:63" ht="31.5" customHeight="1" x14ac:dyDescent="0.25">
      <c r="A7" s="157" t="s">
        <v>236</v>
      </c>
      <c r="B7" s="694"/>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5"/>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697" t="s">
        <v>237</v>
      </c>
      <c r="B9" s="196" t="s">
        <v>30</v>
      </c>
      <c r="C9" s="196" t="s">
        <v>31</v>
      </c>
      <c r="D9" s="694" t="s">
        <v>8</v>
      </c>
      <c r="E9" s="695"/>
      <c r="F9" s="196" t="s">
        <v>32</v>
      </c>
      <c r="G9" s="196" t="s">
        <v>33</v>
      </c>
      <c r="H9" s="694" t="s">
        <v>34</v>
      </c>
      <c r="I9" s="695"/>
      <c r="J9" s="196" t="s">
        <v>35</v>
      </c>
      <c r="K9" s="196" t="s">
        <v>36</v>
      </c>
      <c r="L9" s="694" t="s">
        <v>37</v>
      </c>
      <c r="M9" s="695"/>
      <c r="N9" s="196" t="s">
        <v>38</v>
      </c>
      <c r="O9" s="196" t="s">
        <v>39</v>
      </c>
      <c r="P9" s="694" t="s">
        <v>40</v>
      </c>
      <c r="Q9" s="695"/>
      <c r="R9" s="694" t="s">
        <v>238</v>
      </c>
      <c r="S9" s="695"/>
      <c r="T9" s="694" t="s">
        <v>239</v>
      </c>
      <c r="U9" s="696"/>
      <c r="V9" s="696"/>
      <c r="W9" s="696"/>
      <c r="X9" s="696"/>
      <c r="Y9" s="695"/>
      <c r="Z9" s="694" t="s">
        <v>240</v>
      </c>
      <c r="AA9" s="696"/>
      <c r="AB9" s="696"/>
      <c r="AC9" s="696"/>
      <c r="AD9" s="696"/>
      <c r="AE9" s="695"/>
      <c r="AG9" s="697" t="s">
        <v>237</v>
      </c>
      <c r="AH9" s="196" t="s">
        <v>30</v>
      </c>
      <c r="AI9" s="196" t="s">
        <v>31</v>
      </c>
      <c r="AJ9" s="694" t="s">
        <v>8</v>
      </c>
      <c r="AK9" s="695"/>
      <c r="AL9" s="196" t="s">
        <v>32</v>
      </c>
      <c r="AM9" s="196" t="s">
        <v>33</v>
      </c>
      <c r="AN9" s="694" t="s">
        <v>34</v>
      </c>
      <c r="AO9" s="695"/>
      <c r="AP9" s="196" t="s">
        <v>35</v>
      </c>
      <c r="AQ9" s="196" t="s">
        <v>36</v>
      </c>
      <c r="AR9" s="694" t="s">
        <v>37</v>
      </c>
      <c r="AS9" s="695"/>
      <c r="AT9" s="196" t="s">
        <v>38</v>
      </c>
      <c r="AU9" s="196" t="s">
        <v>39</v>
      </c>
      <c r="AV9" s="694" t="s">
        <v>40</v>
      </c>
      <c r="AW9" s="695"/>
      <c r="AX9" s="694" t="s">
        <v>238</v>
      </c>
      <c r="AY9" s="695"/>
      <c r="AZ9" s="694" t="s">
        <v>239</v>
      </c>
      <c r="BA9" s="696"/>
      <c r="BB9" s="696"/>
      <c r="BC9" s="696"/>
      <c r="BD9" s="696"/>
      <c r="BE9" s="695"/>
      <c r="BF9" s="694" t="s">
        <v>240</v>
      </c>
      <c r="BG9" s="696"/>
      <c r="BH9" s="696"/>
      <c r="BI9" s="696"/>
      <c r="BJ9" s="696"/>
      <c r="BK9" s="695"/>
    </row>
    <row r="10" spans="1:63" ht="36" customHeight="1" x14ac:dyDescent="0.25">
      <c r="A10" s="698"/>
      <c r="B10" s="121" t="s">
        <v>241</v>
      </c>
      <c r="C10" s="121" t="s">
        <v>241</v>
      </c>
      <c r="D10" s="121" t="s">
        <v>241</v>
      </c>
      <c r="E10" s="121" t="s">
        <v>242</v>
      </c>
      <c r="F10" s="121" t="s">
        <v>241</v>
      </c>
      <c r="G10" s="121" t="s">
        <v>241</v>
      </c>
      <c r="H10" s="121" t="s">
        <v>241</v>
      </c>
      <c r="I10" s="121" t="s">
        <v>242</v>
      </c>
      <c r="J10" s="121" t="s">
        <v>241</v>
      </c>
      <c r="K10" s="121" t="s">
        <v>241</v>
      </c>
      <c r="L10" s="121" t="s">
        <v>241</v>
      </c>
      <c r="M10" s="121" t="s">
        <v>242</v>
      </c>
      <c r="N10" s="121" t="s">
        <v>241</v>
      </c>
      <c r="O10" s="121" t="s">
        <v>241</v>
      </c>
      <c r="P10" s="121" t="s">
        <v>241</v>
      </c>
      <c r="Q10" s="121" t="s">
        <v>242</v>
      </c>
      <c r="R10" s="121" t="s">
        <v>241</v>
      </c>
      <c r="S10" s="121" t="s">
        <v>242</v>
      </c>
      <c r="T10" s="190" t="s">
        <v>243</v>
      </c>
      <c r="U10" s="190" t="s">
        <v>244</v>
      </c>
      <c r="V10" s="190" t="s">
        <v>245</v>
      </c>
      <c r="W10" s="190" t="s">
        <v>246</v>
      </c>
      <c r="X10" s="191" t="s">
        <v>247</v>
      </c>
      <c r="Y10" s="190" t="s">
        <v>248</v>
      </c>
      <c r="Z10" s="121" t="s">
        <v>249</v>
      </c>
      <c r="AA10" s="150" t="s">
        <v>250</v>
      </c>
      <c r="AB10" s="121" t="s">
        <v>251</v>
      </c>
      <c r="AC10" s="121" t="s">
        <v>252</v>
      </c>
      <c r="AD10" s="121" t="s">
        <v>253</v>
      </c>
      <c r="AE10" s="121" t="s">
        <v>254</v>
      </c>
      <c r="AG10" s="698"/>
      <c r="AH10" s="121" t="s">
        <v>241</v>
      </c>
      <c r="AI10" s="121" t="s">
        <v>241</v>
      </c>
      <c r="AJ10" s="121" t="s">
        <v>241</v>
      </c>
      <c r="AK10" s="121" t="s">
        <v>242</v>
      </c>
      <c r="AL10" s="121" t="s">
        <v>241</v>
      </c>
      <c r="AM10" s="121" t="s">
        <v>241</v>
      </c>
      <c r="AN10" s="121" t="s">
        <v>241</v>
      </c>
      <c r="AO10" s="121" t="s">
        <v>242</v>
      </c>
      <c r="AP10" s="121" t="s">
        <v>241</v>
      </c>
      <c r="AQ10" s="121" t="s">
        <v>241</v>
      </c>
      <c r="AR10" s="121" t="s">
        <v>241</v>
      </c>
      <c r="AS10" s="121" t="s">
        <v>242</v>
      </c>
      <c r="AT10" s="121" t="s">
        <v>241</v>
      </c>
      <c r="AU10" s="121" t="s">
        <v>241</v>
      </c>
      <c r="AV10" s="121" t="s">
        <v>241</v>
      </c>
      <c r="AW10" s="121" t="s">
        <v>242</v>
      </c>
      <c r="AX10" s="121" t="s">
        <v>241</v>
      </c>
      <c r="AY10" s="121" t="s">
        <v>242</v>
      </c>
      <c r="AZ10" s="190" t="s">
        <v>243</v>
      </c>
      <c r="BA10" s="190" t="s">
        <v>244</v>
      </c>
      <c r="BB10" s="190" t="s">
        <v>245</v>
      </c>
      <c r="BC10" s="190" t="s">
        <v>246</v>
      </c>
      <c r="BD10" s="191" t="s">
        <v>247</v>
      </c>
      <c r="BE10" s="190" t="s">
        <v>248</v>
      </c>
      <c r="BF10" s="188" t="s">
        <v>249</v>
      </c>
      <c r="BG10" s="189" t="s">
        <v>250</v>
      </c>
      <c r="BH10" s="188" t="s">
        <v>251</v>
      </c>
      <c r="BI10" s="188" t="s">
        <v>252</v>
      </c>
      <c r="BJ10" s="188" t="s">
        <v>253</v>
      </c>
      <c r="BK10" s="188" t="s">
        <v>254</v>
      </c>
    </row>
    <row r="11" spans="1:63" x14ac:dyDescent="0.25">
      <c r="A11" s="151" t="s">
        <v>255</v>
      </c>
      <c r="B11" s="151"/>
      <c r="C11" s="151"/>
      <c r="D11" s="151"/>
      <c r="E11" s="202"/>
      <c r="F11" s="151"/>
      <c r="G11" s="151"/>
      <c r="H11" s="151"/>
      <c r="I11" s="202"/>
      <c r="J11" s="151"/>
      <c r="K11" s="151"/>
      <c r="L11" s="151"/>
      <c r="M11" s="202"/>
      <c r="N11" s="151"/>
      <c r="O11" s="151"/>
      <c r="P11" s="151"/>
      <c r="Q11" s="202"/>
      <c r="R11" s="193">
        <f t="shared" ref="R11:R31" si="0">B11+C11+D11+F11+G11+H11+J11+K11+L11+N11+O11+P11</f>
        <v>0</v>
      </c>
      <c r="S11" s="158">
        <f>+E11+I11+M11+Q11</f>
        <v>0</v>
      </c>
      <c r="T11" s="192"/>
      <c r="U11" s="192"/>
      <c r="V11" s="192"/>
      <c r="W11" s="192"/>
      <c r="X11" s="192"/>
      <c r="Y11" s="153"/>
      <c r="Z11" s="153"/>
      <c r="AA11" s="153"/>
      <c r="AB11" s="153"/>
      <c r="AC11" s="153"/>
      <c r="AD11" s="153"/>
      <c r="AE11" s="154"/>
      <c r="AG11" s="151" t="s">
        <v>255</v>
      </c>
      <c r="AH11" s="151"/>
      <c r="AI11" s="151"/>
      <c r="AJ11" s="151"/>
      <c r="AK11" s="202"/>
      <c r="AL11" s="151"/>
      <c r="AM11" s="151"/>
      <c r="AN11" s="151"/>
      <c r="AO11" s="202"/>
      <c r="AP11" s="151"/>
      <c r="AQ11" s="151"/>
      <c r="AR11" s="151"/>
      <c r="AS11" s="202"/>
      <c r="AT11" s="151"/>
      <c r="AU11" s="151"/>
      <c r="AV11" s="151"/>
      <c r="AW11" s="202"/>
      <c r="AX11" s="193">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256</v>
      </c>
      <c r="B12" s="151"/>
      <c r="C12" s="151"/>
      <c r="D12" s="151"/>
      <c r="E12" s="202"/>
      <c r="F12" s="151"/>
      <c r="G12" s="151"/>
      <c r="H12" s="151"/>
      <c r="I12" s="202"/>
      <c r="J12" s="151"/>
      <c r="K12" s="151"/>
      <c r="L12" s="151"/>
      <c r="M12" s="202"/>
      <c r="N12" s="151"/>
      <c r="O12" s="151"/>
      <c r="P12" s="151"/>
      <c r="Q12" s="202"/>
      <c r="R12" s="193">
        <f t="shared" si="0"/>
        <v>0</v>
      </c>
      <c r="S12" s="158">
        <f t="shared" ref="S12:S31" si="2">+E12+I12+M12+Q12</f>
        <v>0</v>
      </c>
      <c r="T12" s="192"/>
      <c r="U12" s="192"/>
      <c r="V12" s="192"/>
      <c r="W12" s="192"/>
      <c r="X12" s="192"/>
      <c r="Y12" s="153"/>
      <c r="Z12" s="153"/>
      <c r="AA12" s="153"/>
      <c r="AB12" s="153"/>
      <c r="AC12" s="153"/>
      <c r="AD12" s="153"/>
      <c r="AE12" s="153"/>
      <c r="AG12" s="151" t="s">
        <v>256</v>
      </c>
      <c r="AH12" s="151"/>
      <c r="AI12" s="151"/>
      <c r="AJ12" s="151"/>
      <c r="AK12" s="202"/>
      <c r="AL12" s="151"/>
      <c r="AM12" s="151"/>
      <c r="AN12" s="151"/>
      <c r="AO12" s="202"/>
      <c r="AP12" s="151"/>
      <c r="AQ12" s="151"/>
      <c r="AR12" s="151"/>
      <c r="AS12" s="202"/>
      <c r="AT12" s="151"/>
      <c r="AU12" s="151"/>
      <c r="AV12" s="151"/>
      <c r="AW12" s="202"/>
      <c r="AX12" s="193">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257</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257</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x14ac:dyDescent="0.25">
      <c r="A14" s="151" t="s">
        <v>258</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258</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x14ac:dyDescent="0.25">
      <c r="A15" s="151" t="s">
        <v>259</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259</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x14ac:dyDescent="0.25">
      <c r="A16" s="151" t="s">
        <v>260</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260</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x14ac:dyDescent="0.25">
      <c r="A17" s="151" t="s">
        <v>261</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261</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x14ac:dyDescent="0.25">
      <c r="A18" s="151" t="s">
        <v>262</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262</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x14ac:dyDescent="0.25">
      <c r="A19" s="151" t="s">
        <v>263</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263</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x14ac:dyDescent="0.25">
      <c r="A20" s="151" t="s">
        <v>264</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264</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x14ac:dyDescent="0.25">
      <c r="A21" s="151" t="s">
        <v>265</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265</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x14ac:dyDescent="0.25">
      <c r="A22" s="151" t="s">
        <v>266</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266</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x14ac:dyDescent="0.25">
      <c r="A23" s="151" t="s">
        <v>267</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267</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x14ac:dyDescent="0.25">
      <c r="A24" s="151" t="s">
        <v>268</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268</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x14ac:dyDescent="0.25">
      <c r="A25" s="151" t="s">
        <v>269</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269</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x14ac:dyDescent="0.25">
      <c r="A26" s="151" t="s">
        <v>270</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270</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x14ac:dyDescent="0.25">
      <c r="A27" s="151" t="s">
        <v>271</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271</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x14ac:dyDescent="0.25">
      <c r="A28" s="151" t="s">
        <v>272</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272</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x14ac:dyDescent="0.25">
      <c r="A29" s="151" t="s">
        <v>273</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273</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x14ac:dyDescent="0.25">
      <c r="A30" s="151" t="s">
        <v>274</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274</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x14ac:dyDescent="0.25">
      <c r="A31" s="151" t="s">
        <v>275</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275</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x14ac:dyDescent="0.25">
      <c r="A32" s="155" t="s">
        <v>276</v>
      </c>
      <c r="B32" s="152">
        <f>SUM(B11:B31)</f>
        <v>0</v>
      </c>
      <c r="C32" s="152">
        <f t="shared" ref="C32:AE32" si="4">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276</v>
      </c>
      <c r="AH32" s="152">
        <f t="shared" ref="AH32:AW32" si="5">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697" t="s">
        <v>237</v>
      </c>
      <c r="B35" s="196" t="s">
        <v>30</v>
      </c>
      <c r="C35" s="196" t="s">
        <v>31</v>
      </c>
      <c r="D35" s="694" t="s">
        <v>8</v>
      </c>
      <c r="E35" s="695"/>
      <c r="F35" s="196" t="s">
        <v>32</v>
      </c>
      <c r="G35" s="196" t="s">
        <v>33</v>
      </c>
      <c r="H35" s="694" t="s">
        <v>34</v>
      </c>
      <c r="I35" s="695"/>
      <c r="J35" s="196" t="s">
        <v>35</v>
      </c>
      <c r="K35" s="196" t="s">
        <v>36</v>
      </c>
      <c r="L35" s="694" t="s">
        <v>37</v>
      </c>
      <c r="M35" s="695"/>
      <c r="N35" s="196" t="s">
        <v>38</v>
      </c>
      <c r="O35" s="196" t="s">
        <v>39</v>
      </c>
      <c r="P35" s="694" t="s">
        <v>40</v>
      </c>
      <c r="Q35" s="695"/>
      <c r="R35" s="694" t="s">
        <v>238</v>
      </c>
      <c r="S35" s="695"/>
      <c r="T35" s="694" t="s">
        <v>239</v>
      </c>
      <c r="U35" s="696"/>
      <c r="V35" s="696"/>
      <c r="W35" s="696"/>
      <c r="X35" s="696"/>
      <c r="Y35" s="695"/>
      <c r="Z35" s="694" t="s">
        <v>240</v>
      </c>
      <c r="AA35" s="696"/>
      <c r="AB35" s="696"/>
      <c r="AC35" s="696"/>
      <c r="AD35" s="696"/>
      <c r="AE35" s="695"/>
      <c r="AG35" s="697" t="s">
        <v>237</v>
      </c>
      <c r="AH35" s="196" t="s">
        <v>30</v>
      </c>
      <c r="AI35" s="196" t="s">
        <v>31</v>
      </c>
      <c r="AJ35" s="694" t="s">
        <v>8</v>
      </c>
      <c r="AK35" s="695"/>
      <c r="AL35" s="196" t="s">
        <v>32</v>
      </c>
      <c r="AM35" s="196" t="s">
        <v>33</v>
      </c>
      <c r="AN35" s="694" t="s">
        <v>34</v>
      </c>
      <c r="AO35" s="695"/>
      <c r="AP35" s="196" t="s">
        <v>35</v>
      </c>
      <c r="AQ35" s="196" t="s">
        <v>36</v>
      </c>
      <c r="AR35" s="694" t="s">
        <v>37</v>
      </c>
      <c r="AS35" s="695"/>
      <c r="AT35" s="196" t="s">
        <v>38</v>
      </c>
      <c r="AU35" s="196" t="s">
        <v>39</v>
      </c>
      <c r="AV35" s="694" t="s">
        <v>40</v>
      </c>
      <c r="AW35" s="695"/>
      <c r="AX35" s="694" t="s">
        <v>238</v>
      </c>
      <c r="AY35" s="695"/>
      <c r="AZ35" s="694" t="s">
        <v>239</v>
      </c>
      <c r="BA35" s="696"/>
      <c r="BB35" s="696"/>
      <c r="BC35" s="696"/>
      <c r="BD35" s="696"/>
      <c r="BE35" s="695"/>
      <c r="BF35" s="694" t="s">
        <v>240</v>
      </c>
      <c r="BG35" s="696"/>
      <c r="BH35" s="696"/>
      <c r="BI35" s="696"/>
      <c r="BJ35" s="696"/>
      <c r="BK35" s="695"/>
    </row>
    <row r="36" spans="1:63" ht="36" customHeight="1" x14ac:dyDescent="0.25">
      <c r="A36" s="698"/>
      <c r="B36" s="121" t="s">
        <v>241</v>
      </c>
      <c r="C36" s="121" t="s">
        <v>241</v>
      </c>
      <c r="D36" s="121" t="s">
        <v>241</v>
      </c>
      <c r="E36" s="121" t="s">
        <v>242</v>
      </c>
      <c r="F36" s="121" t="s">
        <v>241</v>
      </c>
      <c r="G36" s="121" t="s">
        <v>241</v>
      </c>
      <c r="H36" s="121" t="s">
        <v>241</v>
      </c>
      <c r="I36" s="121" t="s">
        <v>242</v>
      </c>
      <c r="J36" s="121" t="s">
        <v>241</v>
      </c>
      <c r="K36" s="121" t="s">
        <v>241</v>
      </c>
      <c r="L36" s="121" t="s">
        <v>241</v>
      </c>
      <c r="M36" s="121" t="s">
        <v>242</v>
      </c>
      <c r="N36" s="121" t="s">
        <v>241</v>
      </c>
      <c r="O36" s="121" t="s">
        <v>241</v>
      </c>
      <c r="P36" s="121" t="s">
        <v>241</v>
      </c>
      <c r="Q36" s="121" t="s">
        <v>242</v>
      </c>
      <c r="R36" s="121" t="s">
        <v>241</v>
      </c>
      <c r="S36" s="121" t="s">
        <v>242</v>
      </c>
      <c r="T36" s="190" t="s">
        <v>243</v>
      </c>
      <c r="U36" s="190" t="s">
        <v>244</v>
      </c>
      <c r="V36" s="190" t="s">
        <v>245</v>
      </c>
      <c r="W36" s="190" t="s">
        <v>246</v>
      </c>
      <c r="X36" s="191" t="s">
        <v>247</v>
      </c>
      <c r="Y36" s="190" t="s">
        <v>248</v>
      </c>
      <c r="Z36" s="121" t="s">
        <v>249</v>
      </c>
      <c r="AA36" s="150" t="s">
        <v>250</v>
      </c>
      <c r="AB36" s="121" t="s">
        <v>251</v>
      </c>
      <c r="AC36" s="121" t="s">
        <v>252</v>
      </c>
      <c r="AD36" s="121" t="s">
        <v>253</v>
      </c>
      <c r="AE36" s="121" t="s">
        <v>254</v>
      </c>
      <c r="AG36" s="698"/>
      <c r="AH36" s="121" t="s">
        <v>241</v>
      </c>
      <c r="AI36" s="121" t="s">
        <v>241</v>
      </c>
      <c r="AJ36" s="121" t="s">
        <v>241</v>
      </c>
      <c r="AK36" s="121" t="s">
        <v>242</v>
      </c>
      <c r="AL36" s="121" t="s">
        <v>241</v>
      </c>
      <c r="AM36" s="121" t="s">
        <v>241</v>
      </c>
      <c r="AN36" s="121" t="s">
        <v>241</v>
      </c>
      <c r="AO36" s="121" t="s">
        <v>242</v>
      </c>
      <c r="AP36" s="121" t="s">
        <v>241</v>
      </c>
      <c r="AQ36" s="121" t="s">
        <v>241</v>
      </c>
      <c r="AR36" s="121" t="s">
        <v>241</v>
      </c>
      <c r="AS36" s="121" t="s">
        <v>242</v>
      </c>
      <c r="AT36" s="121" t="s">
        <v>241</v>
      </c>
      <c r="AU36" s="121" t="s">
        <v>241</v>
      </c>
      <c r="AV36" s="121" t="s">
        <v>241</v>
      </c>
      <c r="AW36" s="121" t="s">
        <v>242</v>
      </c>
      <c r="AX36" s="121" t="s">
        <v>241</v>
      </c>
      <c r="AY36" s="121" t="s">
        <v>242</v>
      </c>
      <c r="AZ36" s="190" t="s">
        <v>243</v>
      </c>
      <c r="BA36" s="190" t="s">
        <v>244</v>
      </c>
      <c r="BB36" s="190" t="s">
        <v>245</v>
      </c>
      <c r="BC36" s="190" t="s">
        <v>246</v>
      </c>
      <c r="BD36" s="191" t="s">
        <v>247</v>
      </c>
      <c r="BE36" s="190" t="s">
        <v>248</v>
      </c>
      <c r="BF36" s="188" t="s">
        <v>249</v>
      </c>
      <c r="BG36" s="189" t="s">
        <v>250</v>
      </c>
      <c r="BH36" s="188" t="s">
        <v>251</v>
      </c>
      <c r="BI36" s="188" t="s">
        <v>252</v>
      </c>
      <c r="BJ36" s="188" t="s">
        <v>253</v>
      </c>
      <c r="BK36" s="188" t="s">
        <v>254</v>
      </c>
    </row>
    <row r="37" spans="1:63" x14ac:dyDescent="0.25">
      <c r="A37" s="151" t="s">
        <v>255</v>
      </c>
      <c r="B37" s="151"/>
      <c r="C37" s="151"/>
      <c r="D37" s="151"/>
      <c r="E37" s="202"/>
      <c r="F37" s="151"/>
      <c r="G37" s="151"/>
      <c r="H37" s="151"/>
      <c r="I37" s="202"/>
      <c r="J37" s="151"/>
      <c r="K37" s="151"/>
      <c r="L37" s="151"/>
      <c r="M37" s="202"/>
      <c r="N37" s="151"/>
      <c r="O37" s="151"/>
      <c r="P37" s="151"/>
      <c r="Q37" s="202"/>
      <c r="R37" s="193">
        <f t="shared" ref="R37:R57" si="7">B37+C37+D37+F37+G37+H37+J37+K37+L37+N37+O37+P37</f>
        <v>0</v>
      </c>
      <c r="S37" s="158">
        <f>+E37+I37+M37+Q37</f>
        <v>0</v>
      </c>
      <c r="T37" s="192"/>
      <c r="U37" s="192"/>
      <c r="V37" s="192"/>
      <c r="W37" s="192"/>
      <c r="X37" s="192"/>
      <c r="Y37" s="153"/>
      <c r="Z37" s="153"/>
      <c r="AA37" s="153"/>
      <c r="AB37" s="153"/>
      <c r="AC37" s="153"/>
      <c r="AD37" s="153"/>
      <c r="AE37" s="154"/>
      <c r="AG37" s="151" t="s">
        <v>255</v>
      </c>
      <c r="AH37" s="151"/>
      <c r="AI37" s="151"/>
      <c r="AJ37" s="151"/>
      <c r="AK37" s="202"/>
      <c r="AL37" s="151"/>
      <c r="AM37" s="151"/>
      <c r="AN37" s="151"/>
      <c r="AO37" s="202"/>
      <c r="AP37" s="151"/>
      <c r="AQ37" s="151"/>
      <c r="AR37" s="151"/>
      <c r="AS37" s="202"/>
      <c r="AT37" s="151"/>
      <c r="AU37" s="151"/>
      <c r="AV37" s="151"/>
      <c r="AW37" s="202"/>
      <c r="AX37" s="193">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256</v>
      </c>
      <c r="B38" s="151"/>
      <c r="C38" s="151"/>
      <c r="D38" s="151"/>
      <c r="E38" s="202"/>
      <c r="F38" s="151"/>
      <c r="G38" s="151"/>
      <c r="H38" s="151"/>
      <c r="I38" s="202"/>
      <c r="J38" s="151"/>
      <c r="K38" s="151"/>
      <c r="L38" s="151"/>
      <c r="M38" s="202"/>
      <c r="N38" s="151"/>
      <c r="O38" s="151"/>
      <c r="P38" s="151"/>
      <c r="Q38" s="202"/>
      <c r="R38" s="193">
        <f t="shared" si="7"/>
        <v>0</v>
      </c>
      <c r="S38" s="158">
        <f t="shared" ref="S38:S57" si="9">+E38+I38+M38+Q38</f>
        <v>0</v>
      </c>
      <c r="T38" s="192"/>
      <c r="U38" s="192"/>
      <c r="V38" s="192"/>
      <c r="W38" s="192"/>
      <c r="X38" s="192"/>
      <c r="Y38" s="153"/>
      <c r="Z38" s="153"/>
      <c r="AA38" s="153"/>
      <c r="AB38" s="153"/>
      <c r="AC38" s="153"/>
      <c r="AD38" s="153"/>
      <c r="AE38" s="153"/>
      <c r="AG38" s="151" t="s">
        <v>256</v>
      </c>
      <c r="AH38" s="151"/>
      <c r="AI38" s="151"/>
      <c r="AJ38" s="151"/>
      <c r="AK38" s="202"/>
      <c r="AL38" s="151"/>
      <c r="AM38" s="151"/>
      <c r="AN38" s="151"/>
      <c r="AO38" s="202"/>
      <c r="AP38" s="151"/>
      <c r="AQ38" s="151"/>
      <c r="AR38" s="151"/>
      <c r="AS38" s="202"/>
      <c r="AT38" s="151"/>
      <c r="AU38" s="151"/>
      <c r="AV38" s="151"/>
      <c r="AW38" s="202"/>
      <c r="AX38" s="193">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257</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257</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x14ac:dyDescent="0.25">
      <c r="A40" s="151" t="s">
        <v>258</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258</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x14ac:dyDescent="0.25">
      <c r="A41" s="151" t="s">
        <v>259</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259</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x14ac:dyDescent="0.25">
      <c r="A42" s="151" t="s">
        <v>260</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260</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x14ac:dyDescent="0.25">
      <c r="A43" s="151" t="s">
        <v>261</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261</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x14ac:dyDescent="0.25">
      <c r="A44" s="151" t="s">
        <v>262</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262</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x14ac:dyDescent="0.25">
      <c r="A45" s="151" t="s">
        <v>263</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263</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x14ac:dyDescent="0.25">
      <c r="A46" s="151" t="s">
        <v>264</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264</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x14ac:dyDescent="0.25">
      <c r="A47" s="151" t="s">
        <v>265</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265</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x14ac:dyDescent="0.25">
      <c r="A48" s="151" t="s">
        <v>266</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266</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x14ac:dyDescent="0.25">
      <c r="A49" s="151" t="s">
        <v>267</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267</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x14ac:dyDescent="0.25">
      <c r="A50" s="151" t="s">
        <v>268</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268</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x14ac:dyDescent="0.25">
      <c r="A51" s="151" t="s">
        <v>269</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269</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x14ac:dyDescent="0.25">
      <c r="A52" s="151" t="s">
        <v>270</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270</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x14ac:dyDescent="0.25">
      <c r="A53" s="151" t="s">
        <v>271</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271</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x14ac:dyDescent="0.25">
      <c r="A54" s="151" t="s">
        <v>272</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272</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x14ac:dyDescent="0.25">
      <c r="A55" s="151" t="s">
        <v>273</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273</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x14ac:dyDescent="0.25">
      <c r="A56" s="151" t="s">
        <v>274</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274</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x14ac:dyDescent="0.25">
      <c r="A57" s="151" t="s">
        <v>275</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275</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x14ac:dyDescent="0.25">
      <c r="A58" s="155" t="s">
        <v>276</v>
      </c>
      <c r="B58" s="152">
        <f t="shared" ref="B58:Q58" si="11">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276</v>
      </c>
      <c r="AH58" s="152">
        <f t="shared" ref="AH58:AW58" si="13">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45"/>
  <sheetViews>
    <sheetView topLeftCell="A13" zoomScale="90" zoomScaleNormal="90" workbookViewId="0">
      <selection activeCell="B21" sqref="B21"/>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09" t="s">
        <v>135</v>
      </c>
      <c r="B1" s="710"/>
    </row>
    <row r="2" spans="1:2" ht="25.5" customHeight="1" x14ac:dyDescent="0.25">
      <c r="A2" s="711" t="s">
        <v>277</v>
      </c>
      <c r="B2" s="712"/>
    </row>
    <row r="3" spans="1:2" x14ac:dyDescent="0.25">
      <c r="A3" s="199" t="s">
        <v>278</v>
      </c>
      <c r="B3" s="136" t="s">
        <v>279</v>
      </c>
    </row>
    <row r="4" spans="1:2" x14ac:dyDescent="0.25">
      <c r="A4" s="200" t="s">
        <v>9</v>
      </c>
      <c r="B4" s="143" t="s">
        <v>280</v>
      </c>
    </row>
    <row r="5" spans="1:2" ht="105" x14ac:dyDescent="0.25">
      <c r="A5" s="200" t="s">
        <v>10</v>
      </c>
      <c r="B5" s="204" t="s">
        <v>281</v>
      </c>
    </row>
    <row r="6" spans="1:2" x14ac:dyDescent="0.25">
      <c r="A6" s="200" t="s">
        <v>15</v>
      </c>
      <c r="B6" s="713" t="s">
        <v>282</v>
      </c>
    </row>
    <row r="7" spans="1:2" x14ac:dyDescent="0.25">
      <c r="A7" s="200" t="s">
        <v>17</v>
      </c>
      <c r="B7" s="714"/>
    </row>
    <row r="8" spans="1:2" x14ac:dyDescent="0.25">
      <c r="A8" s="200" t="s">
        <v>19</v>
      </c>
      <c r="B8" s="714"/>
    </row>
    <row r="9" spans="1:2" x14ac:dyDescent="0.25">
      <c r="A9" s="200" t="s">
        <v>283</v>
      </c>
      <c r="B9" s="715"/>
    </row>
    <row r="10" spans="1:2" ht="30" x14ac:dyDescent="0.25">
      <c r="A10" s="200" t="s">
        <v>7</v>
      </c>
      <c r="B10" s="137" t="s">
        <v>284</v>
      </c>
    </row>
    <row r="11" spans="1:2" ht="45" x14ac:dyDescent="0.25">
      <c r="A11" s="200" t="s">
        <v>27</v>
      </c>
      <c r="B11" s="137" t="s">
        <v>285</v>
      </c>
    </row>
    <row r="12" spans="1:2" ht="60" x14ac:dyDescent="0.25">
      <c r="A12" s="200" t="s">
        <v>26</v>
      </c>
      <c r="B12" s="138" t="s">
        <v>286</v>
      </c>
    </row>
    <row r="13" spans="1:2" ht="30" x14ac:dyDescent="0.25">
      <c r="A13" s="200" t="s">
        <v>287</v>
      </c>
      <c r="B13" s="138" t="s">
        <v>288</v>
      </c>
    </row>
    <row r="14" spans="1:2" ht="45" x14ac:dyDescent="0.25">
      <c r="A14" s="200" t="s">
        <v>289</v>
      </c>
      <c r="B14" s="138" t="s">
        <v>290</v>
      </c>
    </row>
    <row r="15" spans="1:2" ht="72" customHeight="1" x14ac:dyDescent="0.25">
      <c r="A15" s="201" t="s">
        <v>291</v>
      </c>
      <c r="B15" s="139" t="s">
        <v>292</v>
      </c>
    </row>
    <row r="16" spans="1:2" ht="194.25" x14ac:dyDescent="0.25">
      <c r="A16" s="201" t="s">
        <v>293</v>
      </c>
      <c r="B16" s="140" t="s">
        <v>294</v>
      </c>
    </row>
    <row r="17" spans="1:2" ht="25.5" customHeight="1" x14ac:dyDescent="0.25">
      <c r="A17" s="711" t="s">
        <v>295</v>
      </c>
      <c r="B17" s="712"/>
    </row>
    <row r="18" spans="1:2" x14ac:dyDescent="0.25">
      <c r="A18" s="199" t="s">
        <v>278</v>
      </c>
      <c r="B18" s="136" t="s">
        <v>279</v>
      </c>
    </row>
    <row r="19" spans="1:2" x14ac:dyDescent="0.25">
      <c r="A19" s="200" t="s">
        <v>9</v>
      </c>
      <c r="B19" s="143" t="s">
        <v>280</v>
      </c>
    </row>
    <row r="20" spans="1:2" ht="105" x14ac:dyDescent="0.25">
      <c r="A20" s="200" t="s">
        <v>10</v>
      </c>
      <c r="B20" s="142" t="s">
        <v>296</v>
      </c>
    </row>
    <row r="21" spans="1:2" ht="30" x14ac:dyDescent="0.25">
      <c r="A21" s="200" t="s">
        <v>297</v>
      </c>
      <c r="B21" s="138" t="s">
        <v>298</v>
      </c>
    </row>
    <row r="22" spans="1:2" ht="45" x14ac:dyDescent="0.25">
      <c r="A22" s="200" t="s">
        <v>299</v>
      </c>
      <c r="B22" s="138" t="s">
        <v>300</v>
      </c>
    </row>
    <row r="23" spans="1:2" ht="75" x14ac:dyDescent="0.25">
      <c r="A23" s="200" t="s">
        <v>301</v>
      </c>
      <c r="B23" s="138" t="s">
        <v>302</v>
      </c>
    </row>
    <row r="24" spans="1:2" ht="30" x14ac:dyDescent="0.25">
      <c r="A24" s="200" t="s">
        <v>303</v>
      </c>
      <c r="B24" s="138" t="s">
        <v>304</v>
      </c>
    </row>
    <row r="25" spans="1:2" x14ac:dyDescent="0.25">
      <c r="A25" s="200" t="s">
        <v>305</v>
      </c>
      <c r="B25" s="138" t="s">
        <v>306</v>
      </c>
    </row>
    <row r="26" spans="1:2" ht="45.95" customHeight="1" x14ac:dyDescent="0.25">
      <c r="A26" s="200" t="s">
        <v>307</v>
      </c>
      <c r="B26" s="141" t="s">
        <v>308</v>
      </c>
    </row>
    <row r="27" spans="1:2" ht="75" x14ac:dyDescent="0.25">
      <c r="A27" s="200" t="s">
        <v>148</v>
      </c>
      <c r="B27" s="141" t="s">
        <v>309</v>
      </c>
    </row>
    <row r="28" spans="1:2" ht="45" x14ac:dyDescent="0.25">
      <c r="A28" s="200" t="s">
        <v>310</v>
      </c>
      <c r="B28" s="141" t="s">
        <v>311</v>
      </c>
    </row>
    <row r="29" spans="1:2" ht="45" x14ac:dyDescent="0.25">
      <c r="A29" s="200" t="s">
        <v>312</v>
      </c>
      <c r="B29" s="141" t="s">
        <v>313</v>
      </c>
    </row>
    <row r="30" spans="1:2" ht="45" x14ac:dyDescent="0.25">
      <c r="A30" s="200" t="s">
        <v>314</v>
      </c>
      <c r="B30" s="141" t="s">
        <v>315</v>
      </c>
    </row>
    <row r="31" spans="1:2" ht="144" customHeight="1" x14ac:dyDescent="0.25">
      <c r="A31" s="200" t="s">
        <v>316</v>
      </c>
      <c r="B31" s="141" t="s">
        <v>317</v>
      </c>
    </row>
    <row r="32" spans="1:2" ht="30" x14ac:dyDescent="0.25">
      <c r="A32" s="200" t="s">
        <v>318</v>
      </c>
      <c r="B32" s="141" t="s">
        <v>319</v>
      </c>
    </row>
    <row r="33" spans="1:2" ht="30" x14ac:dyDescent="0.25">
      <c r="A33" s="200" t="s">
        <v>320</v>
      </c>
      <c r="B33" s="141" t="s">
        <v>321</v>
      </c>
    </row>
    <row r="34" spans="1:2" ht="30" x14ac:dyDescent="0.25">
      <c r="A34" s="200" t="s">
        <v>322</v>
      </c>
      <c r="B34" s="141" t="s">
        <v>323</v>
      </c>
    </row>
    <row r="35" spans="1:2" ht="30" x14ac:dyDescent="0.25">
      <c r="A35" s="200" t="s">
        <v>324</v>
      </c>
      <c r="B35" s="141" t="s">
        <v>325</v>
      </c>
    </row>
    <row r="36" spans="1:2" ht="75" x14ac:dyDescent="0.25">
      <c r="A36" s="200" t="s">
        <v>326</v>
      </c>
      <c r="B36" s="141" t="s">
        <v>327</v>
      </c>
    </row>
    <row r="37" spans="1:2" x14ac:dyDescent="0.25">
      <c r="A37" s="200" t="s">
        <v>138</v>
      </c>
      <c r="B37" s="141" t="s">
        <v>328</v>
      </c>
    </row>
    <row r="38" spans="1:2" ht="30" x14ac:dyDescent="0.25">
      <c r="A38" s="200" t="s">
        <v>329</v>
      </c>
      <c r="B38" s="141" t="s">
        <v>330</v>
      </c>
    </row>
    <row r="39" spans="1:2" ht="45" x14ac:dyDescent="0.25">
      <c r="A39" s="200" t="s">
        <v>331</v>
      </c>
      <c r="B39" s="141" t="s">
        <v>332</v>
      </c>
    </row>
    <row r="40" spans="1:2" ht="28.5" x14ac:dyDescent="0.25">
      <c r="A40" s="201" t="s">
        <v>141</v>
      </c>
      <c r="B40" s="141" t="s">
        <v>333</v>
      </c>
    </row>
    <row r="41" spans="1:2" ht="25.5" customHeight="1" x14ac:dyDescent="0.25">
      <c r="A41" s="711" t="s">
        <v>334</v>
      </c>
      <c r="B41" s="712"/>
    </row>
    <row r="42" spans="1:2" x14ac:dyDescent="0.25">
      <c r="A42" s="709" t="s">
        <v>335</v>
      </c>
      <c r="B42" s="710"/>
    </row>
    <row r="43" spans="1:2" ht="72" customHeight="1" x14ac:dyDescent="0.25">
      <c r="A43" s="707" t="s">
        <v>336</v>
      </c>
      <c r="B43" s="708"/>
    </row>
    <row r="44" spans="1:2" ht="30" x14ac:dyDescent="0.25">
      <c r="A44" s="200" t="s">
        <v>312</v>
      </c>
      <c r="B44" s="141" t="s">
        <v>337</v>
      </c>
    </row>
    <row r="45" spans="1:2" ht="45" x14ac:dyDescent="0.25">
      <c r="A45" s="201" t="s">
        <v>338</v>
      </c>
      <c r="B45" s="141" t="s">
        <v>339</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6"/>
  <sheetViews>
    <sheetView topLeftCell="A12"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340</v>
      </c>
      <c r="B1" s="122" t="s">
        <v>341</v>
      </c>
      <c r="C1" s="122" t="s">
        <v>342</v>
      </c>
      <c r="D1" s="122" t="s">
        <v>343</v>
      </c>
      <c r="E1" s="122" t="s">
        <v>314</v>
      </c>
      <c r="F1" s="122" t="s">
        <v>344</v>
      </c>
      <c r="G1" s="122" t="s">
        <v>345</v>
      </c>
      <c r="H1" s="122" t="s">
        <v>239</v>
      </c>
      <c r="I1" s="122" t="s">
        <v>305</v>
      </c>
    </row>
    <row r="2" spans="1:9" s="123" customFormat="1" x14ac:dyDescent="0.25">
      <c r="A2" s="124" t="s">
        <v>346</v>
      </c>
      <c r="B2" s="117" t="s">
        <v>347</v>
      </c>
      <c r="C2" s="124" t="s">
        <v>348</v>
      </c>
      <c r="D2" s="125" t="s">
        <v>349</v>
      </c>
      <c r="E2" s="118" t="s">
        <v>350</v>
      </c>
      <c r="F2" s="126" t="s">
        <v>351</v>
      </c>
      <c r="G2" s="127" t="s">
        <v>352</v>
      </c>
      <c r="H2" s="127" t="s">
        <v>353</v>
      </c>
      <c r="I2" s="126" t="s">
        <v>354</v>
      </c>
    </row>
    <row r="3" spans="1:9" x14ac:dyDescent="0.25">
      <c r="A3" s="124" t="s">
        <v>355</v>
      </c>
      <c r="B3" s="117" t="s">
        <v>356</v>
      </c>
      <c r="C3" s="124" t="s">
        <v>357</v>
      </c>
      <c r="D3" s="128" t="s">
        <v>358</v>
      </c>
      <c r="E3" s="118" t="s">
        <v>359</v>
      </c>
      <c r="F3" s="126" t="s">
        <v>360</v>
      </c>
      <c r="G3" s="127" t="s">
        <v>361</v>
      </c>
      <c r="H3" s="127" t="s">
        <v>248</v>
      </c>
      <c r="I3" s="126" t="s">
        <v>362</v>
      </c>
    </row>
    <row r="4" spans="1:9" x14ac:dyDescent="0.25">
      <c r="A4" s="124" t="s">
        <v>363</v>
      </c>
      <c r="B4" s="117" t="s">
        <v>364</v>
      </c>
      <c r="C4" s="124" t="s">
        <v>365</v>
      </c>
      <c r="D4" s="128" t="s">
        <v>366</v>
      </c>
      <c r="E4" s="118" t="s">
        <v>367</v>
      </c>
      <c r="F4" s="126" t="s">
        <v>368</v>
      </c>
      <c r="G4" s="127" t="s">
        <v>369</v>
      </c>
      <c r="H4" s="127" t="s">
        <v>243</v>
      </c>
      <c r="I4" s="126" t="s">
        <v>370</v>
      </c>
    </row>
    <row r="5" spans="1:9" x14ac:dyDescent="0.25">
      <c r="A5" s="124" t="s">
        <v>371</v>
      </c>
      <c r="B5" s="117" t="s">
        <v>372</v>
      </c>
      <c r="C5" s="124" t="s">
        <v>373</v>
      </c>
      <c r="D5" s="128" t="s">
        <v>374</v>
      </c>
      <c r="E5" s="118" t="s">
        <v>375</v>
      </c>
      <c r="F5" s="126" t="s">
        <v>376</v>
      </c>
      <c r="G5" s="127" t="s">
        <v>377</v>
      </c>
      <c r="H5" s="127" t="s">
        <v>244</v>
      </c>
      <c r="I5" s="126" t="s">
        <v>378</v>
      </c>
    </row>
    <row r="6" spans="1:9" ht="30" x14ac:dyDescent="0.25">
      <c r="A6" s="124" t="s">
        <v>379</v>
      </c>
      <c r="B6" s="117" t="s">
        <v>380</v>
      </c>
      <c r="C6" s="124" t="s">
        <v>381</v>
      </c>
      <c r="D6" s="128" t="s">
        <v>382</v>
      </c>
      <c r="E6" s="118" t="s">
        <v>383</v>
      </c>
      <c r="G6" s="127" t="s">
        <v>384</v>
      </c>
      <c r="H6" s="127" t="s">
        <v>245</v>
      </c>
      <c r="I6" s="126" t="s">
        <v>385</v>
      </c>
    </row>
    <row r="7" spans="1:9" ht="30" x14ac:dyDescent="0.25">
      <c r="B7" s="117" t="s">
        <v>386</v>
      </c>
      <c r="C7" s="124" t="s">
        <v>387</v>
      </c>
      <c r="D7" s="128" t="s">
        <v>388</v>
      </c>
      <c r="E7" s="126" t="s">
        <v>389</v>
      </c>
      <c r="G7" s="118" t="s">
        <v>254</v>
      </c>
      <c r="H7" s="127" t="s">
        <v>246</v>
      </c>
      <c r="I7" s="126" t="s">
        <v>390</v>
      </c>
    </row>
    <row r="8" spans="1:9" ht="30" x14ac:dyDescent="0.25">
      <c r="A8" s="129"/>
      <c r="B8" s="117" t="s">
        <v>391</v>
      </c>
      <c r="C8" s="124" t="s">
        <v>392</v>
      </c>
      <c r="D8" s="128" t="s">
        <v>393</v>
      </c>
      <c r="E8" s="126" t="s">
        <v>394</v>
      </c>
      <c r="I8" s="126" t="s">
        <v>395</v>
      </c>
    </row>
    <row r="9" spans="1:9" ht="32.1" customHeight="1" x14ac:dyDescent="0.25">
      <c r="A9" s="129"/>
      <c r="B9" s="117" t="s">
        <v>396</v>
      </c>
      <c r="C9" s="124" t="s">
        <v>397</v>
      </c>
      <c r="D9" s="128" t="s">
        <v>398</v>
      </c>
      <c r="E9" s="126" t="s">
        <v>399</v>
      </c>
      <c r="I9" s="126" t="s">
        <v>400</v>
      </c>
    </row>
    <row r="10" spans="1:9" x14ac:dyDescent="0.25">
      <c r="A10" s="129"/>
      <c r="B10" s="117" t="s">
        <v>401</v>
      </c>
      <c r="C10" s="124" t="s">
        <v>402</v>
      </c>
      <c r="D10" s="128" t="s">
        <v>403</v>
      </c>
      <c r="E10" s="126" t="s">
        <v>404</v>
      </c>
      <c r="I10" s="126" t="s">
        <v>405</v>
      </c>
    </row>
    <row r="11" spans="1:9" x14ac:dyDescent="0.25">
      <c r="A11" s="129"/>
      <c r="B11" s="117" t="s">
        <v>406</v>
      </c>
      <c r="C11" s="124" t="s">
        <v>407</v>
      </c>
      <c r="D11" s="128" t="s">
        <v>408</v>
      </c>
      <c r="E11" s="126" t="s">
        <v>409</v>
      </c>
      <c r="I11" s="126" t="s">
        <v>410</v>
      </c>
    </row>
    <row r="12" spans="1:9" ht="30" x14ac:dyDescent="0.25">
      <c r="A12" s="129"/>
      <c r="B12" s="117" t="s">
        <v>411</v>
      </c>
      <c r="C12" s="124" t="s">
        <v>412</v>
      </c>
      <c r="D12" s="128" t="s">
        <v>413</v>
      </c>
      <c r="E12" s="126" t="s">
        <v>414</v>
      </c>
      <c r="I12" s="126" t="s">
        <v>415</v>
      </c>
    </row>
    <row r="13" spans="1:9" x14ac:dyDescent="0.25">
      <c r="A13" s="129"/>
      <c r="B13" s="228" t="s">
        <v>416</v>
      </c>
      <c r="D13" s="128" t="s">
        <v>417</v>
      </c>
      <c r="E13" s="126" t="s">
        <v>418</v>
      </c>
      <c r="I13" s="126" t="s">
        <v>419</v>
      </c>
    </row>
    <row r="14" spans="1:9" x14ac:dyDescent="0.25">
      <c r="A14" s="129"/>
      <c r="B14" s="117" t="s">
        <v>420</v>
      </c>
      <c r="C14" s="129"/>
      <c r="D14" s="128" t="s">
        <v>421</v>
      </c>
      <c r="E14" s="126" t="s">
        <v>422</v>
      </c>
    </row>
    <row r="15" spans="1:9" x14ac:dyDescent="0.25">
      <c r="A15" s="129"/>
      <c r="B15" s="117" t="s">
        <v>423</v>
      </c>
      <c r="C15" s="129"/>
      <c r="D15" s="128" t="s">
        <v>424</v>
      </c>
      <c r="E15" s="126" t="s">
        <v>425</v>
      </c>
    </row>
    <row r="16" spans="1:9" x14ac:dyDescent="0.25">
      <c r="A16" s="129"/>
      <c r="B16" s="117" t="s">
        <v>426</v>
      </c>
      <c r="C16" s="129"/>
      <c r="D16" s="128" t="s">
        <v>427</v>
      </c>
      <c r="E16" s="130"/>
    </row>
    <row r="17" spans="1:5" x14ac:dyDescent="0.25">
      <c r="A17" s="129"/>
      <c r="B17" s="117" t="s">
        <v>428</v>
      </c>
      <c r="C17" s="129"/>
      <c r="D17" s="128" t="s">
        <v>429</v>
      </c>
      <c r="E17" s="130"/>
    </row>
    <row r="18" spans="1:5" x14ac:dyDescent="0.25">
      <c r="A18" s="129"/>
      <c r="B18" s="117" t="s">
        <v>430</v>
      </c>
      <c r="C18" s="129"/>
      <c r="D18" s="128" t="s">
        <v>431</v>
      </c>
      <c r="E18" s="130"/>
    </row>
    <row r="19" spans="1:5" x14ac:dyDescent="0.25">
      <c r="A19" s="129"/>
      <c r="B19" s="117" t="s">
        <v>432</v>
      </c>
      <c r="C19" s="129"/>
      <c r="D19" s="128" t="s">
        <v>433</v>
      </c>
      <c r="E19" s="130"/>
    </row>
    <row r="20" spans="1:5" x14ac:dyDescent="0.25">
      <c r="A20" s="129"/>
      <c r="B20" s="117" t="s">
        <v>434</v>
      </c>
      <c r="C20" s="129"/>
      <c r="D20" s="128" t="s">
        <v>435</v>
      </c>
      <c r="E20" s="130"/>
    </row>
    <row r="21" spans="1:5" x14ac:dyDescent="0.25">
      <c r="B21" s="117" t="s">
        <v>436</v>
      </c>
      <c r="D21" s="128" t="s">
        <v>437</v>
      </c>
      <c r="E21" s="130"/>
    </row>
    <row r="22" spans="1:5" x14ac:dyDescent="0.25">
      <c r="B22" s="117" t="s">
        <v>438</v>
      </c>
      <c r="D22" s="128" t="s">
        <v>439</v>
      </c>
      <c r="E22" s="130"/>
    </row>
    <row r="23" spans="1:5" x14ac:dyDescent="0.25">
      <c r="B23" s="117" t="s">
        <v>440</v>
      </c>
      <c r="D23" s="128" t="s">
        <v>441</v>
      </c>
      <c r="E23" s="130"/>
    </row>
    <row r="24" spans="1:5" x14ac:dyDescent="0.25">
      <c r="D24" s="131" t="s">
        <v>442</v>
      </c>
      <c r="E24" s="131" t="s">
        <v>443</v>
      </c>
    </row>
    <row r="25" spans="1:5" x14ac:dyDescent="0.25">
      <c r="D25" s="132" t="s">
        <v>444</v>
      </c>
      <c r="E25" s="126" t="s">
        <v>445</v>
      </c>
    </row>
    <row r="26" spans="1:5" x14ac:dyDescent="0.25">
      <c r="D26" s="132" t="s">
        <v>446</v>
      </c>
      <c r="E26" s="126" t="s">
        <v>447</v>
      </c>
    </row>
    <row r="27" spans="1:5" x14ac:dyDescent="0.25">
      <c r="D27" s="716" t="s">
        <v>448</v>
      </c>
      <c r="E27" s="126" t="s">
        <v>449</v>
      </c>
    </row>
    <row r="28" spans="1:5" x14ac:dyDescent="0.25">
      <c r="D28" s="717"/>
      <c r="E28" s="126" t="s">
        <v>450</v>
      </c>
    </row>
    <row r="29" spans="1:5" x14ac:dyDescent="0.25">
      <c r="D29" s="717"/>
      <c r="E29" s="126" t="s">
        <v>451</v>
      </c>
    </row>
    <row r="30" spans="1:5" x14ac:dyDescent="0.25">
      <c r="D30" s="718"/>
      <c r="E30" s="126" t="s">
        <v>452</v>
      </c>
    </row>
    <row r="31" spans="1:5" x14ac:dyDescent="0.25">
      <c r="D31" s="132" t="s">
        <v>453</v>
      </c>
      <c r="E31" s="126" t="s">
        <v>454</v>
      </c>
    </row>
    <row r="32" spans="1:5" x14ac:dyDescent="0.25">
      <c r="D32" s="132" t="s">
        <v>455</v>
      </c>
      <c r="E32" s="126" t="s">
        <v>456</v>
      </c>
    </row>
    <row r="33" spans="4:5" x14ac:dyDescent="0.25">
      <c r="D33" s="132" t="s">
        <v>457</v>
      </c>
      <c r="E33" s="126" t="s">
        <v>458</v>
      </c>
    </row>
    <row r="34" spans="4:5" x14ac:dyDescent="0.25">
      <c r="D34" s="132" t="s">
        <v>459</v>
      </c>
      <c r="E34" s="126" t="s">
        <v>460</v>
      </c>
    </row>
    <row r="35" spans="4:5" x14ac:dyDescent="0.25">
      <c r="D35" s="132" t="s">
        <v>461</v>
      </c>
      <c r="E35" s="126" t="s">
        <v>462</v>
      </c>
    </row>
    <row r="36" spans="4:5" x14ac:dyDescent="0.25">
      <c r="D36" s="132" t="s">
        <v>463</v>
      </c>
      <c r="E36" s="126" t="s">
        <v>464</v>
      </c>
    </row>
    <row r="37" spans="4:5" x14ac:dyDescent="0.25">
      <c r="D37" s="132" t="s">
        <v>465</v>
      </c>
      <c r="E37" s="126" t="s">
        <v>466</v>
      </c>
    </row>
    <row r="38" spans="4:5" x14ac:dyDescent="0.25">
      <c r="D38" s="132" t="s">
        <v>467</v>
      </c>
      <c r="E38" s="126" t="s">
        <v>468</v>
      </c>
    </row>
    <row r="39" spans="4:5" x14ac:dyDescent="0.25">
      <c r="D39" s="133" t="s">
        <v>469</v>
      </c>
      <c r="E39" s="126" t="s">
        <v>470</v>
      </c>
    </row>
    <row r="40" spans="4:5" x14ac:dyDescent="0.25">
      <c r="D40" s="133" t="s">
        <v>471</v>
      </c>
      <c r="E40" s="126" t="s">
        <v>472</v>
      </c>
    </row>
    <row r="41" spans="4:5" x14ac:dyDescent="0.25">
      <c r="D41" s="132" t="s">
        <v>473</v>
      </c>
      <c r="E41" s="126" t="s">
        <v>474</v>
      </c>
    </row>
    <row r="42" spans="4:5" x14ac:dyDescent="0.25">
      <c r="D42" s="132" t="s">
        <v>475</v>
      </c>
      <c r="E42" s="126" t="s">
        <v>476</v>
      </c>
    </row>
    <row r="43" spans="4:5" x14ac:dyDescent="0.25">
      <c r="D43" s="133" t="s">
        <v>477</v>
      </c>
      <c r="E43" s="126" t="s">
        <v>478</v>
      </c>
    </row>
    <row r="44" spans="4:5" x14ac:dyDescent="0.25">
      <c r="D44" s="134" t="s">
        <v>479</v>
      </c>
      <c r="E44" s="126" t="s">
        <v>480</v>
      </c>
    </row>
    <row r="45" spans="4:5" x14ac:dyDescent="0.25">
      <c r="D45" s="128" t="s">
        <v>481</v>
      </c>
      <c r="E45" s="126" t="s">
        <v>482</v>
      </c>
    </row>
    <row r="46" spans="4:5" x14ac:dyDescent="0.25">
      <c r="D46" s="128" t="s">
        <v>483</v>
      </c>
      <c r="E46" s="126" t="s">
        <v>484</v>
      </c>
    </row>
    <row r="47" spans="4:5" x14ac:dyDescent="0.25">
      <c r="D47" s="128" t="s">
        <v>485</v>
      </c>
      <c r="E47" s="126" t="s">
        <v>486</v>
      </c>
    </row>
    <row r="48" spans="4:5" x14ac:dyDescent="0.25">
      <c r="D48" s="128" t="s">
        <v>487</v>
      </c>
      <c r="E48" s="126" t="s">
        <v>488</v>
      </c>
    </row>
    <row r="49" spans="4:4" x14ac:dyDescent="0.25">
      <c r="D49" s="131" t="s">
        <v>489</v>
      </c>
    </row>
    <row r="50" spans="4:4" x14ac:dyDescent="0.25">
      <c r="D50" s="128" t="s">
        <v>490</v>
      </c>
    </row>
    <row r="51" spans="4:4" x14ac:dyDescent="0.25">
      <c r="D51" s="128" t="s">
        <v>491</v>
      </c>
    </row>
    <row r="52" spans="4:4" x14ac:dyDescent="0.25">
      <c r="D52" s="131" t="s">
        <v>492</v>
      </c>
    </row>
    <row r="53" spans="4:4" x14ac:dyDescent="0.25">
      <c r="D53" s="134" t="s">
        <v>493</v>
      </c>
    </row>
    <row r="54" spans="4:4" x14ac:dyDescent="0.25">
      <c r="D54" s="134" t="s">
        <v>494</v>
      </c>
    </row>
    <row r="55" spans="4:4" x14ac:dyDescent="0.25">
      <c r="D55" s="134" t="s">
        <v>495</v>
      </c>
    </row>
    <row r="56" spans="4:4" x14ac:dyDescent="0.25">
      <c r="D56" s="134" t="s">
        <v>496</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5" ma:contentTypeDescription="Crear nuevo documento." ma:contentTypeScope="" ma:versionID="0ba34e3fb48f0e43c43308b2f70e37c3">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ce2432abf859f0d1527ed708a1edd4f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8CCE0-549D-4A84-8A40-EBE56D3A2E0A}">
  <ds:schemaRefs>
    <ds:schemaRef ds:uri="http://schemas.microsoft.com/sharepoint/v3/contenttype/forms"/>
  </ds:schemaRefs>
</ds:datastoreItem>
</file>

<file path=customXml/itemProps2.xml><?xml version="1.0" encoding="utf-8"?>
<ds:datastoreItem xmlns:ds="http://schemas.openxmlformats.org/officeDocument/2006/customXml" ds:itemID="{BA566B24-BA8C-4CD6-BB03-B483FB30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 1 PA proyecto</vt:lpstr>
      <vt:lpstr>Meta 4 PA proyecto</vt:lpstr>
      <vt:lpstr>Meta 5 PA proyecto</vt:lpstr>
      <vt:lpstr>Meta 1..n</vt:lpstr>
      <vt:lpstr>Meta 6 PA proyecto</vt:lpstr>
      <vt:lpstr>Indicadores PA</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cp:lastModifiedBy>
  <cp:revision/>
  <dcterms:created xsi:type="dcterms:W3CDTF">2011-04-26T22:16:52Z</dcterms:created>
  <dcterms:modified xsi:type="dcterms:W3CDTF">2023-04-14T13:51:48Z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